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FOURTH\Mine\ScheduleImporterService\downloads\"/>
    </mc:Choice>
  </mc:AlternateContent>
  <bookViews>
    <workbookView xWindow="-120" yWindow="-120" windowWidth="29040" windowHeight="15840" activeTab="10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7" r:id="rId6"/>
    <sheet name="July" sheetId="9" r:id="rId7"/>
    <sheet name="August" sheetId="10" r:id="rId8"/>
    <sheet name="September" sheetId="11" r:id="rId9"/>
    <sheet name="October" sheetId="12" r:id="rId10"/>
    <sheet name="November" sheetId="13" r:id="rId11"/>
    <sheet name="Workload Balance" sheetId="6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3" l="1"/>
  <c r="D5" i="13"/>
  <c r="D31" i="13" l="1"/>
  <c r="D25" i="13"/>
  <c r="D24" i="13"/>
  <c r="D18" i="13"/>
  <c r="D17" i="13"/>
  <c r="D11" i="13"/>
  <c r="D10" i="13"/>
  <c r="D4" i="13"/>
  <c r="D3" i="13"/>
  <c r="D26" i="13"/>
  <c r="D19" i="13"/>
  <c r="D12" i="13"/>
  <c r="D30" i="13"/>
  <c r="D29" i="13"/>
  <c r="D28" i="13"/>
  <c r="D27" i="13"/>
  <c r="D23" i="13"/>
  <c r="D22" i="13"/>
  <c r="D21" i="13"/>
  <c r="D20" i="13"/>
  <c r="D16" i="13"/>
  <c r="D15" i="13"/>
  <c r="D14" i="13"/>
  <c r="D13" i="13"/>
  <c r="D8" i="13"/>
  <c r="D7" i="13"/>
  <c r="D6" i="13"/>
  <c r="C3" i="13"/>
  <c r="C4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2" i="13"/>
  <c r="D2" i="13"/>
  <c r="D9" i="13"/>
  <c r="L6" i="13"/>
  <c r="J6" i="13"/>
  <c r="L5" i="13"/>
  <c r="J5" i="13"/>
  <c r="L4" i="13"/>
  <c r="J4" i="13"/>
  <c r="L3" i="13"/>
  <c r="J3" i="13"/>
  <c r="L2" i="13"/>
  <c r="J2" i="13"/>
  <c r="D27" i="12" l="1"/>
  <c r="D20" i="12"/>
  <c r="D29" i="12"/>
  <c r="D22" i="12"/>
  <c r="D8" i="12"/>
  <c r="D6" i="12"/>
  <c r="D13" i="12"/>
  <c r="D15" i="12"/>
  <c r="D32" i="12" l="1"/>
  <c r="D31" i="12" l="1"/>
  <c r="D30" i="12"/>
  <c r="D28" i="12"/>
  <c r="D26" i="12"/>
  <c r="D25" i="12"/>
  <c r="D24" i="12"/>
  <c r="D23" i="12"/>
  <c r="D21" i="12"/>
  <c r="D19" i="12"/>
  <c r="D18" i="12"/>
  <c r="D17" i="12"/>
  <c r="D16" i="12"/>
  <c r="D14" i="12"/>
  <c r="D12" i="12"/>
  <c r="D11" i="12"/>
  <c r="D10" i="12"/>
  <c r="D9" i="12"/>
  <c r="D7" i="12"/>
  <c r="L6" i="12"/>
  <c r="J6" i="12"/>
  <c r="L5" i="12"/>
  <c r="J5" i="12"/>
  <c r="D5" i="12"/>
  <c r="L4" i="12"/>
  <c r="J4" i="12"/>
  <c r="D4" i="12"/>
  <c r="L3" i="12"/>
  <c r="J3" i="12"/>
  <c r="D3" i="12"/>
  <c r="L2" i="12"/>
  <c r="J2" i="12"/>
  <c r="D2" i="12"/>
  <c r="D31" i="11" l="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L6" i="11"/>
  <c r="J6" i="11"/>
  <c r="D6" i="11"/>
  <c r="L5" i="11"/>
  <c r="J5" i="11"/>
  <c r="D5" i="11"/>
  <c r="L4" i="11"/>
  <c r="J4" i="11"/>
  <c r="D4" i="11"/>
  <c r="L3" i="11"/>
  <c r="J3" i="11"/>
  <c r="D3" i="11"/>
  <c r="L2" i="11"/>
  <c r="J2" i="11"/>
  <c r="D2" i="11"/>
  <c r="D30" i="10" l="1"/>
  <c r="D23" i="10"/>
  <c r="D16" i="10"/>
  <c r="D9" i="10"/>
  <c r="D27" i="10"/>
  <c r="D20" i="10"/>
  <c r="D13" i="10"/>
  <c r="D6" i="10"/>
  <c r="D2" i="10"/>
  <c r="D32" i="10"/>
  <c r="D31" i="10"/>
  <c r="D29" i="10"/>
  <c r="D28" i="10"/>
  <c r="D26" i="10"/>
  <c r="D25" i="10"/>
  <c r="D24" i="10"/>
  <c r="D22" i="10"/>
  <c r="D21" i="10"/>
  <c r="D19" i="10"/>
  <c r="D18" i="10"/>
  <c r="D17" i="10"/>
  <c r="D15" i="10"/>
  <c r="D14" i="10"/>
  <c r="D12" i="10"/>
  <c r="D11" i="10"/>
  <c r="D10" i="10"/>
  <c r="D8" i="10"/>
  <c r="D7" i="10"/>
  <c r="L6" i="10"/>
  <c r="J6" i="10"/>
  <c r="L5" i="10"/>
  <c r="J5" i="10"/>
  <c r="D5" i="10"/>
  <c r="L4" i="10"/>
  <c r="J4" i="10"/>
  <c r="D4" i="10"/>
  <c r="L3" i="10"/>
  <c r="J3" i="10"/>
  <c r="D3" i="10"/>
  <c r="L2" i="10"/>
  <c r="J2" i="10"/>
  <c r="D30" i="9" l="1"/>
  <c r="D23" i="9"/>
  <c r="D16" i="9"/>
  <c r="D9" i="9"/>
  <c r="D26" i="9"/>
  <c r="D19" i="9"/>
  <c r="D12" i="9"/>
  <c r="D5" i="9"/>
  <c r="D2" i="9"/>
  <c r="L6" i="9" l="1"/>
  <c r="L5" i="9"/>
  <c r="L4" i="9"/>
  <c r="L3" i="9"/>
  <c r="L2" i="9"/>
  <c r="J5" i="9"/>
  <c r="J4" i="9"/>
  <c r="J3" i="9"/>
  <c r="J2" i="9"/>
  <c r="D15" i="9"/>
  <c r="D22" i="9"/>
  <c r="D29" i="9"/>
  <c r="D28" i="9"/>
  <c r="D21" i="9"/>
  <c r="D14" i="9"/>
  <c r="D8" i="9"/>
  <c r="D7" i="9"/>
  <c r="D32" i="9"/>
  <c r="D4" i="9"/>
  <c r="D6" i="9"/>
  <c r="D10" i="9"/>
  <c r="D11" i="9"/>
  <c r="D13" i="9"/>
  <c r="D17" i="9"/>
  <c r="D18" i="9"/>
  <c r="D20" i="9"/>
  <c r="D24" i="9"/>
  <c r="D25" i="9"/>
  <c r="D27" i="9"/>
  <c r="D31" i="9"/>
  <c r="D3" i="9"/>
  <c r="J6" i="9"/>
  <c r="D31" i="7" l="1"/>
  <c r="D30" i="7"/>
  <c r="D24" i="7"/>
  <c r="D23" i="7"/>
  <c r="D20" i="7"/>
  <c r="D19" i="7"/>
  <c r="D17" i="7"/>
  <c r="D16" i="7"/>
  <c r="D13" i="7"/>
  <c r="D12" i="7"/>
  <c r="D10" i="7"/>
  <c r="D9" i="7"/>
  <c r="D7" i="7"/>
  <c r="D6" i="7"/>
  <c r="D5" i="7"/>
  <c r="D3" i="7"/>
  <c r="D29" i="7"/>
  <c r="D28" i="7"/>
  <c r="D27" i="7"/>
  <c r="D26" i="7"/>
  <c r="D25" i="7"/>
  <c r="D22" i="7"/>
  <c r="D21" i="7"/>
  <c r="D18" i="7"/>
  <c r="D15" i="7"/>
  <c r="D14" i="7"/>
  <c r="D11" i="7"/>
  <c r="D8" i="7"/>
  <c r="L6" i="7"/>
  <c r="J6" i="7"/>
  <c r="L5" i="7"/>
  <c r="J5" i="7"/>
  <c r="L4" i="7"/>
  <c r="J4" i="7"/>
  <c r="D4" i="7"/>
  <c r="L3" i="7"/>
  <c r="J3" i="7"/>
  <c r="L2" i="7"/>
  <c r="J2" i="7"/>
  <c r="D2" i="7"/>
  <c r="G7" i="6" l="1"/>
  <c r="H7" i="6"/>
  <c r="I7" i="6"/>
  <c r="J7" i="6"/>
  <c r="K7" i="6"/>
  <c r="L7" i="6"/>
  <c r="M7" i="6"/>
  <c r="J2" i="5"/>
  <c r="F2" i="6" s="1"/>
  <c r="J3" i="5"/>
  <c r="F3" i="6" s="1"/>
  <c r="J4" i="5"/>
  <c r="F4" i="6" s="1"/>
  <c r="J5" i="5"/>
  <c r="F5" i="6" s="1"/>
  <c r="J6" i="5"/>
  <c r="F6" i="6" s="1"/>
  <c r="C3" i="5"/>
  <c r="D3" i="5" s="1"/>
  <c r="C4" i="5"/>
  <c r="D4" i="5" s="1"/>
  <c r="C5" i="5"/>
  <c r="D5" i="5" s="1"/>
  <c r="C6" i="5"/>
  <c r="D6" i="5" s="1"/>
  <c r="C7" i="5"/>
  <c r="D7" i="5" s="1"/>
  <c r="C8" i="5"/>
  <c r="D8" i="5" s="1"/>
  <c r="C9" i="5"/>
  <c r="D9" i="5" s="1"/>
  <c r="C10" i="5"/>
  <c r="D10" i="5" s="1"/>
  <c r="C11" i="5"/>
  <c r="D11" i="5" s="1"/>
  <c r="C12" i="5"/>
  <c r="D12" i="5" s="1"/>
  <c r="C13" i="5"/>
  <c r="D13" i="5" s="1"/>
  <c r="C14" i="5"/>
  <c r="D14" i="5" s="1"/>
  <c r="C15" i="5"/>
  <c r="D15" i="5" s="1"/>
  <c r="C16" i="5"/>
  <c r="D16" i="5" s="1"/>
  <c r="C17" i="5"/>
  <c r="D17" i="5" s="1"/>
  <c r="C18" i="5"/>
  <c r="D18" i="5" s="1"/>
  <c r="C19" i="5"/>
  <c r="D19" i="5" s="1"/>
  <c r="C20" i="5"/>
  <c r="D20" i="5" s="1"/>
  <c r="C21" i="5"/>
  <c r="D21" i="5" s="1"/>
  <c r="C22" i="5"/>
  <c r="D22" i="5" s="1"/>
  <c r="C23" i="5"/>
  <c r="D23" i="5" s="1"/>
  <c r="C24" i="5"/>
  <c r="D24" i="5" s="1"/>
  <c r="C25" i="5"/>
  <c r="D25" i="5" s="1"/>
  <c r="C26" i="5"/>
  <c r="D26" i="5" s="1"/>
  <c r="C27" i="5"/>
  <c r="D27" i="5" s="1"/>
  <c r="C28" i="5"/>
  <c r="D28" i="5" s="1"/>
  <c r="C29" i="5"/>
  <c r="D29" i="5" s="1"/>
  <c r="C30" i="5"/>
  <c r="D30" i="5" s="1"/>
  <c r="C31" i="5"/>
  <c r="D31" i="5" s="1"/>
  <c r="C32" i="5"/>
  <c r="D32" i="5" s="1"/>
  <c r="L6" i="5"/>
  <c r="L5" i="5"/>
  <c r="L4" i="5"/>
  <c r="L3" i="5"/>
  <c r="L2" i="5"/>
  <c r="C2" i="5"/>
  <c r="D2" i="5" s="1"/>
  <c r="F7" i="6" l="1"/>
  <c r="C30" i="4" l="1"/>
  <c r="C29" i="4"/>
  <c r="D29" i="4" s="1"/>
  <c r="C28" i="4"/>
  <c r="C27" i="4"/>
  <c r="D27" i="4" s="1"/>
  <c r="C22" i="4"/>
  <c r="C21" i="4"/>
  <c r="C15" i="4"/>
  <c r="D15" i="4" s="1"/>
  <c r="C14" i="4"/>
  <c r="D14" i="4" s="1"/>
  <c r="C8" i="4"/>
  <c r="C7" i="4"/>
  <c r="D10" i="4"/>
  <c r="D8" i="4"/>
  <c r="D7" i="4"/>
  <c r="D21" i="4"/>
  <c r="D22" i="4"/>
  <c r="D28" i="4"/>
  <c r="D30" i="4"/>
  <c r="D16" i="4"/>
  <c r="C3" i="4"/>
  <c r="D3" i="4" s="1"/>
  <c r="C4" i="4"/>
  <c r="D4" i="4" s="1"/>
  <c r="C5" i="4"/>
  <c r="D5" i="4" s="1"/>
  <c r="C6" i="4"/>
  <c r="D6" i="4" s="1"/>
  <c r="C9" i="4"/>
  <c r="D9" i="4" s="1"/>
  <c r="C10" i="4"/>
  <c r="C11" i="4"/>
  <c r="D11" i="4" s="1"/>
  <c r="C12" i="4"/>
  <c r="D12" i="4" s="1"/>
  <c r="C13" i="4"/>
  <c r="C16" i="4"/>
  <c r="C17" i="4"/>
  <c r="D17" i="4" s="1"/>
  <c r="C18" i="4"/>
  <c r="D18" i="4" s="1"/>
  <c r="C19" i="4"/>
  <c r="D19" i="4" s="1"/>
  <c r="C20" i="4"/>
  <c r="C23" i="4"/>
  <c r="D23" i="4" s="1"/>
  <c r="C24" i="4"/>
  <c r="D24" i="4" s="1"/>
  <c r="C25" i="4"/>
  <c r="D25" i="4" s="1"/>
  <c r="C26" i="4"/>
  <c r="D26" i="4" s="1"/>
  <c r="C31" i="4"/>
  <c r="L6" i="4"/>
  <c r="J6" i="4"/>
  <c r="E6" i="6" s="1"/>
  <c r="L5" i="4"/>
  <c r="J5" i="4"/>
  <c r="E5" i="6" s="1"/>
  <c r="L4" i="4"/>
  <c r="J4" i="4"/>
  <c r="E4" i="6" s="1"/>
  <c r="L3" i="4"/>
  <c r="J3" i="4"/>
  <c r="E3" i="6" s="1"/>
  <c r="L2" i="4"/>
  <c r="J2" i="4"/>
  <c r="E2" i="6" s="1"/>
  <c r="C2" i="4"/>
  <c r="D2" i="4" s="1"/>
  <c r="E7" i="6" l="1"/>
  <c r="J2" i="3"/>
  <c r="D2" i="6" s="1"/>
  <c r="J3" i="3"/>
  <c r="D3" i="6" s="1"/>
  <c r="J4" i="3"/>
  <c r="D4" i="6" s="1"/>
  <c r="J5" i="3"/>
  <c r="D5" i="6" s="1"/>
  <c r="J6" i="3"/>
  <c r="D6" i="6" s="1"/>
  <c r="L6" i="3"/>
  <c r="L5" i="3"/>
  <c r="L4" i="3"/>
  <c r="L3" i="3"/>
  <c r="C3" i="3"/>
  <c r="D3" i="3" s="1"/>
  <c r="L2" i="3"/>
  <c r="C2" i="3"/>
  <c r="D2" i="3" s="1"/>
  <c r="D7" i="6" l="1"/>
  <c r="B4" i="3"/>
  <c r="J2" i="2"/>
  <c r="C2" i="6" s="1"/>
  <c r="J3" i="2"/>
  <c r="C3" i="6" s="1"/>
  <c r="C4" i="3" l="1"/>
  <c r="B5" i="3" s="1"/>
  <c r="K6" i="2"/>
  <c r="J6" i="2"/>
  <c r="C6" i="6" s="1"/>
  <c r="K5" i="2"/>
  <c r="J5" i="2"/>
  <c r="C5" i="6" s="1"/>
  <c r="K4" i="2"/>
  <c r="J4" i="2"/>
  <c r="C4" i="6" s="1"/>
  <c r="C7" i="6" s="1"/>
  <c r="K3" i="2"/>
  <c r="K2" i="2"/>
  <c r="C3" i="2"/>
  <c r="D3" i="2" s="1"/>
  <c r="C2" i="2"/>
  <c r="D2" i="2" s="1"/>
  <c r="D4" i="3" l="1"/>
  <c r="C5" i="3"/>
  <c r="D5" i="3" s="1"/>
  <c r="B4" i="2"/>
  <c r="B6" i="3" l="1"/>
  <c r="C6" i="3" s="1"/>
  <c r="B7" i="3" s="1"/>
  <c r="C4" i="2"/>
  <c r="B5" i="2" s="1"/>
  <c r="D6" i="3" l="1"/>
  <c r="C7" i="3"/>
  <c r="B8" i="3" s="1"/>
  <c r="D4" i="2"/>
  <c r="C5" i="2"/>
  <c r="B6" i="2" s="1"/>
  <c r="J9" i="1"/>
  <c r="B6" i="6" s="1"/>
  <c r="N6" i="6" s="1"/>
  <c r="J8" i="1"/>
  <c r="B5" i="6" s="1"/>
  <c r="N5" i="6" s="1"/>
  <c r="J7" i="1"/>
  <c r="B4" i="6" s="1"/>
  <c r="N4" i="6" s="1"/>
  <c r="J6" i="1"/>
  <c r="B3" i="6" s="1"/>
  <c r="N3" i="6" s="1"/>
  <c r="J5" i="1"/>
  <c r="B2" i="6" s="1"/>
  <c r="B7" i="6" l="1"/>
  <c r="N2" i="6"/>
  <c r="N8" i="6" s="1"/>
  <c r="C8" i="3"/>
  <c r="B9" i="3" s="1"/>
  <c r="D7" i="3"/>
  <c r="C6" i="2"/>
  <c r="B7" i="2" s="1"/>
  <c r="D5" i="2"/>
  <c r="C4" i="1"/>
  <c r="D4" i="1" s="1"/>
  <c r="K9" i="1"/>
  <c r="K8" i="1"/>
  <c r="K7" i="1"/>
  <c r="K6" i="1"/>
  <c r="D8" i="3" l="1"/>
  <c r="C9" i="3"/>
  <c r="B10" i="3" s="1"/>
  <c r="C7" i="2"/>
  <c r="B8" i="2" s="1"/>
  <c r="D6" i="2"/>
  <c r="C2" i="1"/>
  <c r="D2" i="1" s="1"/>
  <c r="C3" i="1"/>
  <c r="D3" i="1" s="1"/>
  <c r="C10" i="3" l="1"/>
  <c r="B11" i="3" s="1"/>
  <c r="D9" i="3"/>
  <c r="C8" i="2"/>
  <c r="B9" i="2" s="1"/>
  <c r="D7" i="2"/>
  <c r="K5" i="1"/>
  <c r="D10" i="3" l="1"/>
  <c r="C11" i="3"/>
  <c r="B12" i="3" s="1"/>
  <c r="C9" i="2"/>
  <c r="B10" i="2" s="1"/>
  <c r="D8" i="2"/>
  <c r="C5" i="1"/>
  <c r="B6" i="1" s="1"/>
  <c r="D13" i="4" l="1"/>
  <c r="C12" i="3"/>
  <c r="B13" i="3" s="1"/>
  <c r="D11" i="3"/>
  <c r="D5" i="1"/>
  <c r="C10" i="2"/>
  <c r="B11" i="2" s="1"/>
  <c r="D9" i="2"/>
  <c r="C6" i="1"/>
  <c r="B7" i="1" s="1"/>
  <c r="D12" i="3" l="1"/>
  <c r="C13" i="3"/>
  <c r="B14" i="3" s="1"/>
  <c r="D10" i="2"/>
  <c r="C11" i="2"/>
  <c r="B12" i="2" s="1"/>
  <c r="D6" i="1"/>
  <c r="C7" i="1"/>
  <c r="B8" i="1" s="1"/>
  <c r="D7" i="1" l="1"/>
  <c r="C14" i="3"/>
  <c r="B15" i="3" s="1"/>
  <c r="D13" i="3"/>
  <c r="D11" i="2"/>
  <c r="C12" i="2"/>
  <c r="B13" i="2" s="1"/>
  <c r="C8" i="1"/>
  <c r="B9" i="1" s="1"/>
  <c r="D14" i="3" l="1"/>
  <c r="C15" i="3"/>
  <c r="B16" i="3" s="1"/>
  <c r="C13" i="2"/>
  <c r="B14" i="2" s="1"/>
  <c r="D12" i="2"/>
  <c r="D8" i="1"/>
  <c r="C9" i="1"/>
  <c r="C16" i="3" l="1"/>
  <c r="B17" i="3" s="1"/>
  <c r="D15" i="3"/>
  <c r="C14" i="2"/>
  <c r="B15" i="2" s="1"/>
  <c r="D13" i="2"/>
  <c r="D9" i="1"/>
  <c r="B10" i="1"/>
  <c r="C10" i="1" s="1"/>
  <c r="B11" i="1" s="1"/>
  <c r="C11" i="1" s="1"/>
  <c r="B12" i="1" s="1"/>
  <c r="D10" i="1" l="1"/>
  <c r="D16" i="3"/>
  <c r="C17" i="3"/>
  <c r="B18" i="3" s="1"/>
  <c r="C15" i="2"/>
  <c r="B16" i="2" s="1"/>
  <c r="D14" i="2"/>
  <c r="D11" i="1"/>
  <c r="C12" i="1"/>
  <c r="B13" i="1" s="1"/>
  <c r="C18" i="3" l="1"/>
  <c r="B19" i="3" s="1"/>
  <c r="D17" i="3"/>
  <c r="C16" i="2"/>
  <c r="B17" i="2" s="1"/>
  <c r="D15" i="2"/>
  <c r="D12" i="1"/>
  <c r="C13" i="1"/>
  <c r="B14" i="1" s="1"/>
  <c r="D13" i="1" l="1"/>
  <c r="D20" i="4"/>
  <c r="D18" i="3"/>
  <c r="C19" i="3"/>
  <c r="B20" i="3" s="1"/>
  <c r="D16" i="2"/>
  <c r="C17" i="2"/>
  <c r="B18" i="2" s="1"/>
  <c r="C14" i="1"/>
  <c r="B15" i="1" s="1"/>
  <c r="D14" i="1" l="1"/>
  <c r="C20" i="3"/>
  <c r="B21" i="3" s="1"/>
  <c r="D19" i="3"/>
  <c r="C18" i="2"/>
  <c r="B19" i="2" s="1"/>
  <c r="D17" i="2"/>
  <c r="C15" i="1"/>
  <c r="B16" i="1" s="1"/>
  <c r="D20" i="3" l="1"/>
  <c r="C21" i="3"/>
  <c r="B22" i="3" s="1"/>
  <c r="D18" i="2"/>
  <c r="C19" i="2"/>
  <c r="B20" i="2" s="1"/>
  <c r="D15" i="1"/>
  <c r="C16" i="1"/>
  <c r="B17" i="1" s="1"/>
  <c r="C22" i="3" l="1"/>
  <c r="B23" i="3" s="1"/>
  <c r="D21" i="3"/>
  <c r="C20" i="2"/>
  <c r="B21" i="2" s="1"/>
  <c r="D19" i="2"/>
  <c r="D16" i="1"/>
  <c r="C17" i="1"/>
  <c r="B18" i="1" s="1"/>
  <c r="D22" i="3" l="1"/>
  <c r="C23" i="3"/>
  <c r="B24" i="3" s="1"/>
  <c r="C21" i="2"/>
  <c r="B22" i="2" s="1"/>
  <c r="D20" i="2"/>
  <c r="D17" i="1"/>
  <c r="C18" i="1"/>
  <c r="B19" i="1" s="1"/>
  <c r="C24" i="3" l="1"/>
  <c r="B25" i="3" s="1"/>
  <c r="D23" i="3"/>
  <c r="C22" i="2"/>
  <c r="B23" i="2" s="1"/>
  <c r="D21" i="2"/>
  <c r="D18" i="1"/>
  <c r="C19" i="1"/>
  <c r="B20" i="1" s="1"/>
  <c r="D19" i="1" l="1"/>
  <c r="D24" i="3"/>
  <c r="C25" i="3"/>
  <c r="B26" i="3" s="1"/>
  <c r="D22" i="2"/>
  <c r="C23" i="2"/>
  <c r="B24" i="2" s="1"/>
  <c r="C20" i="1"/>
  <c r="B21" i="1" s="1"/>
  <c r="D25" i="3" l="1"/>
  <c r="C26" i="3"/>
  <c r="B27" i="3" s="1"/>
  <c r="D23" i="2"/>
  <c r="C24" i="2"/>
  <c r="B25" i="2" s="1"/>
  <c r="D20" i="1"/>
  <c r="C21" i="1"/>
  <c r="B22" i="1" s="1"/>
  <c r="D24" i="2" l="1"/>
  <c r="D21" i="1"/>
  <c r="C27" i="3"/>
  <c r="B28" i="3" s="1"/>
  <c r="D26" i="3"/>
  <c r="C25" i="2"/>
  <c r="B26" i="2" s="1"/>
  <c r="C22" i="1"/>
  <c r="B23" i="1" s="1"/>
  <c r="C28" i="3" l="1"/>
  <c r="B29" i="3" s="1"/>
  <c r="D27" i="3"/>
  <c r="D25" i="2"/>
  <c r="C26" i="2"/>
  <c r="B27" i="2" s="1"/>
  <c r="D22" i="1"/>
  <c r="C23" i="1"/>
  <c r="D31" i="4" l="1"/>
  <c r="D28" i="3"/>
  <c r="C29" i="3"/>
  <c r="C27" i="2"/>
  <c r="B28" i="2" s="1"/>
  <c r="D26" i="2"/>
  <c r="D23" i="1"/>
  <c r="B24" i="1"/>
  <c r="C24" i="1" s="1"/>
  <c r="B25" i="1" s="1"/>
  <c r="D29" i="3" l="1"/>
  <c r="B30" i="3"/>
  <c r="C30" i="3" s="1"/>
  <c r="D27" i="2"/>
  <c r="C28" i="2"/>
  <c r="B29" i="2" s="1"/>
  <c r="D24" i="1"/>
  <c r="C25" i="1"/>
  <c r="B26" i="1" s="1"/>
  <c r="D30" i="3" l="1"/>
  <c r="B31" i="3"/>
  <c r="D28" i="2"/>
  <c r="C29" i="2"/>
  <c r="D29" i="2" s="1"/>
  <c r="D25" i="1"/>
  <c r="C26" i="1"/>
  <c r="B27" i="1" s="1"/>
  <c r="D26" i="1"/>
  <c r="C31" i="3" l="1"/>
  <c r="B32" i="3" s="1"/>
  <c r="C27" i="1"/>
  <c r="B28" i="1" s="1"/>
  <c r="D31" i="3" l="1"/>
  <c r="C32" i="3"/>
  <c r="D32" i="3"/>
  <c r="C28" i="1"/>
  <c r="B29" i="1" s="1"/>
  <c r="D27" i="1"/>
  <c r="D28" i="1" l="1"/>
  <c r="C29" i="1"/>
  <c r="B30" i="1" s="1"/>
  <c r="D29" i="1" l="1"/>
  <c r="C30" i="1"/>
  <c r="B31" i="1" s="1"/>
  <c r="D30" i="1" l="1"/>
  <c r="C31" i="1"/>
  <c r="D31" i="1" l="1"/>
</calcChain>
</file>

<file path=xl/sharedStrings.xml><?xml version="1.0" encoding="utf-8"?>
<sst xmlns="http://schemas.openxmlformats.org/spreadsheetml/2006/main" count="820" uniqueCount="64">
  <si>
    <t>Engineer Name</t>
  </si>
  <si>
    <t>From (date)</t>
  </si>
  <si>
    <t>To (date)</t>
  </si>
  <si>
    <t>Number of P1/S1 issues</t>
  </si>
  <si>
    <t>Number of hours worked to resolve the issues</t>
  </si>
  <si>
    <t> Day of week</t>
  </si>
  <si>
    <t>Number of hours</t>
  </si>
  <si>
    <t xml:space="preserve">Availability not more than 100 hours per calendar month </t>
  </si>
  <si>
    <t>Availability not more than 12 hours per every 24 hours</t>
  </si>
  <si>
    <t>Availability not more than 48 hours during holidays</t>
  </si>
  <si>
    <t>Cannot be available in two subsequent business days</t>
  </si>
  <si>
    <t>Cannot be available for more than two days that are holidays per month</t>
  </si>
  <si>
    <t>ok</t>
  </si>
  <si>
    <t>Dev 1</t>
  </si>
  <si>
    <t>Dev 2</t>
  </si>
  <si>
    <t>Dev 3</t>
  </si>
  <si>
    <t>Dev 4</t>
  </si>
  <si>
    <t>Dev 4 - Marto</t>
  </si>
  <si>
    <t>Dev 5</t>
  </si>
  <si>
    <t>Dev 1 - Borko</t>
  </si>
  <si>
    <t>Dev 3 - Dido</t>
  </si>
  <si>
    <t>Hours per month</t>
  </si>
  <si>
    <t>Details:</t>
  </si>
  <si>
    <t>January</t>
  </si>
  <si>
    <t>Borko BDO 31.01</t>
  </si>
  <si>
    <t>Dev 2 - Stefan</t>
  </si>
  <si>
    <t>Dev 5 - Nevena</t>
  </si>
  <si>
    <t>Nevena vacation 21.01 - 25.01</t>
  </si>
  <si>
    <t>NB</t>
  </si>
  <si>
    <t>Gospodin vacation 23.12 - 7.01</t>
  </si>
  <si>
    <t>Martin Vacation 7.02-8.02</t>
  </si>
  <si>
    <t>Stefan BDO 23.02</t>
  </si>
  <si>
    <t>Stefan Vacation 1.02-8.02</t>
  </si>
  <si>
    <t>Vacations</t>
  </si>
  <si>
    <t>Engineers Details</t>
  </si>
  <si>
    <t>Dev 1 - Borko - borislav.dechev@fourth.com</t>
  </si>
  <si>
    <t>Gospodin vacation - 5.02-8.02</t>
  </si>
  <si>
    <t>Dev 2 - Stefan - stefan.govedarski@fourth.com</t>
  </si>
  <si>
    <t>Dev 3 - Dido - gospodin.gochev@fourth.com</t>
  </si>
  <si>
    <t>Dev 4 - Marto - martin.abrashev@fourth.com</t>
  </si>
  <si>
    <t>Dev 5 - Nevena - nevena.uzunova@fourth.com</t>
  </si>
  <si>
    <t>Dev 5 - Vladi - Vladislav.Nikolov@fourth.com</t>
  </si>
  <si>
    <t>DEV</t>
  </si>
  <si>
    <t>Jan</t>
  </si>
  <si>
    <t>Feb</t>
  </si>
  <si>
    <t>Mar</t>
  </si>
  <si>
    <t>Apr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</si>
  <si>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</si>
  <si>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</si>
  <si>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</si>
  <si>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</si>
  <si>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</si>
  <si>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</si>
  <si>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</si>
  <si>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</si>
  <si>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</si>
  <si>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YTD TOTAL</t>
  </si>
  <si>
    <t>YTD/Mo Running</t>
  </si>
  <si>
    <t>GAP in hours before 09:00 and after 18:00</t>
  </si>
  <si>
    <t>25-29/Aug</t>
  </si>
  <si>
    <t>02-05 Sep</t>
  </si>
  <si>
    <r>
      <t xml:space="preserve">Dev 3 - </t>
    </r>
    <r>
      <rPr>
        <sz val="8"/>
        <rFont val="Calibri Light"/>
        <family val="2"/>
        <scheme val="major"/>
      </rPr>
      <t>Nevi - Nevena.Uzunova@fourth.com</t>
    </r>
  </si>
  <si>
    <r>
      <t xml:space="preserve">Dev 2 - </t>
    </r>
    <r>
      <rPr>
        <sz val="8"/>
        <rFont val="Calibri Light"/>
        <family val="2"/>
        <scheme val="major"/>
      </rPr>
      <t>Ilia - Ilia.Anastassov@fourth.com</t>
    </r>
  </si>
  <si>
    <r>
      <t xml:space="preserve">Dev 5 - </t>
    </r>
    <r>
      <rPr>
        <sz val="8"/>
        <rFont val="Calibri Light"/>
        <family val="2"/>
        <scheme val="major"/>
      </rPr>
      <t>Vladi - Vladislav.Nikolov@fourth.com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</si>
</sst>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;@"/>
    <numFmt numFmtId="165" formatCode="d/m/yyyy\ &quot;г.&quot;;@"/>
    <numFmt numFmtId="166" formatCode="0.0"/>
  </numFmts>
  <fonts count="14" x14ac:knownFonts="1">
    <font>
      <sz val="11"/>
      <color theme="1"/>
      <name val="Calibri"/>
      <family val="2"/>
      <scheme val="minor"/>
    </font>
    <font>
      <b/>
      <sz val="8"/>
      <color rgb="FF333333"/>
      <name val="Calibri Light"/>
      <family val="2"/>
      <scheme val="major"/>
    </font>
    <font>
      <sz val="8"/>
      <color rgb="FF333333"/>
      <name val="Calibri Light"/>
      <family val="2"/>
      <scheme val="major"/>
    </font>
    <font>
      <sz val="8"/>
      <color theme="1"/>
      <name val="Calibri Light"/>
      <family val="2"/>
      <scheme val="major"/>
    </font>
    <font>
      <b/>
      <sz val="8"/>
      <color theme="1"/>
      <name val="Calibri Light"/>
      <family val="2"/>
      <scheme val="major"/>
    </font>
    <font>
      <sz val="8"/>
      <color theme="1"/>
      <name val="Calibri"/>
      <family val="2"/>
      <scheme val="minor"/>
    </font>
    <font>
      <b/>
      <sz val="8"/>
      <color rgb="FFFF0000"/>
      <name val="Calibri Light"/>
      <family val="2"/>
      <charset val="204"/>
      <scheme val="major"/>
    </font>
    <font>
      <b/>
      <sz val="8"/>
      <color theme="1"/>
      <name val="Calibri Light"/>
      <family val="2"/>
      <charset val="204"/>
      <scheme val="major"/>
    </font>
    <font>
      <b/>
      <sz val="10"/>
      <color rgb="FFFF0000"/>
      <name val="Calibri Light"/>
      <family val="2"/>
      <charset val="204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Calibri Light"/>
      <family val="2"/>
      <scheme val="major"/>
    </font>
    <font>
      <sz val="8"/>
      <name val="Calibri Light"/>
      <family val="2"/>
      <scheme val="maj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9" fillId="0" borderId="7" applyNumberFormat="0" applyFill="0" applyAlignment="0" applyProtection="0"/>
  </cellStyleXfs>
  <cellXfs count="95">
    <xf numFmtId="0" fontId="0" fillId="0" borderId="0" xfId="0"/>
    <xf numFmtId="1" fontId="0" fillId="0" borderId="0" xfId="0" applyNumberFormat="1"/>
    <xf numFmtId="0" fontId="1" fillId="2" borderId="6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1" fontId="1" fillId="2" borderId="3" xfId="0" applyNumberFormat="1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165" fontId="2" fillId="0" borderId="1" xfId="0" applyNumberFormat="1" applyFont="1" applyFill="1" applyBorder="1" applyAlignment="1">
      <alignment horizontal="left" vertical="top" wrapText="1"/>
    </xf>
    <xf numFmtId="165" fontId="2" fillId="0" borderId="1" xfId="0" applyNumberFormat="1" applyFont="1" applyFill="1" applyBorder="1" applyAlignment="1">
      <alignment horizontal="left" vertical="center" wrapText="1"/>
    </xf>
    <xf numFmtId="164" fontId="2" fillId="2" borderId="1" xfId="0" applyNumberFormat="1" applyFont="1" applyFill="1" applyBorder="1" applyAlignment="1">
      <alignment horizontal="left" vertical="top" wrapText="1"/>
    </xf>
    <xf numFmtId="1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3" fillId="0" borderId="0" xfId="0" applyFont="1"/>
    <xf numFmtId="0" fontId="3" fillId="0" borderId="1" xfId="0" applyFont="1" applyBorder="1"/>
    <xf numFmtId="0" fontId="4" fillId="0" borderId="0" xfId="0" applyFont="1" applyAlignment="1">
      <alignment wrapText="1"/>
    </xf>
    <xf numFmtId="0" fontId="4" fillId="0" borderId="2" xfId="0" applyFont="1" applyBorder="1"/>
    <xf numFmtId="0" fontId="4" fillId="0" borderId="0" xfId="0" applyFont="1"/>
    <xf numFmtId="2" fontId="3" fillId="0" borderId="0" xfId="0" applyNumberFormat="1" applyFont="1"/>
    <xf numFmtId="0" fontId="5" fillId="0" borderId="0" xfId="0" applyFont="1"/>
    <xf numFmtId="166" fontId="2" fillId="2" borderId="1" xfId="0" applyNumberFormat="1" applyFont="1" applyFill="1" applyBorder="1" applyAlignment="1">
      <alignment horizontal="left" vertical="top" wrapText="1"/>
    </xf>
    <xf numFmtId="0" fontId="3" fillId="3" borderId="1" xfId="0" applyFont="1" applyFill="1" applyBorder="1"/>
    <xf numFmtId="165" fontId="2" fillId="3" borderId="1" xfId="0" applyNumberFormat="1" applyFont="1" applyFill="1" applyBorder="1" applyAlignment="1">
      <alignment horizontal="left" vertical="top" wrapText="1"/>
    </xf>
    <xf numFmtId="165" fontId="2" fillId="3" borderId="1" xfId="0" applyNumberFormat="1" applyFont="1" applyFill="1" applyBorder="1" applyAlignment="1">
      <alignment horizontal="left" vertical="center" wrapText="1"/>
    </xf>
    <xf numFmtId="164" fontId="2" fillId="3" borderId="1" xfId="0" applyNumberFormat="1" applyFont="1" applyFill="1" applyBorder="1" applyAlignment="1">
      <alignment horizontal="left" vertical="top" wrapText="1"/>
    </xf>
    <xf numFmtId="1" fontId="2" fillId="3" borderId="1" xfId="0" applyNumberFormat="1" applyFont="1" applyFill="1" applyBorder="1" applyAlignment="1">
      <alignment horizontal="left" vertical="top" wrapText="1"/>
    </xf>
    <xf numFmtId="166" fontId="2" fillId="3" borderId="1" xfId="0" applyNumberFormat="1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3" fillId="3" borderId="5" xfId="0" applyFont="1" applyFill="1" applyBorder="1"/>
    <xf numFmtId="0" fontId="3" fillId="0" borderId="1" xfId="0" applyFont="1" applyFill="1" applyBorder="1"/>
    <xf numFmtId="0" fontId="2" fillId="0" borderId="1" xfId="0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/>
    <xf numFmtId="0" fontId="5" fillId="0" borderId="1" xfId="0" applyFont="1" applyFill="1" applyBorder="1"/>
    <xf numFmtId="0" fontId="4" fillId="0" borderId="0" xfId="0" applyFont="1" applyBorder="1"/>
    <xf numFmtId="0" fontId="6" fillId="0" borderId="0" xfId="0" applyFont="1"/>
    <xf numFmtId="2" fontId="7" fillId="0" borderId="0" xfId="0" applyNumberFormat="1" applyFont="1"/>
    <xf numFmtId="0" fontId="8" fillId="0" borderId="0" xfId="0" applyFont="1"/>
    <xf numFmtId="164" fontId="2" fillId="0" borderId="1" xfId="0" applyNumberFormat="1" applyFont="1" applyFill="1" applyBorder="1" applyAlignment="1">
      <alignment horizontal="left" vertical="top" wrapText="1"/>
    </xf>
    <xf numFmtId="1" fontId="2" fillId="0" borderId="1" xfId="0" applyNumberFormat="1" applyFont="1" applyFill="1" applyBorder="1" applyAlignment="1">
      <alignment horizontal="left" vertical="top" wrapText="1"/>
    </xf>
    <xf numFmtId="166" fontId="2" fillId="0" borderId="1" xfId="0" applyNumberFormat="1" applyFont="1" applyFill="1" applyBorder="1" applyAlignment="1">
      <alignment horizontal="left" vertical="top" wrapText="1"/>
    </xf>
    <xf numFmtId="0" fontId="5" fillId="3" borderId="1" xfId="0" applyFont="1" applyFill="1" applyBorder="1"/>
    <xf numFmtId="16" fontId="6" fillId="0" borderId="0" xfId="0" applyNumberFormat="1" applyFont="1"/>
    <xf numFmtId="0" fontId="3" fillId="4" borderId="1" xfId="0" applyFont="1" applyFill="1" applyBorder="1"/>
    <xf numFmtId="165" fontId="2" fillId="4" borderId="1" xfId="0" applyNumberFormat="1" applyFont="1" applyFill="1" applyBorder="1" applyAlignment="1">
      <alignment horizontal="left" vertical="top" wrapText="1"/>
    </xf>
    <xf numFmtId="165" fontId="2" fillId="4" borderId="1" xfId="0" applyNumberFormat="1" applyFont="1" applyFill="1" applyBorder="1" applyAlignment="1">
      <alignment horizontal="left" vertical="center" wrapText="1"/>
    </xf>
    <xf numFmtId="164" fontId="2" fillId="4" borderId="1" xfId="0" applyNumberFormat="1" applyFont="1" applyFill="1" applyBorder="1" applyAlignment="1">
      <alignment horizontal="left" vertical="top" wrapText="1"/>
    </xf>
    <xf numFmtId="1" fontId="2" fillId="4" borderId="1" xfId="0" applyNumberFormat="1" applyFont="1" applyFill="1" applyBorder="1" applyAlignment="1">
      <alignment horizontal="left" vertical="top" wrapText="1"/>
    </xf>
    <xf numFmtId="166" fontId="2" fillId="4" borderId="1" xfId="0" applyNumberFormat="1" applyFont="1" applyFill="1" applyBorder="1" applyAlignment="1">
      <alignment horizontal="left" vertical="top" wrapText="1"/>
    </xf>
    <xf numFmtId="0" fontId="3" fillId="5" borderId="1" xfId="0" applyFont="1" applyFill="1" applyBorder="1"/>
    <xf numFmtId="165" fontId="2" fillId="5" borderId="1" xfId="0" applyNumberFormat="1" applyFont="1" applyFill="1" applyBorder="1" applyAlignment="1">
      <alignment horizontal="left" vertical="top" wrapText="1"/>
    </xf>
    <xf numFmtId="165" fontId="2" fillId="5" borderId="1" xfId="0" applyNumberFormat="1" applyFont="1" applyFill="1" applyBorder="1" applyAlignment="1">
      <alignment horizontal="left" vertical="center" wrapText="1"/>
    </xf>
    <xf numFmtId="164" fontId="2" fillId="5" borderId="1" xfId="0" applyNumberFormat="1" applyFont="1" applyFill="1" applyBorder="1" applyAlignment="1">
      <alignment horizontal="left" vertical="top" wrapText="1"/>
    </xf>
    <xf numFmtId="1" fontId="2" fillId="5" borderId="1" xfId="0" applyNumberFormat="1" applyFont="1" applyFill="1" applyBorder="1" applyAlignment="1">
      <alignment horizontal="left" vertical="top" wrapText="1"/>
    </xf>
    <xf numFmtId="166" fontId="2" fillId="5" borderId="1" xfId="0" applyNumberFormat="1" applyFont="1" applyFill="1" applyBorder="1" applyAlignment="1">
      <alignment horizontal="left" vertical="top" wrapText="1"/>
    </xf>
    <xf numFmtId="0" fontId="3" fillId="5" borderId="5" xfId="0" applyFont="1" applyFill="1" applyBorder="1"/>
    <xf numFmtId="0" fontId="3" fillId="4" borderId="5" xfId="0" applyFont="1" applyFill="1" applyBorder="1"/>
    <xf numFmtId="0" fontId="5" fillId="5" borderId="1" xfId="0" applyFont="1" applyFill="1" applyBorder="1"/>
    <xf numFmtId="2" fontId="0" fillId="0" borderId="0" xfId="0" applyNumberFormat="1"/>
    <xf numFmtId="0" fontId="3" fillId="6" borderId="1" xfId="0" applyFont="1" applyFill="1" applyBorder="1"/>
    <xf numFmtId="165" fontId="2" fillId="6" borderId="1" xfId="0" applyNumberFormat="1" applyFont="1" applyFill="1" applyBorder="1" applyAlignment="1">
      <alignment horizontal="left" vertical="top" wrapText="1"/>
    </xf>
    <xf numFmtId="165" fontId="2" fillId="6" borderId="1" xfId="0" applyNumberFormat="1" applyFont="1" applyFill="1" applyBorder="1" applyAlignment="1">
      <alignment horizontal="left" vertical="center" wrapText="1"/>
    </xf>
    <xf numFmtId="164" fontId="2" fillId="6" borderId="1" xfId="0" applyNumberFormat="1" applyFont="1" applyFill="1" applyBorder="1" applyAlignment="1">
      <alignment horizontal="left" vertical="top" wrapText="1"/>
    </xf>
    <xf numFmtId="1" fontId="2" fillId="6" borderId="1" xfId="0" applyNumberFormat="1" applyFont="1" applyFill="1" applyBorder="1" applyAlignment="1">
      <alignment horizontal="left" vertical="top" wrapText="1"/>
    </xf>
    <xf numFmtId="166" fontId="2" fillId="6" borderId="1" xfId="0" applyNumberFormat="1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0" fontId="2" fillId="6" borderId="5" xfId="0" applyFont="1" applyFill="1" applyBorder="1" applyAlignment="1">
      <alignment horizontal="left" vertical="top" wrapText="1"/>
    </xf>
    <xf numFmtId="0" fontId="9" fillId="0" borderId="7" xfId="1" applyAlignment="1">
      <alignment horizontal="center"/>
    </xf>
    <xf numFmtId="0" fontId="10" fillId="0" borderId="0" xfId="0" applyFont="1"/>
    <xf numFmtId="0" fontId="11" fillId="0" borderId="3" xfId="0" applyFont="1" applyFill="1" applyBorder="1" applyAlignment="1">
      <alignment horizontal="left" vertical="center" wrapText="1"/>
    </xf>
    <xf numFmtId="165" fontId="12" fillId="0" borderId="1" xfId="0" applyNumberFormat="1" applyFont="1" applyFill="1" applyBorder="1" applyAlignment="1">
      <alignment horizontal="left" vertical="top" wrapText="1"/>
    </xf>
    <xf numFmtId="165" fontId="12" fillId="0" borderId="1" xfId="0" applyNumberFormat="1" applyFont="1" applyFill="1" applyBorder="1" applyAlignment="1">
      <alignment horizontal="left" vertical="center" wrapText="1"/>
    </xf>
    <xf numFmtId="0" fontId="13" fillId="0" borderId="0" xfId="0" applyFont="1" applyFill="1"/>
    <xf numFmtId="0" fontId="3" fillId="7" borderId="1" xfId="0" applyFont="1" applyFill="1" applyBorder="1"/>
    <xf numFmtId="165" fontId="12" fillId="7" borderId="1" xfId="0" applyNumberFormat="1" applyFont="1" applyFill="1" applyBorder="1" applyAlignment="1">
      <alignment horizontal="left" vertical="top" wrapText="1"/>
    </xf>
    <xf numFmtId="165" fontId="12" fillId="7" borderId="1" xfId="0" applyNumberFormat="1" applyFont="1" applyFill="1" applyBorder="1" applyAlignment="1">
      <alignment horizontal="left" vertical="center" wrapText="1"/>
    </xf>
    <xf numFmtId="164" fontId="2" fillId="7" borderId="1" xfId="0" applyNumberFormat="1" applyFont="1" applyFill="1" applyBorder="1" applyAlignment="1">
      <alignment horizontal="left" vertical="top" wrapText="1"/>
    </xf>
    <xf numFmtId="1" fontId="2" fillId="7" borderId="1" xfId="0" applyNumberFormat="1" applyFont="1" applyFill="1" applyBorder="1" applyAlignment="1">
      <alignment horizontal="left" vertical="top" wrapText="1"/>
    </xf>
    <xf numFmtId="166" fontId="2" fillId="7" borderId="1" xfId="0" applyNumberFormat="1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left" vertical="top" wrapText="1"/>
    </xf>
    <xf numFmtId="0" fontId="2" fillId="7" borderId="5" xfId="0" applyFont="1" applyFill="1" applyBorder="1" applyAlignment="1">
      <alignment horizontal="left" vertical="top" wrapText="1"/>
    </xf>
    <xf numFmtId="0" fontId="3" fillId="7" borderId="5" xfId="0" applyFont="1" applyFill="1" applyBorder="1"/>
    <xf numFmtId="0" fontId="5" fillId="7" borderId="1" xfId="0" applyFont="1" applyFill="1" applyBorder="1"/>
    <xf numFmtId="1" fontId="2" fillId="7" borderId="1" xfId="0" applyNumberFormat="1" applyFont="1" applyFill="1" applyBorder="1" applyAlignment="1">
      <alignment horizontal="left" vertical="center" wrapText="1"/>
    </xf>
    <xf numFmtId="164" fontId="2" fillId="7" borderId="1" xfId="0" applyNumberFormat="1" applyFont="1" applyFill="1" applyBorder="1" applyAlignment="1">
      <alignment horizontal="left" vertical="center" wrapText="1"/>
    </xf>
    <xf numFmtId="166" fontId="2" fillId="7" borderId="1" xfId="0" applyNumberFormat="1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vertical="center"/>
    </xf>
    <xf numFmtId="0" fontId="3" fillId="7" borderId="5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164" fontId="2" fillId="0" borderId="1" xfId="0" applyNumberFormat="1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left" vertical="center" wrapText="1"/>
    </xf>
    <xf numFmtId="166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vertical="center"/>
    </xf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zoomScaleNormal="100" workbookViewId="0">
      <selection activeCell="F1" sqref="F1"/>
    </sheetView>
  </sheetViews>
  <sheetFormatPr defaultRowHeight="15" x14ac:dyDescent="0.25"/>
  <cols>
    <col min="2" max="2" width="10.7109375" bestFit="1" customWidth="1"/>
    <col min="3" max="3" width="8.7109375" bestFit="1" customWidth="1"/>
    <col min="4" max="4" width="28.28515625" bestFit="1" customWidth="1"/>
    <col min="5" max="5" width="8.42578125" style="1" customWidth="1"/>
    <col min="6" max="6" width="11.42578125" style="1" customWidth="1"/>
    <col min="7" max="7" width="6.42578125" customWidth="1"/>
    <col min="9" max="9" width="35.42578125" bestFit="1" customWidth="1"/>
    <col min="10" max="10" width="12.28515625" bestFit="1" customWidth="1"/>
    <col min="11" max="11" width="17.42578125" customWidth="1"/>
    <col min="12" max="12" width="18.42578125" customWidth="1"/>
    <col min="13" max="13" width="17.7109375" customWidth="1"/>
    <col min="14" max="14" width="17.5703125" customWidth="1"/>
    <col min="15" max="15" width="22.5703125" customWidth="1"/>
  </cols>
  <sheetData>
    <row r="1" spans="1:15" ht="57" thickBot="1" x14ac:dyDescent="0.3">
      <c r="A1" s="2" t="s">
        <v>0</v>
      </c>
      <c r="B1" s="3" t="s">
        <v>1</v>
      </c>
      <c r="C1" s="3" t="s">
        <v>2</v>
      </c>
      <c r="D1" s="3" t="s">
        <v>5</v>
      </c>
      <c r="E1" s="4" t="s">
        <v>6</v>
      </c>
      <c r="F1" s="4" t="s">
        <v>58</v>
      </c>
      <c r="G1" s="3" t="s">
        <v>3</v>
      </c>
      <c r="H1" s="5" t="s">
        <v>4</v>
      </c>
      <c r="I1" s="12"/>
      <c r="J1" s="12"/>
      <c r="K1" s="14" t="s">
        <v>7</v>
      </c>
      <c r="L1" s="14" t="s">
        <v>8</v>
      </c>
      <c r="M1" s="14" t="s">
        <v>9</v>
      </c>
      <c r="N1" s="14" t="s">
        <v>10</v>
      </c>
      <c r="O1" s="14" t="s">
        <v>11</v>
      </c>
    </row>
    <row r="2" spans="1:15" x14ac:dyDescent="0.25">
      <c r="A2" s="13" t="s">
        <v>13</v>
      </c>
      <c r="B2" s="6">
        <v>43467</v>
      </c>
      <c r="C2" s="7">
        <f>IF(WEEKDAY(B2,2) &lt;= 5,B2,IF(WEEKDAY(B2+1, 2) &gt; 5, (B2 + 2), B2+1))</f>
        <v>43467</v>
      </c>
      <c r="D2" s="8" t="str">
        <f>TEXT(B2,"dddd")&amp;" 18:00"&amp;" - "&amp;TEXT(C2,"dddd")&amp;" 22:00"</f>
        <v>Wednesday 18:00 - Wednesday 22:00</v>
      </c>
      <c r="E2" s="9">
        <v>4</v>
      </c>
      <c r="F2" s="19">
        <v>11</v>
      </c>
      <c r="G2" s="10"/>
      <c r="H2" s="11"/>
      <c r="I2" s="15" t="s">
        <v>22</v>
      </c>
      <c r="J2" s="34" t="s">
        <v>21</v>
      </c>
      <c r="K2" s="12"/>
      <c r="L2" s="12"/>
      <c r="M2" s="12"/>
      <c r="N2" s="12"/>
      <c r="O2" s="12"/>
    </row>
    <row r="3" spans="1:15" x14ac:dyDescent="0.25">
      <c r="A3" s="13" t="s">
        <v>14</v>
      </c>
      <c r="B3" s="6">
        <v>43468</v>
      </c>
      <c r="C3" s="7">
        <f t="shared" ref="C3:C31" si="0">IF(WEEKDAY(B3,2) &lt;= 5,B3,IF(WEEKDAY(B3+1, 2) &gt; 5, (B3 + 2), B3+1))</f>
        <v>43468</v>
      </c>
      <c r="D3" s="8" t="str">
        <f>TEXT(B3,"dddd")&amp;" 18:00"&amp;" - "&amp;TEXT(C3,"dddd")&amp;" 22:00"</f>
        <v>Thursday 18:00 - Thursday 22:00</v>
      </c>
      <c r="E3" s="9">
        <v>4</v>
      </c>
      <c r="F3" s="19">
        <v>11</v>
      </c>
      <c r="G3" s="10"/>
      <c r="H3" s="11"/>
      <c r="I3" s="16" t="s">
        <v>23</v>
      </c>
      <c r="J3" s="16"/>
      <c r="K3" s="12"/>
      <c r="L3" s="12"/>
      <c r="M3" s="12"/>
      <c r="N3" s="12"/>
      <c r="O3" s="12"/>
    </row>
    <row r="4" spans="1:15" x14ac:dyDescent="0.25">
      <c r="A4" s="13" t="s">
        <v>18</v>
      </c>
      <c r="B4" s="6">
        <v>43469</v>
      </c>
      <c r="C4" s="7">
        <f t="shared" si="0"/>
        <v>43469</v>
      </c>
      <c r="D4" s="8" t="str">
        <f>TEXT(B4,"dddd")&amp;" 18:00"&amp;" - "&amp;TEXT(C4,"dddd")&amp;" 22:00"</f>
        <v>Friday 18:00 - Friday 22:00</v>
      </c>
      <c r="E4" s="9">
        <v>4</v>
      </c>
      <c r="F4" s="19">
        <v>11</v>
      </c>
      <c r="G4" s="10"/>
      <c r="H4" s="11"/>
      <c r="I4" s="16"/>
      <c r="J4" s="16"/>
      <c r="K4" s="12"/>
      <c r="L4" s="12"/>
      <c r="M4" s="12"/>
      <c r="N4" s="12"/>
      <c r="O4" s="12"/>
    </row>
    <row r="5" spans="1:15" x14ac:dyDescent="0.25">
      <c r="A5" s="20" t="s">
        <v>16</v>
      </c>
      <c r="B5" s="21">
        <v>43470</v>
      </c>
      <c r="C5" s="21">
        <f>B5</f>
        <v>43470</v>
      </c>
      <c r="D5" s="23" t="str">
        <f>TEXT(B5,"dddd")&amp;" 9:00"&amp;" - "&amp;TEXT(C5,"dddd")&amp;" 18:00"</f>
        <v>Saturday 9:00 - Saturday 18:00</v>
      </c>
      <c r="E5" s="24">
        <v>9</v>
      </c>
      <c r="F5" s="25">
        <v>15</v>
      </c>
      <c r="G5" s="26"/>
      <c r="H5" s="27"/>
      <c r="I5" s="12" t="s">
        <v>19</v>
      </c>
      <c r="J5" s="17">
        <f>SUMIF(A$2:A$31,"Dev 1",E$2:E$31)</f>
        <v>30</v>
      </c>
      <c r="K5" s="17" t="str">
        <f>IF(SUMIF(A$2:A$30,"Dev 1",E$2:E$30)&lt;=100,"ok","not ok")</f>
        <v>ok</v>
      </c>
      <c r="L5" s="12" t="s">
        <v>12</v>
      </c>
      <c r="M5" s="12" t="s">
        <v>12</v>
      </c>
      <c r="N5" s="12" t="s">
        <v>12</v>
      </c>
      <c r="O5" s="12" t="s">
        <v>12</v>
      </c>
    </row>
    <row r="6" spans="1:15" x14ac:dyDescent="0.25">
      <c r="A6" s="20" t="s">
        <v>16</v>
      </c>
      <c r="B6" s="21">
        <f t="shared" ref="B6:B31" si="1">C5+1</f>
        <v>43471</v>
      </c>
      <c r="C6" s="22">
        <f>B6</f>
        <v>43471</v>
      </c>
      <c r="D6" s="23" t="str">
        <f>TEXT(B6,"dddd")&amp;" 9:00"&amp;" - "&amp;TEXT(C6,"dddd")&amp;" 18:00"</f>
        <v>Sunday 9:00 - Sunday 18:00</v>
      </c>
      <c r="E6" s="24">
        <v>9</v>
      </c>
      <c r="F6" s="25">
        <v>15</v>
      </c>
      <c r="G6" s="26"/>
      <c r="H6" s="27"/>
      <c r="I6" s="12" t="s">
        <v>25</v>
      </c>
      <c r="J6" s="17">
        <f>SUMIF(A$2:A$31,"Dev 2",E$2:E$31)</f>
        <v>32</v>
      </c>
      <c r="K6" s="17" t="str">
        <f>IF(SUMIF(A$2:A$30,"Dev 2",E$2:E$30)&lt;=100,"ok","not ok")</f>
        <v>ok</v>
      </c>
      <c r="L6" s="12" t="s">
        <v>12</v>
      </c>
      <c r="M6" s="12" t="s">
        <v>12</v>
      </c>
      <c r="N6" s="12" t="s">
        <v>12</v>
      </c>
      <c r="O6" s="12" t="s">
        <v>12</v>
      </c>
    </row>
    <row r="7" spans="1:15" x14ac:dyDescent="0.25">
      <c r="A7" s="13" t="s">
        <v>18</v>
      </c>
      <c r="B7" s="6">
        <f t="shared" si="1"/>
        <v>43472</v>
      </c>
      <c r="C7" s="7">
        <f t="shared" si="0"/>
        <v>43472</v>
      </c>
      <c r="D7" s="8" t="str">
        <f>TEXT(B7,"dddd")&amp;" 18:00"&amp;" - "&amp;TEXT(C7,"dddd")&amp;" 00:00"</f>
        <v>Monday 18:00 - Monday 00:00</v>
      </c>
      <c r="E7" s="9">
        <v>6</v>
      </c>
      <c r="F7" s="19">
        <v>9</v>
      </c>
      <c r="G7" s="10"/>
      <c r="H7" s="11"/>
      <c r="I7" s="12" t="s">
        <v>20</v>
      </c>
      <c r="J7" s="17">
        <f>SUMIF(A$2:A$31,"Dev 3",E$2:E$31)</f>
        <v>36</v>
      </c>
      <c r="K7" s="17" t="str">
        <f>IF(SUMIF(A$2:A$30,"Dev 3",E$2:E$30)&lt;=100,"ok","not ok")</f>
        <v>ok</v>
      </c>
      <c r="L7" s="12" t="s">
        <v>12</v>
      </c>
      <c r="M7" s="12" t="s">
        <v>12</v>
      </c>
      <c r="N7" s="12" t="s">
        <v>12</v>
      </c>
      <c r="O7" s="12" t="s">
        <v>12</v>
      </c>
    </row>
    <row r="8" spans="1:15" x14ac:dyDescent="0.25">
      <c r="A8" s="13" t="s">
        <v>13</v>
      </c>
      <c r="B8" s="6">
        <f t="shared" si="1"/>
        <v>43473</v>
      </c>
      <c r="C8" s="7">
        <f t="shared" si="0"/>
        <v>43473</v>
      </c>
      <c r="D8" s="8" t="str">
        <f t="shared" ref="D8:D11" si="2">TEXT(B8,"dddd")&amp;" 18:00"&amp;" - "&amp;TEXT(C8,"dddd")&amp;" 22:00"</f>
        <v>Tuesday 18:00 - Tuesday 22:00</v>
      </c>
      <c r="E8" s="9">
        <v>4</v>
      </c>
      <c r="F8" s="19">
        <v>11</v>
      </c>
      <c r="G8" s="10"/>
      <c r="H8" s="11"/>
      <c r="I8" s="12" t="s">
        <v>17</v>
      </c>
      <c r="J8" s="17">
        <f>SUMIF(A$2:A$31,"Dev 4",E$2:E$31)</f>
        <v>34</v>
      </c>
      <c r="K8" s="17" t="str">
        <f>IF(SUMIF(A$2:A$30,"Dev 4",E$2:E$30)&lt;=100,"ok","not ok")</f>
        <v>ok</v>
      </c>
      <c r="L8" s="12" t="s">
        <v>12</v>
      </c>
      <c r="M8" s="12" t="s">
        <v>12</v>
      </c>
      <c r="N8" s="12" t="s">
        <v>12</v>
      </c>
      <c r="O8" s="12" t="s">
        <v>12</v>
      </c>
    </row>
    <row r="9" spans="1:15" x14ac:dyDescent="0.25">
      <c r="A9" s="29" t="s">
        <v>15</v>
      </c>
      <c r="B9" s="6">
        <f t="shared" si="1"/>
        <v>43474</v>
      </c>
      <c r="C9" s="7">
        <f t="shared" si="0"/>
        <v>43474</v>
      </c>
      <c r="D9" s="8" t="str">
        <f t="shared" si="2"/>
        <v>Wednesday 18:00 - Wednesday 22:00</v>
      </c>
      <c r="E9" s="9">
        <v>4</v>
      </c>
      <c r="F9" s="19">
        <v>11</v>
      </c>
      <c r="G9" s="30"/>
      <c r="H9" s="31"/>
      <c r="I9" s="12" t="s">
        <v>26</v>
      </c>
      <c r="J9" s="17">
        <f>SUMIF(A$2:A$31,"Dev 5",E$2:E$31)</f>
        <v>36</v>
      </c>
      <c r="K9" s="17" t="str">
        <f>IF(SUMIF(A$2:A$30,"Dev 5",E$2:E$30)&lt;=100,"ok","not ok")</f>
        <v>ok</v>
      </c>
      <c r="L9" s="12" t="s">
        <v>12</v>
      </c>
      <c r="M9" s="12" t="s">
        <v>12</v>
      </c>
      <c r="N9" s="12" t="s">
        <v>12</v>
      </c>
      <c r="O9" s="12" t="s">
        <v>12</v>
      </c>
    </row>
    <row r="10" spans="1:15" x14ac:dyDescent="0.25">
      <c r="A10" s="29" t="s">
        <v>16</v>
      </c>
      <c r="B10" s="6">
        <f t="shared" si="1"/>
        <v>43475</v>
      </c>
      <c r="C10" s="7">
        <f t="shared" si="0"/>
        <v>43475</v>
      </c>
      <c r="D10" s="8" t="str">
        <f t="shared" si="2"/>
        <v>Thursday 18:00 - Thursday 22:00</v>
      </c>
      <c r="E10" s="9">
        <v>4</v>
      </c>
      <c r="F10" s="19">
        <v>11</v>
      </c>
      <c r="G10" s="29"/>
      <c r="H10" s="32"/>
      <c r="I10" s="35" t="s">
        <v>28</v>
      </c>
      <c r="J10" s="12"/>
      <c r="K10" s="17"/>
      <c r="L10" s="12"/>
      <c r="M10" s="12"/>
      <c r="N10" s="12"/>
      <c r="O10" s="12"/>
    </row>
    <row r="11" spans="1:15" x14ac:dyDescent="0.25">
      <c r="A11" s="29" t="s">
        <v>15</v>
      </c>
      <c r="B11" s="6">
        <f t="shared" si="1"/>
        <v>43476</v>
      </c>
      <c r="C11" s="7">
        <f t="shared" si="0"/>
        <v>43476</v>
      </c>
      <c r="D11" s="8" t="str">
        <f t="shared" si="2"/>
        <v>Friday 18:00 - Friday 22:00</v>
      </c>
      <c r="E11" s="9">
        <v>4</v>
      </c>
      <c r="F11" s="19">
        <v>11</v>
      </c>
      <c r="G11" s="29"/>
      <c r="H11" s="32"/>
      <c r="I11" s="35" t="s">
        <v>24</v>
      </c>
      <c r="J11" s="12"/>
      <c r="K11" s="12"/>
      <c r="L11" s="12"/>
      <c r="M11" s="12"/>
      <c r="N11" s="12"/>
      <c r="O11" s="12"/>
    </row>
    <row r="12" spans="1:15" x14ac:dyDescent="0.25">
      <c r="A12" s="20" t="s">
        <v>18</v>
      </c>
      <c r="B12" s="21">
        <f t="shared" si="1"/>
        <v>43477</v>
      </c>
      <c r="C12" s="21">
        <f>B12</f>
        <v>43477</v>
      </c>
      <c r="D12" s="23" t="str">
        <f t="shared" ref="D12:D13" si="3">TEXT(B12,"dddd")&amp;" 9:00"&amp;" - "&amp;TEXT(C12,"dddd")&amp;" 18:00"</f>
        <v>Saturday 9:00 - Saturday 18:00</v>
      </c>
      <c r="E12" s="24">
        <v>9</v>
      </c>
      <c r="F12" s="25">
        <v>15</v>
      </c>
      <c r="G12" s="20"/>
      <c r="H12" s="28"/>
      <c r="I12" s="35" t="s">
        <v>27</v>
      </c>
      <c r="J12" s="12"/>
      <c r="K12" s="12"/>
      <c r="L12" s="12"/>
      <c r="M12" s="12"/>
      <c r="N12" s="12"/>
      <c r="O12" s="12"/>
    </row>
    <row r="13" spans="1:15" x14ac:dyDescent="0.25">
      <c r="A13" s="20" t="s">
        <v>18</v>
      </c>
      <c r="B13" s="21">
        <f t="shared" si="1"/>
        <v>43478</v>
      </c>
      <c r="C13" s="22">
        <f>B13</f>
        <v>43478</v>
      </c>
      <c r="D13" s="23" t="str">
        <f t="shared" si="3"/>
        <v>Sunday 9:00 - Sunday 18:00</v>
      </c>
      <c r="E13" s="24">
        <v>9</v>
      </c>
      <c r="F13" s="25">
        <v>15</v>
      </c>
      <c r="G13" s="20"/>
      <c r="H13" s="28"/>
      <c r="I13" s="35" t="s">
        <v>29</v>
      </c>
      <c r="J13" s="12"/>
      <c r="K13" s="12"/>
      <c r="L13" s="12"/>
      <c r="M13" s="12"/>
      <c r="N13" s="12"/>
      <c r="O13" s="12"/>
    </row>
    <row r="14" spans="1:15" ht="14.25" customHeight="1" x14ac:dyDescent="0.25">
      <c r="A14" s="29" t="s">
        <v>15</v>
      </c>
      <c r="B14" s="6">
        <f t="shared" si="1"/>
        <v>43479</v>
      </c>
      <c r="C14" s="7">
        <f t="shared" si="0"/>
        <v>43479</v>
      </c>
      <c r="D14" s="8" t="str">
        <f>TEXT(B14,"dddd")&amp;" 18:00"&amp;" - "&amp;TEXT(C14,"dddd")&amp;" 00:00"</f>
        <v>Monday 18:00 - Monday 00:00</v>
      </c>
      <c r="E14" s="9">
        <v>6</v>
      </c>
      <c r="F14" s="19">
        <v>9</v>
      </c>
      <c r="G14" s="29"/>
      <c r="H14" s="32"/>
      <c r="I14" s="12"/>
      <c r="J14" s="12"/>
      <c r="K14" s="12"/>
      <c r="L14" s="12"/>
      <c r="M14" s="12"/>
      <c r="N14" s="12"/>
      <c r="O14" s="12"/>
    </row>
    <row r="15" spans="1:15" x14ac:dyDescent="0.25">
      <c r="A15" s="29" t="s">
        <v>16</v>
      </c>
      <c r="B15" s="6">
        <f t="shared" si="1"/>
        <v>43480</v>
      </c>
      <c r="C15" s="7">
        <f t="shared" si="0"/>
        <v>43480</v>
      </c>
      <c r="D15" s="8" t="str">
        <f t="shared" ref="D15:D18" si="4">TEXT(B15,"dddd")&amp;" 18:00"&amp;" - "&amp;TEXT(C15,"dddd")&amp;" 22:00"</f>
        <v>Tuesday 18:00 - Tuesday 22:00</v>
      </c>
      <c r="E15" s="9">
        <v>4</v>
      </c>
      <c r="F15" s="19">
        <v>11</v>
      </c>
      <c r="G15" s="29"/>
      <c r="H15" s="32"/>
      <c r="I15" s="12"/>
      <c r="J15" s="12"/>
      <c r="K15" s="12"/>
      <c r="L15" s="12"/>
      <c r="M15" s="12"/>
      <c r="N15" s="12"/>
      <c r="O15" s="12"/>
    </row>
    <row r="16" spans="1:15" x14ac:dyDescent="0.25">
      <c r="A16" s="29" t="s">
        <v>15</v>
      </c>
      <c r="B16" s="6">
        <f t="shared" si="1"/>
        <v>43481</v>
      </c>
      <c r="C16" s="7">
        <f t="shared" si="0"/>
        <v>43481</v>
      </c>
      <c r="D16" s="8" t="str">
        <f t="shared" si="4"/>
        <v>Wednesday 18:00 - Wednesday 22:00</v>
      </c>
      <c r="E16" s="9">
        <v>4</v>
      </c>
      <c r="F16" s="19">
        <v>11</v>
      </c>
      <c r="G16" s="29"/>
      <c r="H16" s="32"/>
      <c r="I16" s="12"/>
      <c r="J16" s="12"/>
      <c r="K16" s="12"/>
      <c r="L16" s="12"/>
      <c r="M16" s="12"/>
      <c r="N16" s="12"/>
      <c r="O16" s="12"/>
    </row>
    <row r="17" spans="1:15" x14ac:dyDescent="0.25">
      <c r="A17" s="29" t="s">
        <v>18</v>
      </c>
      <c r="B17" s="6">
        <f t="shared" si="1"/>
        <v>43482</v>
      </c>
      <c r="C17" s="7">
        <f t="shared" si="0"/>
        <v>43482</v>
      </c>
      <c r="D17" s="8" t="str">
        <f t="shared" si="4"/>
        <v>Thursday 18:00 - Thursday 22:00</v>
      </c>
      <c r="E17" s="9">
        <v>4</v>
      </c>
      <c r="F17" s="19">
        <v>11</v>
      </c>
      <c r="G17" s="29"/>
      <c r="H17" s="32"/>
      <c r="I17" s="12"/>
      <c r="J17" s="12"/>
      <c r="K17" s="12"/>
      <c r="L17" s="12"/>
      <c r="M17" s="12"/>
      <c r="N17" s="12"/>
      <c r="O17" s="12"/>
    </row>
    <row r="18" spans="1:15" ht="15.75" customHeight="1" x14ac:dyDescent="0.25">
      <c r="A18" s="29" t="s">
        <v>15</v>
      </c>
      <c r="B18" s="6">
        <f t="shared" si="1"/>
        <v>43483</v>
      </c>
      <c r="C18" s="7">
        <f t="shared" si="0"/>
        <v>43483</v>
      </c>
      <c r="D18" s="8" t="str">
        <f t="shared" si="4"/>
        <v>Friday 18:00 - Friday 22:00</v>
      </c>
      <c r="E18" s="9">
        <v>4</v>
      </c>
      <c r="F18" s="19">
        <v>11</v>
      </c>
      <c r="G18" s="29"/>
      <c r="H18" s="32"/>
      <c r="I18" s="12"/>
      <c r="J18" s="12"/>
      <c r="K18" s="12"/>
      <c r="L18" s="12"/>
      <c r="M18" s="12"/>
      <c r="N18" s="12"/>
      <c r="O18" s="12"/>
    </row>
    <row r="19" spans="1:15" ht="15.75" customHeight="1" x14ac:dyDescent="0.25">
      <c r="A19" s="20" t="s">
        <v>13</v>
      </c>
      <c r="B19" s="21">
        <f t="shared" si="1"/>
        <v>43484</v>
      </c>
      <c r="C19" s="21">
        <f>B19</f>
        <v>43484</v>
      </c>
      <c r="D19" s="23" t="str">
        <f t="shared" ref="D19:D20" si="5">TEXT(B19,"dddd")&amp;" 9:00"&amp;" - "&amp;TEXT(C19,"dddd")&amp;" 18:00"</f>
        <v>Saturday 9:00 - Saturday 18:00</v>
      </c>
      <c r="E19" s="24">
        <v>9</v>
      </c>
      <c r="F19" s="25">
        <v>15</v>
      </c>
      <c r="G19" s="20"/>
      <c r="H19" s="28"/>
      <c r="I19" s="12"/>
      <c r="J19" s="12"/>
      <c r="K19" s="12"/>
      <c r="L19" s="12"/>
      <c r="M19" s="12"/>
      <c r="N19" s="12"/>
      <c r="O19" s="12"/>
    </row>
    <row r="20" spans="1:15" x14ac:dyDescent="0.25">
      <c r="A20" s="20" t="s">
        <v>13</v>
      </c>
      <c r="B20" s="21">
        <f t="shared" si="1"/>
        <v>43485</v>
      </c>
      <c r="C20" s="22">
        <f>B20</f>
        <v>43485</v>
      </c>
      <c r="D20" s="23" t="str">
        <f t="shared" si="5"/>
        <v>Sunday 9:00 - Sunday 18:00</v>
      </c>
      <c r="E20" s="24">
        <v>9</v>
      </c>
      <c r="F20" s="25">
        <v>15</v>
      </c>
      <c r="G20" s="20"/>
      <c r="H20" s="28"/>
      <c r="I20" s="12"/>
      <c r="J20" s="12"/>
      <c r="K20" s="12"/>
      <c r="L20" s="12"/>
      <c r="M20" s="12"/>
      <c r="N20" s="12"/>
      <c r="O20" s="12"/>
    </row>
    <row r="21" spans="1:15" x14ac:dyDescent="0.25">
      <c r="A21" s="29" t="s">
        <v>14</v>
      </c>
      <c r="B21" s="6">
        <f t="shared" si="1"/>
        <v>43486</v>
      </c>
      <c r="C21" s="7">
        <f t="shared" si="0"/>
        <v>43486</v>
      </c>
      <c r="D21" s="8" t="str">
        <f>TEXT(B21,"dddd")&amp;" 18:00"&amp;" - "&amp;TEXT(C21,"dddd")&amp;" 00:00"</f>
        <v>Monday 18:00 - Monday 00:00</v>
      </c>
      <c r="E21" s="9">
        <v>6</v>
      </c>
      <c r="F21" s="19">
        <v>9</v>
      </c>
      <c r="G21" s="29"/>
      <c r="H21" s="32"/>
      <c r="I21" s="12"/>
      <c r="J21" s="12"/>
      <c r="K21" s="12"/>
      <c r="L21" s="12"/>
      <c r="M21" s="12"/>
      <c r="N21" s="12"/>
      <c r="O21" s="12"/>
    </row>
    <row r="22" spans="1:15" x14ac:dyDescent="0.25">
      <c r="A22" s="29" t="s">
        <v>15</v>
      </c>
      <c r="B22" s="6">
        <f t="shared" si="1"/>
        <v>43487</v>
      </c>
      <c r="C22" s="7">
        <f t="shared" si="0"/>
        <v>43487</v>
      </c>
      <c r="D22" s="8" t="str">
        <f t="shared" ref="D22:D25" si="6">TEXT(B22,"dddd")&amp;" 18:00"&amp;" - "&amp;TEXT(C22,"dddd")&amp;" 22:00"</f>
        <v>Tuesday 18:00 - Tuesday 22:00</v>
      </c>
      <c r="E22" s="9">
        <v>4</v>
      </c>
      <c r="F22" s="19">
        <v>11</v>
      </c>
      <c r="G22" s="29"/>
      <c r="H22" s="32"/>
      <c r="I22" s="12"/>
      <c r="J22" s="12"/>
      <c r="K22" s="12"/>
      <c r="L22" s="12"/>
      <c r="M22" s="12"/>
      <c r="N22" s="12"/>
      <c r="O22" s="12"/>
    </row>
    <row r="23" spans="1:15" x14ac:dyDescent="0.25">
      <c r="A23" s="29" t="s">
        <v>14</v>
      </c>
      <c r="B23" s="6">
        <f t="shared" si="1"/>
        <v>43488</v>
      </c>
      <c r="C23" s="7">
        <f t="shared" si="0"/>
        <v>43488</v>
      </c>
      <c r="D23" s="8" t="str">
        <f t="shared" si="6"/>
        <v>Wednesday 18:00 - Wednesday 22:00</v>
      </c>
      <c r="E23" s="9">
        <v>4</v>
      </c>
      <c r="F23" s="19">
        <v>11</v>
      </c>
      <c r="G23" s="29"/>
      <c r="H23" s="32"/>
      <c r="I23" s="12"/>
      <c r="J23" s="12"/>
      <c r="K23" s="12"/>
      <c r="L23" s="12"/>
      <c r="M23" s="12"/>
      <c r="N23" s="12"/>
      <c r="O23" s="12"/>
    </row>
    <row r="24" spans="1:15" x14ac:dyDescent="0.25">
      <c r="A24" s="29" t="s">
        <v>16</v>
      </c>
      <c r="B24" s="6">
        <f t="shared" si="1"/>
        <v>43489</v>
      </c>
      <c r="C24" s="7">
        <f t="shared" si="0"/>
        <v>43489</v>
      </c>
      <c r="D24" s="8" t="str">
        <f t="shared" si="6"/>
        <v>Thursday 18:00 - Thursday 22:00</v>
      </c>
      <c r="E24" s="9">
        <v>4</v>
      </c>
      <c r="F24" s="19">
        <v>11</v>
      </c>
      <c r="G24" s="29"/>
      <c r="H24" s="32"/>
      <c r="I24" s="12"/>
      <c r="J24" s="12"/>
      <c r="K24" s="12"/>
      <c r="L24" s="12"/>
      <c r="M24" s="12"/>
      <c r="N24" s="12"/>
      <c r="O24" s="12"/>
    </row>
    <row r="25" spans="1:15" x14ac:dyDescent="0.25">
      <c r="A25" s="29" t="s">
        <v>15</v>
      </c>
      <c r="B25" s="6">
        <f t="shared" si="1"/>
        <v>43490</v>
      </c>
      <c r="C25" s="7">
        <f t="shared" si="0"/>
        <v>43490</v>
      </c>
      <c r="D25" s="8" t="str">
        <f t="shared" si="6"/>
        <v>Friday 18:00 - Friday 22:00</v>
      </c>
      <c r="E25" s="9">
        <v>4</v>
      </c>
      <c r="F25" s="19">
        <v>11</v>
      </c>
      <c r="G25" s="29"/>
      <c r="H25" s="32"/>
      <c r="I25" s="12"/>
      <c r="J25" s="12"/>
      <c r="K25" s="12"/>
      <c r="L25" s="12"/>
      <c r="M25" s="12"/>
      <c r="N25" s="12"/>
      <c r="O25" s="12"/>
    </row>
    <row r="26" spans="1:15" x14ac:dyDescent="0.25">
      <c r="A26" s="20" t="s">
        <v>14</v>
      </c>
      <c r="B26" s="21">
        <f t="shared" si="1"/>
        <v>43491</v>
      </c>
      <c r="C26" s="21">
        <f>B26</f>
        <v>43491</v>
      </c>
      <c r="D26" s="23" t="str">
        <f t="shared" ref="D26:D27" si="7">TEXT(B26,"dddd")&amp;" 9:00"&amp;" - "&amp;TEXT(C26,"dddd")&amp;" 18:00"</f>
        <v>Saturday 9:00 - Saturday 18:00</v>
      </c>
      <c r="E26" s="24">
        <v>9</v>
      </c>
      <c r="F26" s="25">
        <v>15</v>
      </c>
      <c r="G26" s="20"/>
      <c r="H26" s="28"/>
      <c r="I26" s="12"/>
      <c r="J26" s="12"/>
      <c r="K26" s="12"/>
      <c r="L26" s="12"/>
      <c r="M26" s="12"/>
      <c r="N26" s="12"/>
      <c r="O26" s="12"/>
    </row>
    <row r="27" spans="1:15" x14ac:dyDescent="0.25">
      <c r="A27" s="20" t="s">
        <v>14</v>
      </c>
      <c r="B27" s="21">
        <f t="shared" si="1"/>
        <v>43492</v>
      </c>
      <c r="C27" s="22">
        <f>B27</f>
        <v>43492</v>
      </c>
      <c r="D27" s="23" t="str">
        <f t="shared" si="7"/>
        <v>Sunday 9:00 - Sunday 18:00</v>
      </c>
      <c r="E27" s="24">
        <v>9</v>
      </c>
      <c r="F27" s="25">
        <v>15</v>
      </c>
      <c r="G27" s="20"/>
      <c r="H27" s="28"/>
      <c r="I27" s="12"/>
      <c r="J27" s="12"/>
      <c r="K27" s="12"/>
      <c r="L27" s="12"/>
      <c r="M27" s="12"/>
      <c r="N27" s="12"/>
      <c r="O27" s="12"/>
    </row>
    <row r="28" spans="1:15" x14ac:dyDescent="0.25">
      <c r="A28" s="29" t="s">
        <v>15</v>
      </c>
      <c r="B28" s="6">
        <f t="shared" si="1"/>
        <v>43493</v>
      </c>
      <c r="C28" s="7">
        <f t="shared" si="0"/>
        <v>43493</v>
      </c>
      <c r="D28" s="8" t="str">
        <f>TEXT(B28,"dddd")&amp;" 18:00"&amp;" - "&amp;TEXT(C28,"dddd")&amp;" 00:00"</f>
        <v>Monday 18:00 - Monday 00:00</v>
      </c>
      <c r="E28" s="9">
        <v>6</v>
      </c>
      <c r="F28" s="19">
        <v>9</v>
      </c>
      <c r="G28" s="29"/>
      <c r="H28" s="32"/>
      <c r="I28" s="12"/>
      <c r="J28" s="12"/>
      <c r="K28" s="12"/>
      <c r="L28" s="12"/>
      <c r="M28" s="12"/>
      <c r="N28" s="12"/>
      <c r="O28" s="12"/>
    </row>
    <row r="29" spans="1:15" x14ac:dyDescent="0.25">
      <c r="A29" s="29" t="s">
        <v>13</v>
      </c>
      <c r="B29" s="6">
        <f t="shared" si="1"/>
        <v>43494</v>
      </c>
      <c r="C29" s="7">
        <f t="shared" si="0"/>
        <v>43494</v>
      </c>
      <c r="D29" s="8" t="str">
        <f t="shared" ref="D29:D31" si="8">TEXT(B29,"dddd")&amp;" 18:00"&amp;" - "&amp;TEXT(C29,"dddd")&amp;" 22:00"</f>
        <v>Tuesday 18:00 - Tuesday 22:00</v>
      </c>
      <c r="E29" s="9">
        <v>4</v>
      </c>
      <c r="F29" s="19">
        <v>11</v>
      </c>
      <c r="G29" s="29"/>
      <c r="H29" s="32"/>
      <c r="I29" s="12"/>
      <c r="J29" s="12"/>
      <c r="K29" s="12"/>
      <c r="L29" s="12"/>
      <c r="M29" s="12"/>
      <c r="N29" s="12"/>
      <c r="O29" s="12"/>
    </row>
    <row r="30" spans="1:15" x14ac:dyDescent="0.25">
      <c r="A30" s="29" t="s">
        <v>18</v>
      </c>
      <c r="B30" s="6">
        <f t="shared" si="1"/>
        <v>43495</v>
      </c>
      <c r="C30" s="7">
        <f t="shared" si="0"/>
        <v>43495</v>
      </c>
      <c r="D30" s="8" t="str">
        <f t="shared" si="8"/>
        <v>Wednesday 18:00 - Wednesday 22:00</v>
      </c>
      <c r="E30" s="9">
        <v>4</v>
      </c>
      <c r="F30" s="19">
        <v>11</v>
      </c>
      <c r="G30" s="29"/>
      <c r="H30" s="32"/>
      <c r="I30" s="12"/>
      <c r="J30" s="12"/>
      <c r="K30" s="12"/>
      <c r="L30" s="12"/>
      <c r="M30" s="12"/>
      <c r="N30" s="12"/>
      <c r="O30" s="12"/>
    </row>
    <row r="31" spans="1:15" x14ac:dyDescent="0.25">
      <c r="A31" s="29" t="s">
        <v>16</v>
      </c>
      <c r="B31" s="6">
        <f t="shared" si="1"/>
        <v>43496</v>
      </c>
      <c r="C31" s="7">
        <f t="shared" si="0"/>
        <v>43496</v>
      </c>
      <c r="D31" s="8" t="str">
        <f t="shared" si="8"/>
        <v>Thursday 18:00 - Thursday 22:00</v>
      </c>
      <c r="E31" s="9">
        <v>4</v>
      </c>
      <c r="F31" s="19">
        <v>11</v>
      </c>
      <c r="G31" s="33"/>
      <c r="H31" s="32"/>
      <c r="I31" s="12"/>
      <c r="J31" s="12"/>
      <c r="K31" s="12"/>
      <c r="L31" s="12"/>
      <c r="M31" s="12"/>
      <c r="N31" s="12"/>
      <c r="O31" s="12"/>
    </row>
    <row r="32" spans="1:15" x14ac:dyDescent="0.25">
      <c r="I32" s="12"/>
      <c r="J32" s="12"/>
      <c r="K32" s="12"/>
      <c r="L32" s="12"/>
      <c r="M32" s="12"/>
      <c r="N32" s="12"/>
      <c r="O32" s="12"/>
    </row>
    <row r="33" spans="9:15" x14ac:dyDescent="0.25">
      <c r="I33" s="12"/>
      <c r="J33" s="12"/>
      <c r="K33" s="12"/>
      <c r="L33" s="12"/>
      <c r="M33" s="12"/>
      <c r="N33" s="12"/>
      <c r="O33" s="12"/>
    </row>
    <row r="34" spans="9:15" x14ac:dyDescent="0.25">
      <c r="I34" s="12"/>
      <c r="J34" s="12"/>
      <c r="K34" s="12"/>
      <c r="L34" s="12"/>
      <c r="M34" s="12"/>
      <c r="N34" s="12"/>
      <c r="O34" s="12"/>
    </row>
    <row r="35" spans="9:15" ht="13.5" customHeight="1" x14ac:dyDescent="0.25">
      <c r="I35" s="12"/>
      <c r="J35" s="12"/>
      <c r="K35" s="12"/>
      <c r="L35" s="12"/>
      <c r="M35" s="12"/>
      <c r="N35" s="12"/>
      <c r="O35" s="12"/>
    </row>
    <row r="36" spans="9:15" ht="15.75" customHeight="1" x14ac:dyDescent="0.25">
      <c r="I36" s="12"/>
      <c r="J36" s="12"/>
      <c r="K36" s="12"/>
      <c r="L36" s="12"/>
      <c r="M36" s="12"/>
      <c r="N36" s="12"/>
      <c r="O36" s="12"/>
    </row>
    <row r="37" spans="9:15" x14ac:dyDescent="0.25">
      <c r="I37" s="12"/>
      <c r="J37" s="12"/>
      <c r="K37" s="12"/>
      <c r="L37" s="12"/>
      <c r="M37" s="12"/>
      <c r="N37" s="12"/>
      <c r="O37" s="12"/>
    </row>
    <row r="38" spans="9:15" x14ac:dyDescent="0.25">
      <c r="I38" s="12"/>
      <c r="J38" s="12"/>
      <c r="K38" s="12"/>
      <c r="L38" s="12"/>
      <c r="M38" s="12"/>
      <c r="N38" s="12"/>
      <c r="O38" s="12"/>
    </row>
    <row r="39" spans="9:15" x14ac:dyDescent="0.25">
      <c r="I39" s="12"/>
      <c r="J39" s="12"/>
      <c r="K39" s="12"/>
      <c r="L39" s="12"/>
      <c r="M39" s="12"/>
      <c r="N39" s="12"/>
      <c r="O39" s="12"/>
    </row>
    <row r="40" spans="9:15" x14ac:dyDescent="0.25">
      <c r="I40" s="12"/>
      <c r="J40" s="12"/>
      <c r="K40" s="12"/>
      <c r="L40" s="12"/>
      <c r="M40" s="12"/>
      <c r="N40" s="12"/>
      <c r="O40" s="12"/>
    </row>
    <row r="41" spans="9:15" x14ac:dyDescent="0.25">
      <c r="I41" s="12"/>
      <c r="J41" s="12"/>
      <c r="K41" s="12"/>
      <c r="L41" s="12"/>
      <c r="M41" s="12"/>
      <c r="N41" s="12"/>
      <c r="O41" s="12"/>
    </row>
    <row r="42" spans="9:15" x14ac:dyDescent="0.25">
      <c r="I42" s="12"/>
      <c r="J42" s="12"/>
      <c r="K42" s="12"/>
      <c r="L42" s="12"/>
      <c r="M42" s="12"/>
      <c r="N42" s="12"/>
      <c r="O42" s="12"/>
    </row>
    <row r="43" spans="9:15" ht="15" customHeight="1" x14ac:dyDescent="0.25">
      <c r="I43" s="12"/>
      <c r="J43" s="12"/>
      <c r="K43" s="12"/>
      <c r="L43" s="12"/>
      <c r="M43" s="12"/>
      <c r="N43" s="12"/>
      <c r="O43" s="12"/>
    </row>
    <row r="44" spans="9:15" x14ac:dyDescent="0.25">
      <c r="I44" s="12"/>
      <c r="J44" s="12"/>
      <c r="K44" s="12"/>
      <c r="L44" s="12"/>
      <c r="M44" s="12"/>
      <c r="N44" s="12"/>
      <c r="O44" s="12"/>
    </row>
    <row r="45" spans="9:15" x14ac:dyDescent="0.25">
      <c r="I45" s="12"/>
      <c r="J45" s="12"/>
      <c r="K45" s="12"/>
      <c r="L45" s="12"/>
      <c r="M45" s="12"/>
      <c r="N45" s="12"/>
      <c r="O45" s="12"/>
    </row>
    <row r="46" spans="9:15" x14ac:dyDescent="0.25">
      <c r="I46" s="18"/>
      <c r="J46" s="18"/>
      <c r="K46" s="18"/>
      <c r="L46" s="18"/>
      <c r="M46" s="18"/>
      <c r="N46" s="18"/>
      <c r="O46" s="18"/>
    </row>
    <row r="47" spans="9:15" x14ac:dyDescent="0.25">
      <c r="I47" s="18"/>
      <c r="J47" s="18"/>
      <c r="K47" s="18"/>
      <c r="L47" s="18"/>
      <c r="M47" s="18"/>
      <c r="N47" s="18"/>
      <c r="O47" s="18"/>
    </row>
    <row r="48" spans="9:15" x14ac:dyDescent="0.25">
      <c r="I48" s="18"/>
      <c r="J48" s="18"/>
      <c r="K48" s="18"/>
      <c r="L48" s="18"/>
      <c r="M48" s="18"/>
      <c r="N48" s="18"/>
      <c r="O48" s="18"/>
    </row>
    <row r="49" spans="9:15" x14ac:dyDescent="0.25">
      <c r="I49" s="18"/>
      <c r="J49" s="18"/>
      <c r="K49" s="18"/>
      <c r="L49" s="18"/>
      <c r="M49" s="18"/>
      <c r="N49" s="18"/>
      <c r="O49" s="18"/>
    </row>
  </sheetData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opLeftCell="A13" zoomScale="140" zoomScaleNormal="140" workbookViewId="0">
      <selection activeCell="J12" sqref="J12"/>
    </sheetView>
  </sheetViews>
  <sheetFormatPr defaultRowHeight="15" x14ac:dyDescent="0.25"/>
  <cols>
    <col min="2" max="2" width="10" style="72" bestFit="1" customWidth="1"/>
    <col min="3" max="3" width="9.42578125" style="72" bestFit="1" customWidth="1"/>
    <col min="4" max="4" width="28.28515625" bestFit="1" customWidth="1"/>
    <col min="5" max="5" width="8.42578125" style="1" customWidth="1"/>
    <col min="6" max="6" width="11.42578125" style="1" customWidth="1"/>
    <col min="7" max="7" width="6.42578125" customWidth="1"/>
    <col min="9" max="9" width="35.42578125" bestFit="1" customWidth="1"/>
    <col min="10" max="10" width="14.28515625" bestFit="1" customWidth="1"/>
    <col min="11" max="11" width="24.28515625" customWidth="1"/>
    <col min="12" max="12" width="17.42578125" customWidth="1"/>
    <col min="13" max="13" width="18.42578125" customWidth="1"/>
    <col min="14" max="14" width="17.7109375" customWidth="1"/>
    <col min="15" max="15" width="17.5703125" customWidth="1"/>
    <col min="16" max="16" width="22.5703125" customWidth="1"/>
  </cols>
  <sheetData>
    <row r="1" spans="1:16" ht="56.25" x14ac:dyDescent="0.25">
      <c r="A1" s="2" t="s">
        <v>0</v>
      </c>
      <c r="B1" s="69" t="s">
        <v>1</v>
      </c>
      <c r="C1" s="69" t="s">
        <v>2</v>
      </c>
      <c r="D1" s="3" t="s">
        <v>5</v>
      </c>
      <c r="E1" s="4" t="s">
        <v>6</v>
      </c>
      <c r="F1" s="4" t="s">
        <v>58</v>
      </c>
      <c r="G1" s="3" t="s">
        <v>3</v>
      </c>
      <c r="H1" s="5" t="s">
        <v>4</v>
      </c>
      <c r="I1" s="5" t="s">
        <v>34</v>
      </c>
      <c r="J1" s="5" t="s">
        <v>21</v>
      </c>
      <c r="K1" s="5" t="s">
        <v>33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</row>
    <row r="2" spans="1:16" x14ac:dyDescent="0.25">
      <c r="A2" s="88" t="s">
        <v>16</v>
      </c>
      <c r="B2" s="71">
        <v>43739</v>
      </c>
      <c r="C2" s="71">
        <v>43739</v>
      </c>
      <c r="D2" s="89" t="str">
        <f>TEXT(B2,"dddd")&amp;" 18:00"&amp;" - "&amp;TEXT(C2,"dddd")&amp;" 22:00"</f>
        <v>Tuesday 18:00 - Tuesday 22:00</v>
      </c>
      <c r="E2" s="90">
        <v>4</v>
      </c>
      <c r="F2" s="91">
        <v>11</v>
      </c>
      <c r="G2" s="92"/>
      <c r="H2" s="93"/>
      <c r="I2" s="12" t="s">
        <v>35</v>
      </c>
      <c r="J2" s="36">
        <f>SUMIF(A$2:A$31,"Dev 1",E$2:E$31)</f>
        <v>34</v>
      </c>
      <c r="K2" s="35"/>
      <c r="L2" s="12" t="str">
        <f>IF(SUMIF(A$2:A$31,"Dev 1",E$2:E$31)&lt;=100,"ok","not ok")</f>
        <v>ok</v>
      </c>
      <c r="M2" s="12" t="s">
        <v>12</v>
      </c>
      <c r="N2" s="12" t="s">
        <v>12</v>
      </c>
      <c r="O2" s="12" t="s">
        <v>12</v>
      </c>
      <c r="P2" s="12" t="s">
        <v>12</v>
      </c>
    </row>
    <row r="3" spans="1:16" x14ac:dyDescent="0.25">
      <c r="A3" s="88" t="s">
        <v>15</v>
      </c>
      <c r="B3" s="71">
        <v>43740</v>
      </c>
      <c r="C3" s="71">
        <v>43740</v>
      </c>
      <c r="D3" s="89" t="str">
        <f t="shared" ref="D3:D32" si="0">TEXT(B3,"dddd")&amp;" 18:00"&amp;" - "&amp;TEXT(C3,"dddd")&amp;" 22:00"</f>
        <v>Wednesday 18:00 - Wednesday 22:00</v>
      </c>
      <c r="E3" s="90">
        <v>4</v>
      </c>
      <c r="F3" s="91">
        <v>11</v>
      </c>
      <c r="G3" s="92"/>
      <c r="H3" s="93"/>
      <c r="I3" s="12" t="s">
        <v>62</v>
      </c>
      <c r="J3" s="36">
        <f>SUMIF(A$2:A$31,"Dev 2",E$2:E$31)</f>
        <v>34</v>
      </c>
      <c r="K3" s="35"/>
      <c r="L3" s="12" t="str">
        <f>IF(SUMIF(A$2:A$31,"Dev 2",E$2:E$31)&lt;=100,"ok","not ok")</f>
        <v>ok</v>
      </c>
      <c r="M3" s="12" t="s">
        <v>12</v>
      </c>
      <c r="N3" s="12" t="s">
        <v>12</v>
      </c>
      <c r="O3" s="12" t="s">
        <v>12</v>
      </c>
      <c r="P3" s="12" t="s">
        <v>12</v>
      </c>
    </row>
    <row r="4" spans="1:16" x14ac:dyDescent="0.25">
      <c r="A4" s="88" t="s">
        <v>14</v>
      </c>
      <c r="B4" s="71">
        <v>43741</v>
      </c>
      <c r="C4" s="71">
        <v>43741</v>
      </c>
      <c r="D4" s="89" t="str">
        <f t="shared" si="0"/>
        <v>Thursday 18:00 - Thursday 22:00</v>
      </c>
      <c r="E4" s="90">
        <v>4</v>
      </c>
      <c r="F4" s="91">
        <v>11</v>
      </c>
      <c r="G4" s="92"/>
      <c r="H4" s="93"/>
      <c r="I4" s="12" t="s">
        <v>61</v>
      </c>
      <c r="J4" s="36">
        <f>SUMIF(A$2:A$31,"Dev 3",E$2:E$31)</f>
        <v>32</v>
      </c>
      <c r="K4" s="35"/>
      <c r="L4" s="12" t="str">
        <f>IF(SUMIF(A$2:A$31,"Dev 3",E$2:E$31)&lt;=100,"ok","not ok")</f>
        <v>ok</v>
      </c>
      <c r="M4" s="12" t="s">
        <v>12</v>
      </c>
      <c r="N4" s="12" t="s">
        <v>12</v>
      </c>
      <c r="O4" s="12" t="s">
        <v>12</v>
      </c>
      <c r="P4" s="12" t="s">
        <v>12</v>
      </c>
    </row>
    <row r="5" spans="1:16" x14ac:dyDescent="0.25">
      <c r="A5" s="88" t="s">
        <v>13</v>
      </c>
      <c r="B5" s="71">
        <v>43742</v>
      </c>
      <c r="C5" s="71">
        <v>43742</v>
      </c>
      <c r="D5" s="89" t="str">
        <f>TEXT(B5,"dddd")&amp;" 18:00"&amp;" - "&amp;TEXT(C5,"dddd")&amp;" 22:00"</f>
        <v>Friday 18:00 - Friday 22:00</v>
      </c>
      <c r="E5" s="90">
        <v>4</v>
      </c>
      <c r="F5" s="91">
        <v>11</v>
      </c>
      <c r="G5" s="92"/>
      <c r="H5" s="93"/>
      <c r="I5" s="12" t="s">
        <v>39</v>
      </c>
      <c r="J5" s="36">
        <f>SUMIF(A$2:A$31,"Dev 4",E$2:E$31)</f>
        <v>34</v>
      </c>
      <c r="K5" s="42"/>
      <c r="L5" s="12" t="str">
        <f>IF(SUMIF(A$2:A$31,"Dev 4",E$2:E$31)&lt;=100,"ok","not ok")</f>
        <v>ok</v>
      </c>
      <c r="M5" s="12" t="s">
        <v>12</v>
      </c>
      <c r="N5" s="12" t="s">
        <v>12</v>
      </c>
      <c r="O5" s="12" t="s">
        <v>12</v>
      </c>
      <c r="P5" s="12" t="s">
        <v>12</v>
      </c>
    </row>
    <row r="6" spans="1:16" x14ac:dyDescent="0.25">
      <c r="A6" s="83" t="s">
        <v>18</v>
      </c>
      <c r="B6" s="75">
        <v>43743</v>
      </c>
      <c r="C6" s="75">
        <v>43743</v>
      </c>
      <c r="D6" s="84" t="str">
        <f>TEXT(B6,"dddd")&amp;" 09:00"&amp;" - "&amp;TEXT(C6,"dddd")&amp;" 18:00"</f>
        <v>Saturday 09:00 - Saturday 18:00</v>
      </c>
      <c r="E6" s="83">
        <v>9</v>
      </c>
      <c r="F6" s="85">
        <v>15</v>
      </c>
      <c r="G6" s="86"/>
      <c r="H6" s="87"/>
      <c r="I6" s="12" t="s">
        <v>63</v>
      </c>
      <c r="J6" s="36">
        <f>SUMIF(A$2:A$31,"Dev 5",E$2:E$31)</f>
        <v>34</v>
      </c>
      <c r="K6" s="35"/>
      <c r="L6" s="12" t="str">
        <f>IF(SUMIF(A$2:A$31,"Dev 5",E$2:E$31)&lt;=100,"ok","not ok")</f>
        <v>ok</v>
      </c>
      <c r="M6" s="12" t="s">
        <v>12</v>
      </c>
      <c r="N6" s="12" t="s">
        <v>12</v>
      </c>
      <c r="O6" s="12" t="s">
        <v>12</v>
      </c>
      <c r="P6" s="12" t="s">
        <v>12</v>
      </c>
    </row>
    <row r="7" spans="1:16" x14ac:dyDescent="0.25">
      <c r="A7" s="83" t="s">
        <v>18</v>
      </c>
      <c r="B7" s="75">
        <v>43744</v>
      </c>
      <c r="C7" s="75">
        <v>43744</v>
      </c>
      <c r="D7" s="84" t="str">
        <f>TEXT(B7,"dddd")&amp;" 09:00"&amp;" - "&amp;TEXT(C7,"dddd")&amp;" 18:00"</f>
        <v>Sunday 09:00 - Sunday 18:00</v>
      </c>
      <c r="E7" s="83">
        <v>9</v>
      </c>
      <c r="F7" s="85">
        <v>15</v>
      </c>
      <c r="G7" s="86"/>
      <c r="H7" s="87"/>
      <c r="I7" s="37"/>
    </row>
    <row r="8" spans="1:16" x14ac:dyDescent="0.25">
      <c r="A8" s="88" t="s">
        <v>13</v>
      </c>
      <c r="B8" s="71">
        <v>43745</v>
      </c>
      <c r="C8" s="71">
        <v>43745</v>
      </c>
      <c r="D8" s="89" t="str">
        <f>TEXT(B8,"dddd")&amp;" 18:00"&amp;" - "&amp;TEXT(C8,"dddd")&amp;" 00:00"</f>
        <v>Monday 18:00 - Monday 00:00</v>
      </c>
      <c r="E8" s="90">
        <v>6</v>
      </c>
      <c r="F8" s="91">
        <v>9</v>
      </c>
      <c r="G8" s="92"/>
      <c r="H8" s="93"/>
    </row>
    <row r="9" spans="1:16" x14ac:dyDescent="0.25">
      <c r="A9" s="88" t="s">
        <v>15</v>
      </c>
      <c r="B9" s="71">
        <v>43746</v>
      </c>
      <c r="C9" s="71">
        <v>43746</v>
      </c>
      <c r="D9" s="89" t="str">
        <f>TEXT(B9,"dddd")&amp;" 18:00"&amp;" - "&amp;TEXT(C9,"dddd")&amp;" 22:00"</f>
        <v>Tuesday 18:00 - Tuesday 22:00</v>
      </c>
      <c r="E9" s="90">
        <v>4</v>
      </c>
      <c r="F9" s="91">
        <v>11</v>
      </c>
      <c r="G9" s="92"/>
      <c r="H9" s="93"/>
    </row>
    <row r="10" spans="1:16" x14ac:dyDescent="0.25">
      <c r="A10" s="88" t="s">
        <v>14</v>
      </c>
      <c r="B10" s="71">
        <v>43747</v>
      </c>
      <c r="C10" s="71">
        <v>43747</v>
      </c>
      <c r="D10" s="89" t="str">
        <f t="shared" si="0"/>
        <v>Wednesday 18:00 - Wednesday 22:00</v>
      </c>
      <c r="E10" s="90">
        <v>4</v>
      </c>
      <c r="F10" s="91">
        <v>11</v>
      </c>
      <c r="G10" s="92"/>
      <c r="H10" s="93"/>
      <c r="J10" s="12"/>
      <c r="L10" s="17"/>
      <c r="M10" s="12"/>
      <c r="N10" s="12"/>
      <c r="O10" s="12"/>
      <c r="P10" s="12"/>
    </row>
    <row r="11" spans="1:16" x14ac:dyDescent="0.25">
      <c r="A11" s="88" t="s">
        <v>13</v>
      </c>
      <c r="B11" s="71">
        <v>43748</v>
      </c>
      <c r="C11" s="71">
        <v>43748</v>
      </c>
      <c r="D11" s="89" t="str">
        <f t="shared" si="0"/>
        <v>Thursday 18:00 - Thursday 22:00</v>
      </c>
      <c r="E11" s="90">
        <v>4</v>
      </c>
      <c r="F11" s="91">
        <v>11</v>
      </c>
      <c r="G11" s="92"/>
      <c r="H11" s="93"/>
      <c r="J11" s="12"/>
      <c r="L11" s="12"/>
      <c r="M11" s="12"/>
      <c r="N11" s="12"/>
      <c r="O11" s="12"/>
      <c r="P11" s="12"/>
    </row>
    <row r="12" spans="1:16" x14ac:dyDescent="0.25">
      <c r="A12" s="88" t="s">
        <v>18</v>
      </c>
      <c r="B12" s="71">
        <v>43749</v>
      </c>
      <c r="C12" s="71">
        <v>43749</v>
      </c>
      <c r="D12" s="89" t="str">
        <f>TEXT(B12,"dddd")&amp;" 18:00"&amp;" - "&amp;TEXT(C12,"dddd")&amp;" 22:00"</f>
        <v>Friday 18:00 - Friday 22:00</v>
      </c>
      <c r="E12" s="90">
        <v>4</v>
      </c>
      <c r="F12" s="91">
        <v>11</v>
      </c>
      <c r="G12" s="92"/>
      <c r="H12" s="93"/>
      <c r="J12" s="12"/>
      <c r="L12" s="12"/>
      <c r="M12" s="12"/>
      <c r="N12" s="12"/>
      <c r="O12" s="12"/>
      <c r="P12" s="12"/>
    </row>
    <row r="13" spans="1:16" x14ac:dyDescent="0.25">
      <c r="A13" s="83" t="s">
        <v>16</v>
      </c>
      <c r="B13" s="75">
        <v>43750</v>
      </c>
      <c r="C13" s="75">
        <v>43750</v>
      </c>
      <c r="D13" s="84" t="str">
        <f>TEXT(B13,"dddd")&amp;" 09:00"&amp;" - "&amp;TEXT(C13,"dddd")&amp;" 18:00"</f>
        <v>Saturday 09:00 - Saturday 18:00</v>
      </c>
      <c r="E13" s="83">
        <v>9</v>
      </c>
      <c r="F13" s="85">
        <v>15</v>
      </c>
      <c r="G13" s="86"/>
      <c r="H13" s="87"/>
      <c r="J13" s="12"/>
      <c r="L13" s="12"/>
      <c r="M13" s="12"/>
      <c r="N13" s="12"/>
      <c r="O13" s="12"/>
      <c r="P13" s="12"/>
    </row>
    <row r="14" spans="1:16" ht="14.25" customHeight="1" x14ac:dyDescent="0.25">
      <c r="A14" s="83" t="s">
        <v>16</v>
      </c>
      <c r="B14" s="75">
        <v>43751</v>
      </c>
      <c r="C14" s="75">
        <v>43751</v>
      </c>
      <c r="D14" s="84" t="str">
        <f>TEXT(B14,"dddd")&amp;" 09:00"&amp;" - "&amp;TEXT(C14,"dddd")&amp;" 18:00"</f>
        <v>Sunday 09:00 - Sunday 18:00</v>
      </c>
      <c r="E14" s="83">
        <v>9</v>
      </c>
      <c r="F14" s="85">
        <v>15</v>
      </c>
      <c r="G14" s="86"/>
      <c r="H14" s="87"/>
      <c r="J14" s="12"/>
      <c r="L14" s="12"/>
      <c r="M14" s="12"/>
      <c r="N14" s="12"/>
      <c r="O14" s="12"/>
      <c r="P14" s="12"/>
    </row>
    <row r="15" spans="1:16" x14ac:dyDescent="0.25">
      <c r="A15" s="88" t="s">
        <v>13</v>
      </c>
      <c r="B15" s="71">
        <v>43752</v>
      </c>
      <c r="C15" s="71">
        <v>43752</v>
      </c>
      <c r="D15" s="89" t="str">
        <f>TEXT(B15,"dddd")&amp;" 18:00"&amp;" - "&amp;TEXT(C15,"dddd")&amp;" 00:00"</f>
        <v>Monday 18:00 - Monday 00:00</v>
      </c>
      <c r="E15" s="90">
        <v>6</v>
      </c>
      <c r="F15" s="91">
        <v>9</v>
      </c>
      <c r="G15" s="92"/>
      <c r="H15" s="93"/>
      <c r="I15" s="12"/>
      <c r="J15" s="12"/>
      <c r="L15" s="12"/>
      <c r="M15" s="12"/>
      <c r="N15" s="12"/>
      <c r="O15" s="12"/>
      <c r="P15" s="12"/>
    </row>
    <row r="16" spans="1:16" x14ac:dyDescent="0.25">
      <c r="A16" s="88" t="s">
        <v>14</v>
      </c>
      <c r="B16" s="71">
        <v>43753</v>
      </c>
      <c r="C16" s="71">
        <v>43753</v>
      </c>
      <c r="D16" s="89" t="str">
        <f>TEXT(B16,"dddd")&amp;" 18:00"&amp;" - "&amp;TEXT(C16,"dddd")&amp;" 22:00"</f>
        <v>Tuesday 18:00 - Tuesday 22:00</v>
      </c>
      <c r="E16" s="90">
        <v>4</v>
      </c>
      <c r="F16" s="91">
        <v>11</v>
      </c>
      <c r="G16" s="92"/>
      <c r="H16" s="93"/>
      <c r="I16" s="12"/>
      <c r="J16" s="12"/>
      <c r="L16" s="12"/>
      <c r="M16" s="12"/>
      <c r="N16" s="12"/>
      <c r="O16" s="12"/>
      <c r="P16" s="12"/>
    </row>
    <row r="17" spans="1:16" x14ac:dyDescent="0.25">
      <c r="A17" s="88" t="s">
        <v>18</v>
      </c>
      <c r="B17" s="71">
        <v>43754</v>
      </c>
      <c r="C17" s="71">
        <v>43754</v>
      </c>
      <c r="D17" s="89" t="str">
        <f t="shared" si="0"/>
        <v>Wednesday 18:00 - Wednesday 22:00</v>
      </c>
      <c r="E17" s="90">
        <v>4</v>
      </c>
      <c r="F17" s="91">
        <v>11</v>
      </c>
      <c r="G17" s="92"/>
      <c r="H17" s="93"/>
      <c r="I17" s="12"/>
      <c r="J17" s="12"/>
      <c r="L17" s="12"/>
      <c r="M17" s="12"/>
      <c r="N17" s="12"/>
      <c r="O17" s="12"/>
      <c r="P17" s="12"/>
    </row>
    <row r="18" spans="1:16" ht="15.75" customHeight="1" x14ac:dyDescent="0.25">
      <c r="A18" s="88" t="s">
        <v>13</v>
      </c>
      <c r="B18" s="71">
        <v>43755</v>
      </c>
      <c r="C18" s="71">
        <v>43755</v>
      </c>
      <c r="D18" s="89" t="str">
        <f t="shared" si="0"/>
        <v>Thursday 18:00 - Thursday 22:00</v>
      </c>
      <c r="E18" s="90">
        <v>4</v>
      </c>
      <c r="F18" s="91">
        <v>11</v>
      </c>
      <c r="G18" s="92"/>
      <c r="H18" s="93"/>
      <c r="I18" s="12"/>
      <c r="J18" s="12"/>
      <c r="L18" s="12"/>
      <c r="M18" s="12"/>
      <c r="N18" s="12"/>
      <c r="O18" s="12"/>
      <c r="P18" s="12"/>
    </row>
    <row r="19" spans="1:16" ht="15.75" customHeight="1" x14ac:dyDescent="0.25">
      <c r="A19" s="88" t="s">
        <v>16</v>
      </c>
      <c r="B19" s="71">
        <v>43756</v>
      </c>
      <c r="C19" s="71">
        <v>43756</v>
      </c>
      <c r="D19" s="89" t="str">
        <f>TEXT(B19,"dddd")&amp;" 18:00"&amp;" - "&amp;TEXT(C19,"dddd")&amp;" 22:00"</f>
        <v>Friday 18:00 - Friday 22:00</v>
      </c>
      <c r="E19" s="90">
        <v>4</v>
      </c>
      <c r="F19" s="91">
        <v>11</v>
      </c>
      <c r="G19" s="92"/>
      <c r="H19" s="93"/>
      <c r="I19" s="12"/>
      <c r="J19" s="12"/>
      <c r="L19" s="12"/>
      <c r="M19" s="12"/>
      <c r="N19" s="12"/>
      <c r="O19" s="12"/>
      <c r="P19" s="12"/>
    </row>
    <row r="20" spans="1:16" x14ac:dyDescent="0.25">
      <c r="A20" s="83" t="s">
        <v>14</v>
      </c>
      <c r="B20" s="75">
        <v>43757</v>
      </c>
      <c r="C20" s="75">
        <v>43757</v>
      </c>
      <c r="D20" s="84" t="str">
        <f>TEXT(B20,"dddd")&amp;" 09:00"&amp;" - "&amp;TEXT(C20,"dddd")&amp;" 18:00"</f>
        <v>Saturday 09:00 - Saturday 18:00</v>
      </c>
      <c r="E20" s="83">
        <v>9</v>
      </c>
      <c r="F20" s="85">
        <v>15</v>
      </c>
      <c r="G20" s="86"/>
      <c r="H20" s="87"/>
      <c r="I20" s="12"/>
      <c r="J20" s="12"/>
      <c r="L20" s="12"/>
      <c r="M20" s="12"/>
      <c r="N20" s="12"/>
      <c r="O20" s="12"/>
      <c r="P20" s="12"/>
    </row>
    <row r="21" spans="1:16" x14ac:dyDescent="0.25">
      <c r="A21" s="83" t="s">
        <v>14</v>
      </c>
      <c r="B21" s="75">
        <v>43758</v>
      </c>
      <c r="C21" s="75">
        <v>43758</v>
      </c>
      <c r="D21" s="84" t="str">
        <f>TEXT(B21,"dddd")&amp;" 09:00"&amp;" - "&amp;TEXT(C21,"dddd")&amp;" 18:00"</f>
        <v>Sunday 09:00 - Sunday 18:00</v>
      </c>
      <c r="E21" s="83">
        <v>9</v>
      </c>
      <c r="F21" s="85">
        <v>15</v>
      </c>
      <c r="G21" s="86"/>
      <c r="H21" s="87"/>
      <c r="I21" s="12"/>
      <c r="J21" s="12"/>
      <c r="L21" s="12"/>
      <c r="M21" s="12"/>
      <c r="N21" s="12"/>
      <c r="O21" s="12"/>
      <c r="P21" s="12"/>
    </row>
    <row r="22" spans="1:16" x14ac:dyDescent="0.25">
      <c r="A22" s="88" t="s">
        <v>15</v>
      </c>
      <c r="B22" s="71">
        <v>43759</v>
      </c>
      <c r="C22" s="71">
        <v>43759</v>
      </c>
      <c r="D22" s="89" t="str">
        <f>TEXT(B22,"dddd")&amp;" 18:00"&amp;" - "&amp;TEXT(C22,"dddd")&amp;" 00:00"</f>
        <v>Monday 18:00 - Monday 00:00</v>
      </c>
      <c r="E22" s="90">
        <v>6</v>
      </c>
      <c r="F22" s="91">
        <v>9</v>
      </c>
      <c r="G22" s="92"/>
      <c r="H22" s="93"/>
      <c r="I22" s="12"/>
      <c r="J22" s="12"/>
      <c r="L22" s="12"/>
      <c r="M22" s="12"/>
      <c r="N22" s="12"/>
      <c r="O22" s="12"/>
      <c r="P22" s="12"/>
    </row>
    <row r="23" spans="1:16" x14ac:dyDescent="0.25">
      <c r="A23" s="88" t="s">
        <v>13</v>
      </c>
      <c r="B23" s="71">
        <v>43760</v>
      </c>
      <c r="C23" s="71">
        <v>43760</v>
      </c>
      <c r="D23" s="89" t="str">
        <f>TEXT(B23,"dddd")&amp;" 18:00"&amp;" - "&amp;TEXT(C23,"dddd")&amp;" 22:00"</f>
        <v>Tuesday 18:00 - Tuesday 22:00</v>
      </c>
      <c r="E23" s="90">
        <v>4</v>
      </c>
      <c r="F23" s="91">
        <v>11</v>
      </c>
      <c r="G23" s="92"/>
      <c r="H23" s="93"/>
      <c r="I23" s="12"/>
      <c r="J23" s="12"/>
      <c r="L23" s="12"/>
      <c r="M23" s="12"/>
      <c r="N23" s="12"/>
      <c r="O23" s="12"/>
      <c r="P23" s="12"/>
    </row>
    <row r="24" spans="1:16" x14ac:dyDescent="0.25">
      <c r="A24" s="88" t="s">
        <v>18</v>
      </c>
      <c r="B24" s="71">
        <v>43761</v>
      </c>
      <c r="C24" s="71">
        <v>43761</v>
      </c>
      <c r="D24" s="89" t="str">
        <f t="shared" si="0"/>
        <v>Wednesday 18:00 - Wednesday 22:00</v>
      </c>
      <c r="E24" s="90">
        <v>4</v>
      </c>
      <c r="F24" s="91">
        <v>11</v>
      </c>
      <c r="G24" s="92"/>
      <c r="H24" s="93"/>
      <c r="I24" s="12"/>
      <c r="J24" s="12"/>
      <c r="L24" s="12"/>
      <c r="M24" s="12"/>
      <c r="N24" s="12"/>
      <c r="O24" s="12"/>
      <c r="P24" s="12"/>
    </row>
    <row r="25" spans="1:16" x14ac:dyDescent="0.25">
      <c r="A25" s="88" t="s">
        <v>16</v>
      </c>
      <c r="B25" s="71">
        <v>43762</v>
      </c>
      <c r="C25" s="71">
        <v>43762</v>
      </c>
      <c r="D25" s="89" t="str">
        <f t="shared" si="0"/>
        <v>Thursday 18:00 - Thursday 22:00</v>
      </c>
      <c r="E25" s="90">
        <v>4</v>
      </c>
      <c r="F25" s="91">
        <v>11</v>
      </c>
      <c r="G25" s="92"/>
      <c r="H25" s="93"/>
      <c r="I25" s="12"/>
      <c r="J25" s="12"/>
      <c r="L25" s="12"/>
      <c r="M25" s="12"/>
      <c r="N25" s="12"/>
      <c r="O25" s="12"/>
      <c r="P25" s="12"/>
    </row>
    <row r="26" spans="1:16" x14ac:dyDescent="0.25">
      <c r="A26" s="88" t="s">
        <v>14</v>
      </c>
      <c r="B26" s="71">
        <v>43763</v>
      </c>
      <c r="C26" s="71">
        <v>43763</v>
      </c>
      <c r="D26" s="89" t="str">
        <f>TEXT(B26,"dddd")&amp;" 18:00"&amp;" - "&amp;TEXT(C26,"dddd")&amp;" 22:00"</f>
        <v>Friday 18:00 - Friday 22:00</v>
      </c>
      <c r="E26" s="90">
        <v>4</v>
      </c>
      <c r="F26" s="91">
        <v>11</v>
      </c>
      <c r="G26" s="92"/>
      <c r="H26" s="93"/>
      <c r="I26" s="12"/>
      <c r="J26" s="12"/>
      <c r="L26" s="12"/>
      <c r="M26" s="12"/>
      <c r="N26" s="12"/>
      <c r="O26" s="12"/>
      <c r="P26" s="12"/>
    </row>
    <row r="27" spans="1:16" x14ac:dyDescent="0.25">
      <c r="A27" s="83" t="s">
        <v>15</v>
      </c>
      <c r="B27" s="75">
        <v>43764</v>
      </c>
      <c r="C27" s="75">
        <v>43764</v>
      </c>
      <c r="D27" s="84" t="str">
        <f>TEXT(B27,"dddd")&amp;" 09:00"&amp;" - "&amp;TEXT(C27,"dddd")&amp;" 18:00"</f>
        <v>Saturday 09:00 - Saturday 18:00</v>
      </c>
      <c r="E27" s="83">
        <v>9</v>
      </c>
      <c r="F27" s="85">
        <v>15</v>
      </c>
      <c r="G27" s="86"/>
      <c r="H27" s="87"/>
      <c r="I27" s="12"/>
      <c r="J27" s="12"/>
      <c r="L27" s="12"/>
      <c r="M27" s="12"/>
      <c r="N27" s="12"/>
      <c r="O27" s="12"/>
      <c r="P27" s="12"/>
    </row>
    <row r="28" spans="1:16" x14ac:dyDescent="0.25">
      <c r="A28" s="83" t="s">
        <v>15</v>
      </c>
      <c r="B28" s="75">
        <v>43765</v>
      </c>
      <c r="C28" s="75">
        <v>43765</v>
      </c>
      <c r="D28" s="84" t="str">
        <f>TEXT(B28,"dddd")&amp;" 09:00"&amp;" - "&amp;TEXT(C28,"dddd")&amp;" 18:00"</f>
        <v>Sunday 09:00 - Sunday 18:00</v>
      </c>
      <c r="E28" s="83">
        <v>9</v>
      </c>
      <c r="F28" s="85">
        <v>15</v>
      </c>
      <c r="G28" s="86"/>
      <c r="H28" s="87"/>
      <c r="I28" s="12"/>
      <c r="J28" s="12"/>
      <c r="L28" s="12"/>
      <c r="M28" s="12"/>
      <c r="N28" s="12"/>
      <c r="O28" s="12"/>
      <c r="P28" s="12"/>
    </row>
    <row r="29" spans="1:16" x14ac:dyDescent="0.25">
      <c r="A29" s="88" t="s">
        <v>13</v>
      </c>
      <c r="B29" s="71">
        <v>43766</v>
      </c>
      <c r="C29" s="71">
        <v>43766</v>
      </c>
      <c r="D29" s="89" t="str">
        <f>TEXT(B29,"dddd")&amp;" 18:00"&amp;" - "&amp;TEXT(C29,"dddd")&amp;" 00:00"</f>
        <v>Monday 18:00 - Monday 00:00</v>
      </c>
      <c r="E29" s="90">
        <v>6</v>
      </c>
      <c r="F29" s="91">
        <v>9</v>
      </c>
      <c r="G29" s="92"/>
      <c r="H29" s="93"/>
      <c r="I29" s="12"/>
      <c r="J29" s="12"/>
      <c r="L29" s="12"/>
      <c r="M29" s="12"/>
      <c r="N29" s="12"/>
      <c r="O29" s="12"/>
      <c r="P29" s="12"/>
    </row>
    <row r="30" spans="1:16" x14ac:dyDescent="0.25">
      <c r="A30" s="88" t="s">
        <v>18</v>
      </c>
      <c r="B30" s="71">
        <v>43767</v>
      </c>
      <c r="C30" s="71">
        <v>43767</v>
      </c>
      <c r="D30" s="89" t="str">
        <f>TEXT(B30,"dddd")&amp;" 18:00"&amp;" - "&amp;TEXT(C30,"dddd")&amp;" 22:00"</f>
        <v>Tuesday 18:00 - Tuesday 22:00</v>
      </c>
      <c r="E30" s="90">
        <v>4</v>
      </c>
      <c r="F30" s="91">
        <v>11</v>
      </c>
      <c r="G30" s="92"/>
      <c r="H30" s="93"/>
      <c r="I30" s="12"/>
      <c r="J30" s="12"/>
      <c r="L30" s="12"/>
      <c r="M30" s="12"/>
      <c r="N30" s="12"/>
      <c r="O30" s="12"/>
      <c r="P30" s="12"/>
    </row>
    <row r="31" spans="1:16" x14ac:dyDescent="0.25">
      <c r="A31" s="88" t="s">
        <v>16</v>
      </c>
      <c r="B31" s="71">
        <v>43768</v>
      </c>
      <c r="C31" s="71">
        <v>43768</v>
      </c>
      <c r="D31" s="89" t="str">
        <f t="shared" si="0"/>
        <v>Wednesday 18:00 - Wednesday 22:00</v>
      </c>
      <c r="E31" s="90">
        <v>4</v>
      </c>
      <c r="F31" s="91">
        <v>11</v>
      </c>
      <c r="G31" s="92"/>
      <c r="H31" s="93"/>
      <c r="I31" s="12"/>
      <c r="J31" s="12"/>
      <c r="L31" s="12"/>
      <c r="M31" s="12"/>
      <c r="N31" s="12"/>
      <c r="O31" s="12"/>
      <c r="P31" s="12"/>
    </row>
    <row r="32" spans="1:16" ht="13.5" customHeight="1" x14ac:dyDescent="0.25">
      <c r="A32" s="88" t="s">
        <v>15</v>
      </c>
      <c r="B32" s="71">
        <v>43769</v>
      </c>
      <c r="C32" s="71">
        <v>43769</v>
      </c>
      <c r="D32" s="89" t="str">
        <f t="shared" si="0"/>
        <v>Thursday 18:00 - Thursday 22:00</v>
      </c>
      <c r="E32" s="90">
        <v>4</v>
      </c>
      <c r="F32" s="91">
        <v>11</v>
      </c>
      <c r="G32" s="92"/>
      <c r="H32" s="93"/>
      <c r="I32" s="12"/>
      <c r="J32" s="12"/>
      <c r="L32" s="12"/>
      <c r="M32" s="12"/>
      <c r="N32" s="12"/>
      <c r="O32" s="12"/>
      <c r="P32" s="12"/>
    </row>
    <row r="33" spans="1:16" ht="15.75" customHeight="1" x14ac:dyDescent="0.25">
      <c r="A33" s="72"/>
      <c r="F33"/>
      <c r="G33" s="12"/>
      <c r="H33" s="12"/>
      <c r="I33" s="12"/>
      <c r="J33" s="12"/>
      <c r="L33" s="12"/>
      <c r="M33" s="12"/>
      <c r="N33" s="12"/>
      <c r="O33" s="12"/>
      <c r="P33" s="12"/>
    </row>
    <row r="34" spans="1:16" x14ac:dyDescent="0.25">
      <c r="F34"/>
      <c r="G34" s="12"/>
      <c r="H34" s="12"/>
      <c r="I34" s="12"/>
      <c r="J34" s="12"/>
      <c r="L34" s="12"/>
      <c r="M34" s="12"/>
      <c r="N34" s="12"/>
      <c r="O34" s="12"/>
      <c r="P34" s="12"/>
    </row>
    <row r="35" spans="1:16" x14ac:dyDescent="0.25">
      <c r="F35"/>
      <c r="G35" s="12"/>
      <c r="H35" s="12"/>
      <c r="I35" s="12"/>
      <c r="J35" s="12"/>
      <c r="L35" s="12"/>
      <c r="M35" s="12"/>
      <c r="N35" s="12"/>
      <c r="O35" s="12"/>
      <c r="P35" s="12"/>
    </row>
    <row r="36" spans="1:16" x14ac:dyDescent="0.25">
      <c r="I36" s="12"/>
      <c r="J36" s="12"/>
      <c r="L36" s="12"/>
      <c r="M36" s="12"/>
      <c r="N36" s="12"/>
      <c r="O36" s="12"/>
      <c r="P36" s="12"/>
    </row>
    <row r="37" spans="1:16" x14ac:dyDescent="0.25">
      <c r="I37" s="12"/>
      <c r="J37" s="12"/>
      <c r="L37" s="12"/>
      <c r="M37" s="12"/>
      <c r="N37" s="12"/>
      <c r="O37" s="12"/>
      <c r="P37" s="12"/>
    </row>
    <row r="38" spans="1:16" x14ac:dyDescent="0.25">
      <c r="I38" s="12"/>
      <c r="J38" s="12"/>
      <c r="L38" s="12"/>
      <c r="M38" s="12"/>
      <c r="N38" s="12"/>
      <c r="O38" s="12"/>
      <c r="P38" s="12"/>
    </row>
    <row r="39" spans="1:16" x14ac:dyDescent="0.25">
      <c r="I39" s="12"/>
      <c r="J39" s="12"/>
      <c r="L39" s="12"/>
      <c r="M39" s="12"/>
      <c r="N39" s="12"/>
      <c r="O39" s="12"/>
      <c r="P39" s="12"/>
    </row>
    <row r="40" spans="1:16" ht="15" customHeight="1" x14ac:dyDescent="0.25">
      <c r="I40" s="12"/>
      <c r="J40" s="12"/>
      <c r="L40" s="12"/>
      <c r="M40" s="12"/>
      <c r="N40" s="12"/>
      <c r="O40" s="12"/>
      <c r="P40" s="12"/>
    </row>
    <row r="41" spans="1:16" x14ac:dyDescent="0.25">
      <c r="I41" s="12"/>
      <c r="J41" s="12"/>
      <c r="L41" s="12"/>
      <c r="M41" s="12"/>
      <c r="N41" s="12"/>
      <c r="O41" s="12"/>
      <c r="P41" s="12"/>
    </row>
    <row r="42" spans="1:16" x14ac:dyDescent="0.25">
      <c r="I42" s="12"/>
      <c r="J42" s="12"/>
      <c r="L42" s="12"/>
      <c r="M42" s="12"/>
      <c r="N42" s="12"/>
      <c r="O42" s="12"/>
      <c r="P42" s="12"/>
    </row>
    <row r="43" spans="1:16" x14ac:dyDescent="0.25">
      <c r="I43" s="18"/>
      <c r="J43" s="18"/>
      <c r="L43" s="18"/>
      <c r="M43" s="18"/>
      <c r="N43" s="18"/>
      <c r="O43" s="18"/>
      <c r="P43" s="18"/>
    </row>
    <row r="44" spans="1:16" x14ac:dyDescent="0.25">
      <c r="I44" s="18"/>
      <c r="J44" s="18"/>
      <c r="L44" s="18"/>
      <c r="M44" s="18"/>
      <c r="N44" s="18"/>
      <c r="O44" s="18"/>
      <c r="P44" s="18"/>
    </row>
    <row r="45" spans="1:16" x14ac:dyDescent="0.25">
      <c r="I45" s="18"/>
      <c r="J45" s="18"/>
      <c r="L45" s="18"/>
      <c r="M45" s="18"/>
      <c r="N45" s="18"/>
      <c r="O45" s="18"/>
      <c r="P45" s="18"/>
    </row>
    <row r="46" spans="1:16" x14ac:dyDescent="0.25">
      <c r="I46" s="18"/>
      <c r="J46" s="18"/>
      <c r="L46" s="18"/>
      <c r="M46" s="18"/>
      <c r="N46" s="18"/>
      <c r="O46" s="18"/>
      <c r="P46" s="18"/>
    </row>
  </sheetData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zoomScale="140" zoomScaleNormal="140" workbookViewId="0">
      <selection activeCell="I18" sqref="I18"/>
    </sheetView>
  </sheetViews>
  <sheetFormatPr defaultRowHeight="15" x14ac:dyDescent="0.25"/>
  <cols>
    <col min="2" max="2" width="10" style="72" bestFit="1" customWidth="1"/>
    <col min="3" max="3" width="9.42578125" style="72" bestFit="1" customWidth="1"/>
    <col min="4" max="4" width="28.28515625" bestFit="1" customWidth="1"/>
    <col min="5" max="5" width="8.42578125" style="1" customWidth="1"/>
    <col min="6" max="6" width="11.42578125" style="1" customWidth="1"/>
    <col min="7" max="7" width="6.42578125" customWidth="1"/>
    <col min="9" max="9" width="35.42578125" bestFit="1" customWidth="1"/>
    <col min="10" max="10" width="14.28515625" bestFit="1" customWidth="1"/>
    <col min="11" max="11" width="24.28515625" customWidth="1"/>
    <col min="12" max="12" width="17.42578125" customWidth="1"/>
    <col min="13" max="13" width="18.42578125" customWidth="1"/>
    <col min="14" max="14" width="17.7109375" customWidth="1"/>
    <col min="15" max="15" width="17.5703125" customWidth="1"/>
    <col min="16" max="16" width="22.5703125" customWidth="1"/>
  </cols>
  <sheetData>
    <row r="1" spans="1:16" ht="56.25" x14ac:dyDescent="0.25">
      <c r="A1" s="2" t="s">
        <v>0</v>
      </c>
      <c r="B1" s="69" t="s">
        <v>1</v>
      </c>
      <c r="C1" s="69" t="s">
        <v>2</v>
      </c>
      <c r="D1" s="3" t="s">
        <v>5</v>
      </c>
      <c r="E1" s="4" t="s">
        <v>6</v>
      </c>
      <c r="F1" s="4" t="s">
        <v>58</v>
      </c>
      <c r="G1" s="3" t="s">
        <v>3</v>
      </c>
      <c r="H1" s="5" t="s">
        <v>4</v>
      </c>
      <c r="I1" s="5" t="s">
        <v>34</v>
      </c>
      <c r="J1" s="5" t="s">
        <v>21</v>
      </c>
      <c r="K1" s="5" t="s">
        <v>33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</row>
    <row r="2" spans="1:16" x14ac:dyDescent="0.25">
      <c r="A2" s="88" t="s">
        <v>14</v>
      </c>
      <c r="B2" s="71">
        <v>43770</v>
      </c>
      <c r="C2" s="71">
        <f>B2</f>
        <v>43770</v>
      </c>
      <c r="D2" s="89" t="str">
        <f>TEXT(B2,"dddd")&amp;" 18:00"&amp;" - "&amp;TEXT(C2,"dddd")&amp;" 22:00"</f>
        <v>Friday 18:00 - Friday 22:00</v>
      </c>
      <c r="E2" s="90">
        <v>4</v>
      </c>
      <c r="F2" s="91">
        <v>11</v>
      </c>
      <c r="G2" s="92"/>
      <c r="H2" s="93"/>
      <c r="I2" s="12" t="s">
        <v>35</v>
      </c>
      <c r="J2" s="36">
        <f>SUMIF(A$2:A$31,"Dev 1",E$2:E$31)</f>
        <v>42</v>
      </c>
      <c r="K2" s="35"/>
      <c r="L2" s="12" t="str">
        <f>IF(SUMIF(A$2:A$31,"Dev 1",E$2:E$31)&lt;=100,"ok","not ok")</f>
        <v>ok</v>
      </c>
      <c r="M2" s="12" t="s">
        <v>12</v>
      </c>
      <c r="N2" s="12" t="s">
        <v>12</v>
      </c>
      <c r="O2" s="12" t="s">
        <v>12</v>
      </c>
      <c r="P2" s="12" t="s">
        <v>12</v>
      </c>
    </row>
    <row r="3" spans="1:16" x14ac:dyDescent="0.25">
      <c r="A3" s="83" t="s">
        <v>18</v>
      </c>
      <c r="B3" s="75">
        <v>43771</v>
      </c>
      <c r="C3" s="75">
        <f t="shared" ref="C3:C31" si="0">B3</f>
        <v>43771</v>
      </c>
      <c r="D3" s="84" t="str">
        <f>TEXT(B3,"dddd")&amp;" 09:00"&amp;" - "&amp;TEXT(C3,"dddd")&amp;" 18:00"</f>
        <v>Saturday 09:00 - Saturday 18:00</v>
      </c>
      <c r="E3" s="83">
        <v>9</v>
      </c>
      <c r="F3" s="85">
        <v>15</v>
      </c>
      <c r="G3" s="86"/>
      <c r="H3" s="87"/>
      <c r="I3" s="12" t="s">
        <v>62</v>
      </c>
      <c r="J3" s="36">
        <f>SUMIF(A$2:A$31,"Dev 2",E$2:E$31)</f>
        <v>30</v>
      </c>
      <c r="K3" s="35"/>
      <c r="L3" s="12" t="str">
        <f>IF(SUMIF(A$2:A$31,"Dev 2",E$2:E$31)&lt;=100,"ok","not ok")</f>
        <v>ok</v>
      </c>
      <c r="M3" s="12" t="s">
        <v>12</v>
      </c>
      <c r="N3" s="12" t="s">
        <v>12</v>
      </c>
      <c r="O3" s="12" t="s">
        <v>12</v>
      </c>
      <c r="P3" s="12" t="s">
        <v>12</v>
      </c>
    </row>
    <row r="4" spans="1:16" x14ac:dyDescent="0.25">
      <c r="A4" s="83" t="s">
        <v>18</v>
      </c>
      <c r="B4" s="75">
        <v>43772</v>
      </c>
      <c r="C4" s="75">
        <f t="shared" si="0"/>
        <v>43772</v>
      </c>
      <c r="D4" s="84" t="str">
        <f>TEXT(B4,"dddd")&amp;" 09:00"&amp;" - "&amp;TEXT(C4,"dddd")&amp;" 18:00"</f>
        <v>Sunday 09:00 - Sunday 18:00</v>
      </c>
      <c r="E4" s="83">
        <v>9</v>
      </c>
      <c r="F4" s="85">
        <v>15</v>
      </c>
      <c r="G4" s="86"/>
      <c r="H4" s="87"/>
      <c r="I4" s="12" t="s">
        <v>61</v>
      </c>
      <c r="J4" s="36">
        <f>SUMIF(A$2:A$31,"Dev 3",E$2:E$31)</f>
        <v>35</v>
      </c>
      <c r="K4" s="35"/>
      <c r="L4" s="12" t="str">
        <f>IF(SUMIF(A$2:A$31,"Dev 3",E$2:E$31)&lt;=100,"ok","not ok")</f>
        <v>ok</v>
      </c>
      <c r="M4" s="12" t="s">
        <v>12</v>
      </c>
      <c r="N4" s="12" t="s">
        <v>12</v>
      </c>
      <c r="O4" s="12" t="s">
        <v>12</v>
      </c>
      <c r="P4" s="12" t="s">
        <v>12</v>
      </c>
    </row>
    <row r="5" spans="1:16" x14ac:dyDescent="0.25">
      <c r="A5" s="94" t="s">
        <v>13</v>
      </c>
      <c r="B5" s="71">
        <v>43773</v>
      </c>
      <c r="C5" s="71">
        <f>B5+1</f>
        <v>43774</v>
      </c>
      <c r="D5" s="89" t="str">
        <f>TEXT(B5,"dddd")&amp;" 18:00"&amp;" - "&amp;TEXT(C5,"dddd")&amp;" 00:00"</f>
        <v>Monday 18:00 - Tuesday 00:00</v>
      </c>
      <c r="E5" s="90">
        <v>6</v>
      </c>
      <c r="F5" s="91">
        <v>9</v>
      </c>
      <c r="G5" s="92" t="s">
        <v>13</v>
      </c>
      <c r="H5" s="93"/>
      <c r="I5" s="12" t="s">
        <v>39</v>
      </c>
      <c r="J5" s="36">
        <f>SUMIF(A$2:A$31,"Dev 4",E$2:E$31)</f>
        <v>36</v>
      </c>
      <c r="K5" s="42"/>
      <c r="L5" s="12" t="str">
        <f>IF(SUMIF(A$2:A$31,"Dev 4",E$2:E$31)&lt;=100,"ok","not ok")</f>
        <v>ok</v>
      </c>
      <c r="M5" s="12" t="s">
        <v>12</v>
      </c>
      <c r="N5" s="12" t="s">
        <v>12</v>
      </c>
      <c r="O5" s="12" t="s">
        <v>12</v>
      </c>
      <c r="P5" s="12" t="s">
        <v>12</v>
      </c>
    </row>
    <row r="6" spans="1:16" x14ac:dyDescent="0.25">
      <c r="A6" s="88" t="s">
        <v>16</v>
      </c>
      <c r="B6" s="71">
        <v>43774</v>
      </c>
      <c r="C6" s="71">
        <f t="shared" si="0"/>
        <v>43774</v>
      </c>
      <c r="D6" s="89" t="str">
        <f>TEXT(B6,"dddd")&amp;" 18:00"&amp;" - "&amp;TEXT(C6,"dddd")&amp;" 22:00"</f>
        <v>Tuesday 18:00 - Tuesday 22:00</v>
      </c>
      <c r="E6" s="90">
        <v>4</v>
      </c>
      <c r="F6" s="91">
        <v>11</v>
      </c>
      <c r="G6" s="92"/>
      <c r="H6" s="93"/>
      <c r="I6" s="12" t="s">
        <v>63</v>
      </c>
      <c r="J6" s="36">
        <f>SUMIF(A$2:A$31,"Dev 5",E$2:E$31)</f>
        <v>30</v>
      </c>
      <c r="K6" s="35"/>
      <c r="L6" s="12" t="str">
        <f>IF(SUMIF(A$2:A$31,"Dev 5",E$2:E$31)&lt;=100,"ok","not ok")</f>
        <v>ok</v>
      </c>
      <c r="M6" s="12" t="s">
        <v>12</v>
      </c>
      <c r="N6" s="12" t="s">
        <v>12</v>
      </c>
      <c r="O6" s="12" t="s">
        <v>12</v>
      </c>
      <c r="P6" s="12" t="s">
        <v>12</v>
      </c>
    </row>
    <row r="7" spans="1:16" x14ac:dyDescent="0.25">
      <c r="A7" s="88" t="s">
        <v>15</v>
      </c>
      <c r="B7" s="71">
        <v>43775</v>
      </c>
      <c r="C7" s="71">
        <f t="shared" si="0"/>
        <v>43775</v>
      </c>
      <c r="D7" s="89" t="str">
        <f>TEXT(B7,"dddd")&amp;" 18:00"&amp;" - "&amp;TEXT(C7,"dddd")&amp;" 22:00"</f>
        <v>Wednesday 18:00 - Wednesday 22:00</v>
      </c>
      <c r="E7" s="90">
        <v>4</v>
      </c>
      <c r="F7" s="91">
        <v>11</v>
      </c>
      <c r="G7" s="92"/>
      <c r="H7" s="93"/>
      <c r="I7" s="37"/>
    </row>
    <row r="8" spans="1:16" x14ac:dyDescent="0.25">
      <c r="A8" s="88" t="s">
        <v>18</v>
      </c>
      <c r="B8" s="71">
        <v>43776</v>
      </c>
      <c r="C8" s="71">
        <f t="shared" si="0"/>
        <v>43776</v>
      </c>
      <c r="D8" s="89" t="str">
        <f>TEXT(B8,"dddd")&amp;" 18:00"&amp;" - "&amp;TEXT(C8,"dddd")&amp;" 22:00"</f>
        <v>Thursday 18:00 - Thursday 22:00</v>
      </c>
      <c r="E8" s="90">
        <v>4</v>
      </c>
      <c r="F8" s="91">
        <v>11</v>
      </c>
      <c r="G8" s="92"/>
      <c r="H8" s="93"/>
    </row>
    <row r="9" spans="1:16" x14ac:dyDescent="0.25">
      <c r="A9" s="88" t="s">
        <v>15</v>
      </c>
      <c r="B9" s="71">
        <v>43777</v>
      </c>
      <c r="C9" s="71">
        <f t="shared" si="0"/>
        <v>43777</v>
      </c>
      <c r="D9" s="89" t="str">
        <f>TEXT(B9,"dddd")&amp;" 18:00"&amp;" - "&amp;TEXT(C9,"dddd")&amp;" 22:00"</f>
        <v>Friday 18:00 - Friday 22:00</v>
      </c>
      <c r="E9" s="90">
        <v>4</v>
      </c>
      <c r="F9" s="91">
        <v>11</v>
      </c>
      <c r="G9" s="92"/>
      <c r="H9" s="93"/>
    </row>
    <row r="10" spans="1:16" x14ac:dyDescent="0.25">
      <c r="A10" s="83" t="s">
        <v>14</v>
      </c>
      <c r="B10" s="75">
        <v>43778</v>
      </c>
      <c r="C10" s="75">
        <f t="shared" si="0"/>
        <v>43778</v>
      </c>
      <c r="D10" s="84" t="str">
        <f>TEXT(B10,"dddd")&amp;" 09:00"&amp;" - "&amp;TEXT(C10,"dddd")&amp;" 18:00"</f>
        <v>Saturday 09:00 - Saturday 18:00</v>
      </c>
      <c r="E10" s="83">
        <v>9</v>
      </c>
      <c r="F10" s="85">
        <v>15</v>
      </c>
      <c r="G10" s="86"/>
      <c r="H10" s="87"/>
      <c r="J10" s="12"/>
      <c r="L10" s="17"/>
      <c r="M10" s="12"/>
      <c r="N10" s="12"/>
      <c r="O10" s="12"/>
      <c r="P10" s="12"/>
    </row>
    <row r="11" spans="1:16" x14ac:dyDescent="0.25">
      <c r="A11" s="83" t="s">
        <v>14</v>
      </c>
      <c r="B11" s="75">
        <v>43779</v>
      </c>
      <c r="C11" s="75">
        <f t="shared" si="0"/>
        <v>43779</v>
      </c>
      <c r="D11" s="84" t="str">
        <f>TEXT(B11,"dddd")&amp;" 09:00"&amp;" - "&amp;TEXT(C11,"dddd")&amp;" 18:00"</f>
        <v>Sunday 09:00 - Sunday 18:00</v>
      </c>
      <c r="E11" s="83">
        <v>9</v>
      </c>
      <c r="F11" s="85">
        <v>15</v>
      </c>
      <c r="G11" s="86"/>
      <c r="H11" s="87"/>
      <c r="J11" s="12"/>
      <c r="L11" s="12"/>
      <c r="M11" s="12"/>
      <c r="N11" s="12"/>
      <c r="O11" s="12"/>
      <c r="P11" s="12"/>
    </row>
    <row r="12" spans="1:16" x14ac:dyDescent="0.25">
      <c r="A12" s="94" t="s">
        <v>16</v>
      </c>
      <c r="B12" s="71">
        <v>43780</v>
      </c>
      <c r="C12" s="71">
        <f t="shared" si="0"/>
        <v>43780</v>
      </c>
      <c r="D12" s="89" t="str">
        <f>TEXT(B12,"dddd")&amp;" 18:00"&amp;" - "&amp;TEXT(C12,"dddd")&amp;" 00:00"</f>
        <v>Monday 18:00 - Monday 00:00</v>
      </c>
      <c r="E12" s="90">
        <v>6</v>
      </c>
      <c r="F12" s="91">
        <v>9</v>
      </c>
      <c r="G12" s="92" t="s">
        <v>16</v>
      </c>
      <c r="H12" s="93"/>
      <c r="J12" s="12"/>
      <c r="L12" s="12"/>
      <c r="M12" s="12"/>
      <c r="N12" s="12"/>
      <c r="O12" s="12"/>
      <c r="P12" s="12"/>
    </row>
    <row r="13" spans="1:16" x14ac:dyDescent="0.25">
      <c r="A13" s="88" t="s">
        <v>18</v>
      </c>
      <c r="B13" s="71">
        <v>43781</v>
      </c>
      <c r="C13" s="71">
        <f t="shared" si="0"/>
        <v>43781</v>
      </c>
      <c r="D13" s="89" t="str">
        <f>TEXT(B13,"dddd")&amp;" 18:00"&amp;" - "&amp;TEXT(C13,"dddd")&amp;" 22:00"</f>
        <v>Tuesday 18:00 - Tuesday 22:00</v>
      </c>
      <c r="E13" s="90">
        <v>4</v>
      </c>
      <c r="F13" s="91">
        <v>11</v>
      </c>
      <c r="G13" s="92"/>
      <c r="H13" s="93"/>
      <c r="J13" s="12"/>
      <c r="L13" s="12"/>
      <c r="M13" s="12"/>
      <c r="N13" s="12"/>
      <c r="O13" s="12"/>
      <c r="P13" s="12"/>
    </row>
    <row r="14" spans="1:16" ht="14.25" customHeight="1" x14ac:dyDescent="0.25">
      <c r="A14" s="88" t="s">
        <v>14</v>
      </c>
      <c r="B14" s="71">
        <v>43782</v>
      </c>
      <c r="C14" s="71">
        <f t="shared" si="0"/>
        <v>43782</v>
      </c>
      <c r="D14" s="89" t="str">
        <f>TEXT(B14,"dddd")&amp;" 18:00"&amp;" - "&amp;TEXT(C14,"dddd")&amp;" 22:00"</f>
        <v>Wednesday 18:00 - Wednesday 22:00</v>
      </c>
      <c r="E14" s="90">
        <v>4</v>
      </c>
      <c r="F14" s="91">
        <v>11</v>
      </c>
      <c r="G14" s="92"/>
      <c r="H14" s="93"/>
      <c r="J14" s="12"/>
      <c r="L14" s="12"/>
      <c r="M14" s="12"/>
      <c r="N14" s="12"/>
      <c r="O14" s="12"/>
      <c r="P14" s="12"/>
    </row>
    <row r="15" spans="1:16" x14ac:dyDescent="0.25">
      <c r="A15" s="88" t="s">
        <v>13</v>
      </c>
      <c r="B15" s="71">
        <v>43783</v>
      </c>
      <c r="C15" s="71">
        <f t="shared" si="0"/>
        <v>43783</v>
      </c>
      <c r="D15" s="89" t="str">
        <f>TEXT(B15,"dddd")&amp;" 18:00"&amp;" - "&amp;TEXT(C15,"dddd")&amp;" 22:00"</f>
        <v>Thursday 18:00 - Thursday 22:00</v>
      </c>
      <c r="E15" s="90">
        <v>4</v>
      </c>
      <c r="F15" s="91">
        <v>11</v>
      </c>
      <c r="G15" s="92"/>
      <c r="H15" s="93"/>
      <c r="I15" s="12"/>
      <c r="J15" s="12"/>
      <c r="L15" s="12"/>
      <c r="M15" s="12"/>
      <c r="N15" s="12"/>
      <c r="O15" s="12"/>
      <c r="P15" s="12"/>
    </row>
    <row r="16" spans="1:16" x14ac:dyDescent="0.25">
      <c r="A16" s="88" t="s">
        <v>15</v>
      </c>
      <c r="B16" s="71">
        <v>43784</v>
      </c>
      <c r="C16" s="71">
        <f t="shared" si="0"/>
        <v>43784</v>
      </c>
      <c r="D16" s="89" t="str">
        <f>TEXT(B16,"dddd")&amp;" 18:00"&amp;" - "&amp;TEXT(C16,"dddd")&amp;" 22:00"</f>
        <v>Friday 18:00 - Friday 22:00</v>
      </c>
      <c r="E16" s="90">
        <v>4</v>
      </c>
      <c r="F16" s="91">
        <v>11</v>
      </c>
      <c r="G16" s="92"/>
      <c r="H16" s="93"/>
      <c r="I16" s="12"/>
      <c r="J16" s="12"/>
      <c r="L16" s="12"/>
      <c r="M16" s="12"/>
      <c r="N16" s="12"/>
      <c r="O16" s="12"/>
      <c r="P16" s="12"/>
    </row>
    <row r="17" spans="1:16" x14ac:dyDescent="0.25">
      <c r="A17" s="83" t="s">
        <v>13</v>
      </c>
      <c r="B17" s="75">
        <v>43785</v>
      </c>
      <c r="C17" s="75">
        <f t="shared" si="0"/>
        <v>43785</v>
      </c>
      <c r="D17" s="84" t="str">
        <f>TEXT(B17,"dddd")&amp;" 09:00"&amp;" - "&amp;TEXT(C17,"dddd")&amp;" 18:00"</f>
        <v>Saturday 09:00 - Saturday 18:00</v>
      </c>
      <c r="E17" s="83">
        <v>9</v>
      </c>
      <c r="F17" s="85">
        <v>15</v>
      </c>
      <c r="G17" s="86"/>
      <c r="H17" s="87"/>
      <c r="I17" s="12"/>
      <c r="J17" s="12"/>
      <c r="L17" s="12"/>
      <c r="M17" s="12"/>
      <c r="N17" s="12"/>
      <c r="O17" s="12"/>
      <c r="P17" s="12"/>
    </row>
    <row r="18" spans="1:16" ht="15.75" customHeight="1" x14ac:dyDescent="0.25">
      <c r="A18" s="83" t="s">
        <v>13</v>
      </c>
      <c r="B18" s="75">
        <v>43786</v>
      </c>
      <c r="C18" s="75">
        <f t="shared" si="0"/>
        <v>43786</v>
      </c>
      <c r="D18" s="84" t="str">
        <f>TEXT(B18,"dddd")&amp;" 09:00"&amp;" - "&amp;TEXT(C18,"dddd")&amp;" 18:00"</f>
        <v>Sunday 09:00 - Sunday 18:00</v>
      </c>
      <c r="E18" s="83">
        <v>9</v>
      </c>
      <c r="F18" s="85">
        <v>15</v>
      </c>
      <c r="G18" s="86"/>
      <c r="H18" s="87"/>
      <c r="I18" s="12"/>
      <c r="J18" s="12"/>
      <c r="L18" s="12"/>
      <c r="M18" s="12"/>
      <c r="N18" s="12"/>
      <c r="O18" s="12"/>
      <c r="P18" s="12"/>
    </row>
    <row r="19" spans="1:16" ht="15.75" customHeight="1" x14ac:dyDescent="0.25">
      <c r="A19" s="94" t="s">
        <v>15</v>
      </c>
      <c r="B19" s="71">
        <v>43787</v>
      </c>
      <c r="C19" s="71">
        <f t="shared" si="0"/>
        <v>43787</v>
      </c>
      <c r="D19" s="89" t="str">
        <f>TEXT(B19,"dddd")&amp;" 18:00"&amp;" - "&amp;TEXT(C19,"dddd")&amp;" 00:00"</f>
        <v>Monday 18:00 - Monday 00:00</v>
      </c>
      <c r="E19" s="90">
        <v>6</v>
      </c>
      <c r="F19" s="91">
        <v>9</v>
      </c>
      <c r="G19" s="92" t="s">
        <v>15</v>
      </c>
      <c r="H19" s="93"/>
      <c r="I19" s="12"/>
      <c r="J19" s="12"/>
      <c r="L19" s="12"/>
      <c r="M19" s="12"/>
      <c r="N19" s="12"/>
      <c r="O19" s="12"/>
      <c r="P19" s="12"/>
    </row>
    <row r="20" spans="1:16" x14ac:dyDescent="0.25">
      <c r="A20" s="88" t="s">
        <v>13</v>
      </c>
      <c r="B20" s="71">
        <v>43788</v>
      </c>
      <c r="C20" s="71">
        <f t="shared" si="0"/>
        <v>43788</v>
      </c>
      <c r="D20" s="89" t="str">
        <f>TEXT(B20,"dddd")&amp;" 18:00"&amp;" - "&amp;TEXT(C20,"dddd")&amp;" 22:00"</f>
        <v>Tuesday 18:00 - Tuesday 22:00</v>
      </c>
      <c r="E20" s="90">
        <v>4</v>
      </c>
      <c r="F20" s="91">
        <v>11</v>
      </c>
      <c r="G20" s="92"/>
      <c r="H20" s="93"/>
      <c r="I20" s="12"/>
      <c r="J20" s="12"/>
      <c r="L20" s="12"/>
      <c r="M20" s="12"/>
      <c r="N20" s="12"/>
      <c r="O20" s="12"/>
      <c r="P20" s="12"/>
    </row>
    <row r="21" spans="1:16" x14ac:dyDescent="0.25">
      <c r="A21" s="88" t="s">
        <v>16</v>
      </c>
      <c r="B21" s="71">
        <v>43789</v>
      </c>
      <c r="C21" s="71">
        <f t="shared" si="0"/>
        <v>43789</v>
      </c>
      <c r="D21" s="89" t="str">
        <f>TEXT(B21,"dddd")&amp;" 18:00"&amp;" - "&amp;TEXT(C21,"dddd")&amp;" 22:00"</f>
        <v>Wednesday 18:00 - Wednesday 22:00</v>
      </c>
      <c r="E21" s="90">
        <v>4</v>
      </c>
      <c r="F21" s="91">
        <v>11</v>
      </c>
      <c r="G21" s="92"/>
      <c r="H21" s="93"/>
      <c r="I21" s="12"/>
      <c r="J21" s="12"/>
      <c r="L21" s="12"/>
      <c r="M21" s="12"/>
      <c r="N21" s="12"/>
      <c r="O21" s="12"/>
      <c r="P21" s="12"/>
    </row>
    <row r="22" spans="1:16" x14ac:dyDescent="0.25">
      <c r="A22" s="88" t="s">
        <v>15</v>
      </c>
      <c r="B22" s="71">
        <v>43790</v>
      </c>
      <c r="C22" s="71">
        <f t="shared" si="0"/>
        <v>43790</v>
      </c>
      <c r="D22" s="89" t="str">
        <f>TEXT(B22,"dddd")&amp;" 18:00"&amp;" - "&amp;TEXT(C22,"dddd")&amp;" 22:00"</f>
        <v>Thursday 18:00 - Thursday 22:00</v>
      </c>
      <c r="E22" s="90">
        <v>4</v>
      </c>
      <c r="F22" s="91">
        <v>11</v>
      </c>
      <c r="G22" s="92"/>
      <c r="H22" s="93"/>
      <c r="I22" s="12"/>
      <c r="J22" s="12"/>
      <c r="L22" s="12"/>
      <c r="M22" s="12"/>
      <c r="N22" s="12"/>
      <c r="O22" s="12"/>
      <c r="P22" s="12"/>
    </row>
    <row r="23" spans="1:16" x14ac:dyDescent="0.25">
      <c r="A23" s="88" t="s">
        <v>13</v>
      </c>
      <c r="B23" s="71">
        <v>43791</v>
      </c>
      <c r="C23" s="71">
        <f t="shared" si="0"/>
        <v>43791</v>
      </c>
      <c r="D23" s="89" t="str">
        <f>TEXT(B23,"dddd")&amp;" 18:00"&amp;" - "&amp;TEXT(C23,"dddd")&amp;" 22:00"</f>
        <v>Friday 18:00 - Friday 22:00</v>
      </c>
      <c r="E23" s="90">
        <v>4</v>
      </c>
      <c r="F23" s="91">
        <v>11</v>
      </c>
      <c r="G23" s="92"/>
      <c r="H23" s="93"/>
      <c r="I23" s="12"/>
      <c r="J23" s="12"/>
      <c r="L23" s="12"/>
      <c r="M23" s="12"/>
      <c r="N23" s="12"/>
      <c r="O23" s="12"/>
      <c r="P23" s="12"/>
    </row>
    <row r="24" spans="1:16" x14ac:dyDescent="0.25">
      <c r="A24" s="83" t="s">
        <v>16</v>
      </c>
      <c r="B24" s="75">
        <v>43792</v>
      </c>
      <c r="C24" s="75">
        <f t="shared" si="0"/>
        <v>43792</v>
      </c>
      <c r="D24" s="84" t="str">
        <f>TEXT(B24,"dddd")&amp;" 09:00"&amp;" - "&amp;TEXT(C24,"dddd")&amp;" 18:00"</f>
        <v>Saturday 09:00 - Saturday 18:00</v>
      </c>
      <c r="E24" s="83">
        <v>9</v>
      </c>
      <c r="F24" s="85">
        <v>15</v>
      </c>
      <c r="G24" s="86"/>
      <c r="H24" s="87"/>
      <c r="I24" s="12"/>
      <c r="J24" s="12"/>
      <c r="L24" s="12"/>
      <c r="M24" s="12"/>
      <c r="N24" s="12"/>
      <c r="O24" s="12"/>
      <c r="P24" s="12"/>
    </row>
    <row r="25" spans="1:16" x14ac:dyDescent="0.25">
      <c r="A25" s="83" t="s">
        <v>16</v>
      </c>
      <c r="B25" s="75">
        <v>43793</v>
      </c>
      <c r="C25" s="75">
        <f t="shared" si="0"/>
        <v>43793</v>
      </c>
      <c r="D25" s="84" t="str">
        <f>TEXT(B25,"dddd")&amp;" 09:00"&amp;" - "&amp;TEXT(C25,"dddd")&amp;" 18:00"</f>
        <v>Sunday 09:00 - Sunday 18:00</v>
      </c>
      <c r="E25" s="83">
        <v>9</v>
      </c>
      <c r="F25" s="85">
        <v>15</v>
      </c>
      <c r="G25" s="86"/>
      <c r="H25" s="87"/>
      <c r="I25" s="12"/>
      <c r="J25" s="12"/>
      <c r="L25" s="12"/>
      <c r="M25" s="12"/>
      <c r="N25" s="12"/>
      <c r="O25" s="12"/>
      <c r="P25" s="12"/>
    </row>
    <row r="26" spans="1:16" x14ac:dyDescent="0.25">
      <c r="A26" s="94" t="s">
        <v>13</v>
      </c>
      <c r="B26" s="71">
        <v>43794</v>
      </c>
      <c r="C26" s="71">
        <f t="shared" si="0"/>
        <v>43794</v>
      </c>
      <c r="D26" s="89" t="str">
        <f>TEXT(B26,"dddd")&amp;" 18:00"&amp;" - "&amp;TEXT(C26,"dddd")&amp;" 00:00"</f>
        <v>Monday 18:00 - Monday 00:00</v>
      </c>
      <c r="E26" s="90">
        <v>6</v>
      </c>
      <c r="F26" s="91">
        <v>9</v>
      </c>
      <c r="G26" s="92" t="s">
        <v>13</v>
      </c>
      <c r="H26" s="93"/>
      <c r="I26" s="12"/>
      <c r="J26" s="12"/>
      <c r="L26" s="12"/>
      <c r="M26" s="12"/>
      <c r="N26" s="12"/>
      <c r="O26" s="12"/>
      <c r="P26" s="12"/>
    </row>
    <row r="27" spans="1:16" x14ac:dyDescent="0.25">
      <c r="A27" s="88" t="s">
        <v>18</v>
      </c>
      <c r="B27" s="71">
        <v>43795</v>
      </c>
      <c r="C27" s="71">
        <f t="shared" si="0"/>
        <v>43795</v>
      </c>
      <c r="D27" s="89" t="str">
        <f>TEXT(B27,"dddd")&amp;" 18:00"&amp;" - "&amp;TEXT(C27,"dddd")&amp;" 22:00"</f>
        <v>Tuesday 18:00 - Tuesday 22:00</v>
      </c>
      <c r="E27" s="90">
        <v>4</v>
      </c>
      <c r="F27" s="91">
        <v>11</v>
      </c>
      <c r="G27" s="92"/>
      <c r="H27" s="93"/>
      <c r="I27" s="12"/>
      <c r="J27" s="12"/>
      <c r="L27" s="12"/>
      <c r="M27" s="12"/>
      <c r="N27" s="12"/>
      <c r="O27" s="12"/>
      <c r="P27" s="12"/>
    </row>
    <row r="28" spans="1:16" x14ac:dyDescent="0.25">
      <c r="A28" s="88" t="s">
        <v>15</v>
      </c>
      <c r="B28" s="71">
        <v>43796</v>
      </c>
      <c r="C28" s="71">
        <f t="shared" si="0"/>
        <v>43796</v>
      </c>
      <c r="D28" s="89" t="str">
        <f>TEXT(B28,"dddd")&amp;" 18:00"&amp;" - "&amp;TEXT(C28,"dddd")&amp;" 22:00"</f>
        <v>Wednesday 18:00 - Wednesday 22:00</v>
      </c>
      <c r="E28" s="90">
        <v>4</v>
      </c>
      <c r="F28" s="91">
        <v>11</v>
      </c>
      <c r="G28" s="92"/>
      <c r="H28" s="93"/>
      <c r="I28" s="12"/>
      <c r="J28" s="12"/>
      <c r="L28" s="12"/>
      <c r="M28" s="12"/>
      <c r="N28" s="12"/>
      <c r="O28" s="12"/>
      <c r="P28" s="12"/>
    </row>
    <row r="29" spans="1:16" x14ac:dyDescent="0.25">
      <c r="A29" s="88" t="s">
        <v>14</v>
      </c>
      <c r="B29" s="71">
        <v>43797</v>
      </c>
      <c r="C29" s="71">
        <f t="shared" si="0"/>
        <v>43797</v>
      </c>
      <c r="D29" s="89" t="str">
        <f>TEXT(B29,"dddd")&amp;" 18:00"&amp;" - "&amp;TEXT(C29,"dddd")&amp;" 22:00"</f>
        <v>Thursday 18:00 - Thursday 22:00</v>
      </c>
      <c r="E29" s="90">
        <v>4</v>
      </c>
      <c r="F29" s="91">
        <v>11</v>
      </c>
      <c r="G29" s="92"/>
      <c r="H29" s="93"/>
      <c r="I29" s="12"/>
      <c r="J29" s="12"/>
      <c r="L29" s="12"/>
      <c r="M29" s="12"/>
      <c r="N29" s="12"/>
      <c r="O29" s="12"/>
      <c r="P29" s="12"/>
    </row>
    <row r="30" spans="1:16" x14ac:dyDescent="0.25">
      <c r="A30" s="88" t="s">
        <v>16</v>
      </c>
      <c r="B30" s="71">
        <v>43798</v>
      </c>
      <c r="C30" s="71">
        <f t="shared" si="0"/>
        <v>43798</v>
      </c>
      <c r="D30" s="89" t="str">
        <f>TEXT(B30,"dddd")&amp;" 18:00"&amp;" - "&amp;TEXT(C30,"dddd")&amp;" 22:00"</f>
        <v>Friday 18:00 - Friday 22:00</v>
      </c>
      <c r="E30" s="90">
        <v>4</v>
      </c>
      <c r="F30" s="91">
        <v>11</v>
      </c>
      <c r="G30" s="92"/>
      <c r="H30" s="93"/>
      <c r="I30" s="12"/>
      <c r="J30" s="12"/>
      <c r="L30" s="12"/>
      <c r="M30" s="12"/>
      <c r="N30" s="12"/>
      <c r="O30" s="12"/>
      <c r="P30" s="12"/>
    </row>
    <row r="31" spans="1:16" x14ac:dyDescent="0.25">
      <c r="A31" s="83" t="s">
        <v>15</v>
      </c>
      <c r="B31" s="75">
        <v>43799</v>
      </c>
      <c r="C31" s="75">
        <f t="shared" si="0"/>
        <v>43799</v>
      </c>
      <c r="D31" s="84" t="str">
        <f>TEXT(B31,"dddd")&amp;" 09:00"&amp;" - "&amp;TEXT(C31,"dddd")&amp;" 18:00"</f>
        <v>Saturday 09:00 - Saturday 18:00</v>
      </c>
      <c r="E31" s="83">
        <v>9</v>
      </c>
      <c r="F31" s="85">
        <v>15</v>
      </c>
      <c r="G31" s="86"/>
      <c r="H31" s="87"/>
      <c r="I31" s="12"/>
      <c r="J31" s="12"/>
      <c r="L31" s="12"/>
      <c r="M31" s="12"/>
      <c r="N31" s="12"/>
      <c r="O31" s="12"/>
      <c r="P31" s="12"/>
    </row>
    <row r="32" spans="1:16" ht="15.75" customHeight="1" x14ac:dyDescent="0.25">
      <c r="A32" s="72"/>
      <c r="F32"/>
      <c r="G32" s="12"/>
      <c r="H32" s="12"/>
      <c r="I32" s="12"/>
      <c r="J32" s="12"/>
      <c r="L32" s="12"/>
      <c r="M32" s="12"/>
      <c r="N32" s="12"/>
      <c r="O32" s="12"/>
      <c r="P32" s="12"/>
    </row>
    <row r="33" spans="6:16" x14ac:dyDescent="0.25">
      <c r="F33"/>
      <c r="G33" s="12"/>
      <c r="H33" s="12"/>
      <c r="I33" s="12"/>
      <c r="J33" s="12"/>
      <c r="L33" s="12"/>
      <c r="M33" s="12"/>
      <c r="N33" s="12"/>
      <c r="O33" s="12"/>
      <c r="P33" s="12"/>
    </row>
    <row r="34" spans="6:16" x14ac:dyDescent="0.25">
      <c r="F34"/>
      <c r="G34" s="12"/>
      <c r="H34" s="12"/>
      <c r="I34" s="12"/>
      <c r="J34" s="12"/>
      <c r="L34" s="12"/>
      <c r="M34" s="12"/>
      <c r="N34" s="12"/>
      <c r="O34" s="12"/>
      <c r="P34" s="12"/>
    </row>
    <row r="35" spans="6:16" x14ac:dyDescent="0.25">
      <c r="I35" s="12"/>
      <c r="J35" s="12"/>
      <c r="L35" s="12"/>
      <c r="M35" s="12"/>
      <c r="N35" s="12"/>
      <c r="O35" s="12"/>
      <c r="P35" s="12"/>
    </row>
    <row r="36" spans="6:16" x14ac:dyDescent="0.25">
      <c r="I36" s="12"/>
      <c r="J36" s="12"/>
      <c r="L36" s="12"/>
      <c r="M36" s="12"/>
      <c r="N36" s="12"/>
      <c r="O36" s="12"/>
      <c r="P36" s="12"/>
    </row>
    <row r="37" spans="6:16" x14ac:dyDescent="0.25">
      <c r="I37" s="12"/>
      <c r="J37" s="12"/>
      <c r="L37" s="12"/>
      <c r="M37" s="12"/>
      <c r="N37" s="12"/>
      <c r="O37" s="12"/>
      <c r="P37" s="12"/>
    </row>
    <row r="38" spans="6:16" x14ac:dyDescent="0.25">
      <c r="I38" s="12"/>
      <c r="J38" s="12"/>
      <c r="L38" s="12"/>
      <c r="M38" s="12"/>
      <c r="N38" s="12"/>
      <c r="O38" s="12"/>
      <c r="P38" s="12"/>
    </row>
    <row r="39" spans="6:16" ht="15" customHeight="1" x14ac:dyDescent="0.25">
      <c r="I39" s="12"/>
      <c r="J39" s="12"/>
      <c r="L39" s="12"/>
      <c r="M39" s="12"/>
      <c r="N39" s="12"/>
      <c r="O39" s="12"/>
      <c r="P39" s="12"/>
    </row>
    <row r="40" spans="6:16" x14ac:dyDescent="0.25">
      <c r="I40" s="12"/>
      <c r="J40" s="12"/>
      <c r="L40" s="12"/>
      <c r="M40" s="12"/>
      <c r="N40" s="12"/>
      <c r="O40" s="12"/>
      <c r="P40" s="12"/>
    </row>
    <row r="41" spans="6:16" x14ac:dyDescent="0.25">
      <c r="I41" s="12"/>
      <c r="J41" s="12"/>
      <c r="L41" s="12"/>
      <c r="M41" s="12"/>
      <c r="N41" s="12"/>
      <c r="O41" s="12"/>
      <c r="P41" s="12"/>
    </row>
    <row r="42" spans="6:16" x14ac:dyDescent="0.25">
      <c r="I42" s="18"/>
      <c r="J42" s="18"/>
      <c r="L42" s="18"/>
      <c r="M42" s="18"/>
      <c r="N42" s="18"/>
      <c r="O42" s="18"/>
      <c r="P42" s="18"/>
    </row>
    <row r="43" spans="6:16" x14ac:dyDescent="0.25">
      <c r="I43" s="18"/>
      <c r="J43" s="18"/>
      <c r="L43" s="18"/>
      <c r="M43" s="18"/>
      <c r="N43" s="18"/>
      <c r="O43" s="18"/>
      <c r="P43" s="18"/>
    </row>
    <row r="44" spans="6:16" x14ac:dyDescent="0.25">
      <c r="I44" s="18"/>
      <c r="J44" s="18"/>
      <c r="L44" s="18"/>
      <c r="M44" s="18"/>
      <c r="N44" s="18"/>
      <c r="O44" s="18"/>
      <c r="P44" s="18"/>
    </row>
    <row r="45" spans="6:16" x14ac:dyDescent="0.25">
      <c r="I45" s="18"/>
      <c r="J45" s="18"/>
      <c r="L45" s="18"/>
      <c r="M45" s="18"/>
      <c r="N45" s="18"/>
      <c r="O45" s="18"/>
      <c r="P45" s="18"/>
    </row>
  </sheetData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G2" sqref="G2"/>
    </sheetView>
  </sheetViews>
  <sheetFormatPr defaultRowHeight="15" x14ac:dyDescent="0.25"/>
  <cols>
    <col min="1" max="1" width="21.140625" customWidth="1"/>
    <col min="10" max="10" width="12.28515625" bestFit="1" customWidth="1"/>
    <col min="11" max="11" width="9.28515625" bestFit="1" customWidth="1"/>
    <col min="12" max="12" width="17.5703125" customWidth="1"/>
    <col min="13" max="13" width="11.42578125" bestFit="1" customWidth="1"/>
    <col min="14" max="14" width="19" customWidth="1"/>
  </cols>
  <sheetData>
    <row r="1" spans="1:14" ht="18" thickBot="1" x14ac:dyDescent="0.35">
      <c r="A1" s="67" t="s">
        <v>42</v>
      </c>
      <c r="B1" s="67" t="s">
        <v>43</v>
      </c>
      <c r="C1" s="67" t="s">
        <v>44</v>
      </c>
      <c r="D1" s="67" t="s">
        <v>45</v>
      </c>
      <c r="E1" s="67" t="s">
        <v>46</v>
      </c>
      <c r="F1" s="67" t="s">
        <v>47</v>
      </c>
      <c r="G1" s="67" t="s">
        <v>48</v>
      </c>
      <c r="H1" s="67" t="s">
        <v>49</v>
      </c>
      <c r="I1" s="67" t="s">
        <v>50</v>
      </c>
      <c r="J1" s="67" t="s">
        <v>51</v>
      </c>
      <c r="K1" s="67" t="s">
        <v>52</v>
      </c>
      <c r="L1" s="67" t="s">
        <v>53</v>
      </c>
      <c r="M1" s="67" t="s">
        <v>54</v>
      </c>
      <c r="N1" s="67" t="s">
        <v>57</v>
      </c>
    </row>
    <row r="2" spans="1:14" ht="15.75" thickTop="1" x14ac:dyDescent="0.25">
      <c r="A2" t="s">
        <v>13</v>
      </c>
      <c r="B2" s="58">
        <f>January!J5</f>
        <v>30</v>
      </c>
      <c r="C2" s="58">
        <f>February!J2</f>
        <v>34</v>
      </c>
      <c r="D2" s="58">
        <f>March!J2</f>
        <v>39</v>
      </c>
      <c r="E2" s="58">
        <f>April!J2</f>
        <v>36</v>
      </c>
      <c r="F2" s="58">
        <f>May!J2</f>
        <v>34</v>
      </c>
      <c r="N2" s="58">
        <f>SUM(B2:K2)</f>
        <v>173</v>
      </c>
    </row>
    <row r="3" spans="1:14" x14ac:dyDescent="0.25">
      <c r="A3" t="s">
        <v>14</v>
      </c>
      <c r="B3" s="58">
        <f>January!J6</f>
        <v>32</v>
      </c>
      <c r="C3" s="58">
        <f>February!J3</f>
        <v>32</v>
      </c>
      <c r="D3" s="58">
        <f>March!J3</f>
        <v>36</v>
      </c>
      <c r="E3" s="58">
        <f>April!J3</f>
        <v>36</v>
      </c>
      <c r="F3" s="58">
        <f>May!J3</f>
        <v>34</v>
      </c>
      <c r="N3" s="58">
        <f>SUM(B3:K3)</f>
        <v>170</v>
      </c>
    </row>
    <row r="4" spans="1:14" x14ac:dyDescent="0.25">
      <c r="A4" t="s">
        <v>15</v>
      </c>
      <c r="B4" s="58">
        <f>January!J7</f>
        <v>36</v>
      </c>
      <c r="C4" s="58">
        <f>February!J4</f>
        <v>30</v>
      </c>
      <c r="D4" s="58">
        <f>March!J4</f>
        <v>36</v>
      </c>
      <c r="E4" s="58">
        <f>April!J4</f>
        <v>36</v>
      </c>
      <c r="F4" s="58">
        <f>May!J4</f>
        <v>34</v>
      </c>
      <c r="N4" s="58">
        <f>SUM(B4:K4)</f>
        <v>172</v>
      </c>
    </row>
    <row r="5" spans="1:14" x14ac:dyDescent="0.25">
      <c r="A5" t="s">
        <v>16</v>
      </c>
      <c r="B5" s="58">
        <f>January!J8</f>
        <v>34</v>
      </c>
      <c r="C5" s="58">
        <f>February!J5</f>
        <v>32</v>
      </c>
      <c r="D5" s="58">
        <f>March!J5</f>
        <v>36</v>
      </c>
      <c r="E5" s="58">
        <f>April!J5</f>
        <v>36</v>
      </c>
      <c r="F5" s="58">
        <f>May!J5</f>
        <v>36</v>
      </c>
      <c r="N5" s="58">
        <f>SUM(B5:K5)</f>
        <v>174</v>
      </c>
    </row>
    <row r="6" spans="1:14" x14ac:dyDescent="0.25">
      <c r="A6" t="s">
        <v>18</v>
      </c>
      <c r="B6" s="58">
        <f>January!J9</f>
        <v>36</v>
      </c>
      <c r="C6" s="58">
        <f>February!J6</f>
        <v>32</v>
      </c>
      <c r="D6" s="58">
        <f>March!J6</f>
        <v>38</v>
      </c>
      <c r="E6" s="58">
        <f>April!J6</f>
        <v>34</v>
      </c>
      <c r="F6" s="58">
        <f>May!J6</f>
        <v>38</v>
      </c>
      <c r="N6" s="58">
        <f>SUM(B6:K6)</f>
        <v>178</v>
      </c>
    </row>
    <row r="7" spans="1:14" x14ac:dyDescent="0.25">
      <c r="A7" s="68" t="s">
        <v>55</v>
      </c>
      <c r="B7" s="58">
        <f>SUM(B2:B6)</f>
        <v>168</v>
      </c>
      <c r="C7" s="58">
        <f t="shared" ref="C7:M7" si="0">SUM(C2:C6)</f>
        <v>160</v>
      </c>
      <c r="D7" s="58">
        <f t="shared" si="0"/>
        <v>185</v>
      </c>
      <c r="E7" s="58">
        <f t="shared" si="0"/>
        <v>178</v>
      </c>
      <c r="F7" s="58">
        <f t="shared" si="0"/>
        <v>176</v>
      </c>
      <c r="G7" s="58">
        <f t="shared" si="0"/>
        <v>0</v>
      </c>
      <c r="H7" s="58">
        <f t="shared" si="0"/>
        <v>0</v>
      </c>
      <c r="I7" s="58">
        <f t="shared" si="0"/>
        <v>0</v>
      </c>
      <c r="J7" s="58">
        <f t="shared" si="0"/>
        <v>0</v>
      </c>
      <c r="K7" s="58">
        <f t="shared" si="0"/>
        <v>0</v>
      </c>
      <c r="L7" s="58">
        <f t="shared" si="0"/>
        <v>0</v>
      </c>
      <c r="M7" s="58">
        <f t="shared" si="0"/>
        <v>0</v>
      </c>
    </row>
    <row r="8" spans="1:14" x14ac:dyDescent="0.25">
      <c r="A8" s="68" t="s">
        <v>56</v>
      </c>
      <c r="N8" s="58">
        <f>SUM(N2:N6)</f>
        <v>867</v>
      </c>
    </row>
  </sheetData>
  <conditionalFormatting sqref="B2:M6">
    <cfRule type="colorScale" priority="1">
      <colorScale>
        <cfvo type="num" val="32"/>
        <cfvo type="num" val="36"/>
        <cfvo type="num" val="38"/>
        <color theme="9" tint="0.39997558519241921"/>
        <color rgb="FFFFEB84"/>
        <color theme="5" tint="0.39997558519241921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zoomScaleNormal="100" workbookViewId="0">
      <selection activeCell="D2" sqref="D2"/>
    </sheetView>
  </sheetViews>
  <sheetFormatPr defaultRowHeight="15" x14ac:dyDescent="0.25"/>
  <cols>
    <col min="2" max="2" width="10" bestFit="1" customWidth="1"/>
    <col min="3" max="3" width="9.42578125" bestFit="1" customWidth="1"/>
    <col min="4" max="4" width="28.28515625" bestFit="1" customWidth="1"/>
    <col min="5" max="5" width="8.42578125" style="1" customWidth="1"/>
    <col min="6" max="6" width="11.42578125" style="1" customWidth="1"/>
    <col min="7" max="7" width="6.42578125" customWidth="1"/>
    <col min="9" max="9" width="35.42578125" bestFit="1" customWidth="1"/>
    <col min="10" max="10" width="14.28515625" bestFit="1" customWidth="1"/>
    <col min="11" max="11" width="17.42578125" customWidth="1"/>
    <col min="12" max="12" width="18.42578125" customWidth="1"/>
    <col min="13" max="13" width="17.7109375" customWidth="1"/>
    <col min="14" max="14" width="17.5703125" customWidth="1"/>
    <col min="15" max="15" width="22.5703125" customWidth="1"/>
    <col min="16" max="16" width="17.28515625" customWidth="1"/>
  </cols>
  <sheetData>
    <row r="1" spans="1:16" ht="56.25" x14ac:dyDescent="0.25">
      <c r="A1" s="2" t="s">
        <v>0</v>
      </c>
      <c r="B1" s="3" t="s">
        <v>1</v>
      </c>
      <c r="C1" s="3" t="s">
        <v>2</v>
      </c>
      <c r="D1" s="3" t="s">
        <v>5</v>
      </c>
      <c r="E1" s="4" t="s">
        <v>6</v>
      </c>
      <c r="F1" s="4" t="s">
        <v>58</v>
      </c>
      <c r="G1" s="3" t="s">
        <v>3</v>
      </c>
      <c r="H1" s="5" t="s">
        <v>4</v>
      </c>
      <c r="I1" s="5" t="s">
        <v>34</v>
      </c>
      <c r="J1" s="5" t="s">
        <v>21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33</v>
      </c>
    </row>
    <row r="2" spans="1:16" x14ac:dyDescent="0.25">
      <c r="A2" s="13" t="s">
        <v>15</v>
      </c>
      <c r="B2" s="6">
        <v>43497</v>
      </c>
      <c r="C2" s="7">
        <f t="shared" ref="C2:C29" si="0">IF(WEEKDAY(B2,2) &lt;= 5,B2,IF(WEEKDAY(B2+1, 2) &gt; 5, (B2 + 2), B2+1))</f>
        <v>43497</v>
      </c>
      <c r="D2" s="8" t="str">
        <f>TEXT(B2,"dddd")&amp;" 18:00"&amp;" - "&amp;TEXT(C2,"dddd")&amp;" 22:00"</f>
        <v>Friday 18:00 - Friday 22:00</v>
      </c>
      <c r="E2" s="9">
        <v>4</v>
      </c>
      <c r="F2" s="19">
        <v>11</v>
      </c>
      <c r="G2" s="10"/>
      <c r="H2" s="11"/>
      <c r="I2" s="12" t="s">
        <v>35</v>
      </c>
      <c r="J2" s="17">
        <f>SUMIF(A$2:A$29,"Dev 1",E$2:E$29)</f>
        <v>34</v>
      </c>
      <c r="K2" s="12" t="str">
        <f>IF(SUMIF(A$2:A$28,"Dev 1",E$2:E$28)&lt;=100,"ok","not ok")</f>
        <v>ok</v>
      </c>
      <c r="L2" s="12" t="s">
        <v>12</v>
      </c>
      <c r="M2" s="12" t="s">
        <v>12</v>
      </c>
      <c r="N2" s="12" t="s">
        <v>12</v>
      </c>
      <c r="O2" s="12" t="s">
        <v>12</v>
      </c>
      <c r="P2" s="35" t="s">
        <v>28</v>
      </c>
    </row>
    <row r="3" spans="1:16" x14ac:dyDescent="0.25">
      <c r="A3" s="20" t="s">
        <v>16</v>
      </c>
      <c r="B3" s="21">
        <v>43498</v>
      </c>
      <c r="C3" s="21">
        <f>B3</f>
        <v>43498</v>
      </c>
      <c r="D3" s="23" t="str">
        <f>TEXT(B3,"dddd")&amp;" 9:00"&amp;" - "&amp;TEXT(C3,"dddd")&amp;" 18:00"</f>
        <v>Saturday 9:00 - Saturday 18:00</v>
      </c>
      <c r="E3" s="24">
        <v>9</v>
      </c>
      <c r="F3" s="25">
        <v>15</v>
      </c>
      <c r="G3" s="26"/>
      <c r="H3" s="27"/>
      <c r="I3" s="12" t="s">
        <v>25</v>
      </c>
      <c r="J3" s="17">
        <f>SUMIF(A$2:A$29,"Dev 2",E$2:E$29)</f>
        <v>32</v>
      </c>
      <c r="K3" s="12" t="str">
        <f>IF(SUMIF(A$2:A$28,"Dev 2",E$2:E$28)&lt;=100,"ok","not ok")</f>
        <v>ok</v>
      </c>
      <c r="L3" s="12" t="s">
        <v>12</v>
      </c>
      <c r="M3" s="12" t="s">
        <v>12</v>
      </c>
      <c r="N3" s="12" t="s">
        <v>12</v>
      </c>
      <c r="O3" s="12" t="s">
        <v>12</v>
      </c>
      <c r="P3" s="35" t="s">
        <v>24</v>
      </c>
    </row>
    <row r="4" spans="1:16" x14ac:dyDescent="0.25">
      <c r="A4" s="20" t="s">
        <v>16</v>
      </c>
      <c r="B4" s="21">
        <f t="shared" ref="B4:B29" si="1">C3+1</f>
        <v>43499</v>
      </c>
      <c r="C4" s="22">
        <f>B4</f>
        <v>43499</v>
      </c>
      <c r="D4" s="23" t="str">
        <f>TEXT(B4,"dddd")&amp;" 9:00"&amp;" - "&amp;TEXT(C4,"dddd")&amp;" 18:00"</f>
        <v>Sunday 9:00 - Sunday 18:00</v>
      </c>
      <c r="E4" s="24">
        <v>9</v>
      </c>
      <c r="F4" s="25">
        <v>15</v>
      </c>
      <c r="G4" s="26"/>
      <c r="H4" s="27"/>
      <c r="I4" s="12" t="s">
        <v>20</v>
      </c>
      <c r="J4" s="17">
        <f>SUMIF(A$2:A$29,"Dev 3",E$2:E$29)</f>
        <v>30</v>
      </c>
      <c r="K4" s="12" t="str">
        <f>IF(SUMIF(A$2:A$28,"Dev 3",E$2:E$28)&lt;=100,"ok","not ok")</f>
        <v>ok</v>
      </c>
      <c r="L4" s="12" t="s">
        <v>12</v>
      </c>
      <c r="M4" s="12" t="s">
        <v>12</v>
      </c>
      <c r="N4" s="12" t="s">
        <v>12</v>
      </c>
      <c r="O4" s="12" t="s">
        <v>12</v>
      </c>
      <c r="P4" s="35" t="s">
        <v>32</v>
      </c>
    </row>
    <row r="5" spans="1:16" x14ac:dyDescent="0.25">
      <c r="A5" s="13" t="s">
        <v>18</v>
      </c>
      <c r="B5" s="6">
        <f t="shared" si="1"/>
        <v>43500</v>
      </c>
      <c r="C5" s="7">
        <f t="shared" si="0"/>
        <v>43500</v>
      </c>
      <c r="D5" s="8" t="str">
        <f>TEXT(B5,"dddd")&amp;" 18:00"&amp;" - "&amp;TEXT(C5,"dddd")&amp;" 00:00"</f>
        <v>Monday 18:00 - Monday 00:00</v>
      </c>
      <c r="E5" s="9">
        <v>6</v>
      </c>
      <c r="F5" s="19">
        <v>9</v>
      </c>
      <c r="G5" s="10"/>
      <c r="H5" s="11"/>
      <c r="I5" s="12" t="s">
        <v>17</v>
      </c>
      <c r="J5" s="17">
        <f>SUMIF(A$2:A$29,"Dev 4",E$2:E$29)</f>
        <v>32</v>
      </c>
      <c r="K5" s="12" t="str">
        <f>IF(SUMIF(A$2:A$28,"Dev 4",E$2:E$28)&lt;=100,"ok","not ok")</f>
        <v>ok</v>
      </c>
      <c r="L5" s="12" t="s">
        <v>12</v>
      </c>
      <c r="M5" s="12" t="s">
        <v>12</v>
      </c>
      <c r="N5" s="12" t="s">
        <v>12</v>
      </c>
      <c r="O5" s="12" t="s">
        <v>12</v>
      </c>
      <c r="P5" s="35" t="s">
        <v>31</v>
      </c>
    </row>
    <row r="6" spans="1:16" x14ac:dyDescent="0.25">
      <c r="A6" s="13" t="s">
        <v>15</v>
      </c>
      <c r="B6" s="6">
        <f t="shared" si="1"/>
        <v>43501</v>
      </c>
      <c r="C6" s="7">
        <f t="shared" si="0"/>
        <v>43501</v>
      </c>
      <c r="D6" s="8" t="str">
        <f t="shared" ref="D6:D9" si="2">TEXT(B6,"dddd")&amp;" 18:00"&amp;" - "&amp;TEXT(C6,"dddd")&amp;" 22:00"</f>
        <v>Tuesday 18:00 - Tuesday 22:00</v>
      </c>
      <c r="E6" s="9">
        <v>4</v>
      </c>
      <c r="F6" s="19">
        <v>11</v>
      </c>
      <c r="G6" s="10"/>
      <c r="H6" s="11"/>
      <c r="I6" s="12" t="s">
        <v>26</v>
      </c>
      <c r="J6" s="17">
        <f>SUMIF(A$2:A$29,"Dev 5",E$2:E$29)</f>
        <v>32</v>
      </c>
      <c r="K6" s="12" t="str">
        <f>IF(SUMIF(A$2:A$28,"Dev 5",E$2:E$28)&lt;=100,"ok","not ok")</f>
        <v>ok</v>
      </c>
      <c r="L6" s="12" t="s">
        <v>12</v>
      </c>
      <c r="M6" s="12" t="s">
        <v>12</v>
      </c>
      <c r="N6" s="12" t="s">
        <v>12</v>
      </c>
      <c r="O6" s="12" t="s">
        <v>12</v>
      </c>
      <c r="P6" s="35" t="s">
        <v>30</v>
      </c>
    </row>
    <row r="7" spans="1:16" x14ac:dyDescent="0.25">
      <c r="A7" s="29" t="s">
        <v>13</v>
      </c>
      <c r="B7" s="6">
        <f t="shared" si="1"/>
        <v>43502</v>
      </c>
      <c r="C7" s="7">
        <f t="shared" si="0"/>
        <v>43502</v>
      </c>
      <c r="D7" s="8" t="str">
        <f t="shared" si="2"/>
        <v>Wednesday 18:00 - Wednesday 22:00</v>
      </c>
      <c r="E7" s="9">
        <v>4</v>
      </c>
      <c r="F7" s="19">
        <v>11</v>
      </c>
      <c r="G7" s="30"/>
      <c r="H7" s="31"/>
    </row>
    <row r="8" spans="1:16" x14ac:dyDescent="0.25">
      <c r="A8" s="29" t="s">
        <v>15</v>
      </c>
      <c r="B8" s="6">
        <f t="shared" si="1"/>
        <v>43503</v>
      </c>
      <c r="C8" s="7">
        <f t="shared" si="0"/>
        <v>43503</v>
      </c>
      <c r="D8" s="8" t="str">
        <f t="shared" si="2"/>
        <v>Thursday 18:00 - Thursday 22:00</v>
      </c>
      <c r="E8" s="9">
        <v>4</v>
      </c>
      <c r="F8" s="19">
        <v>11</v>
      </c>
      <c r="G8" s="29"/>
      <c r="H8" s="32"/>
    </row>
    <row r="9" spans="1:16" x14ac:dyDescent="0.25">
      <c r="A9" s="29" t="s">
        <v>16</v>
      </c>
      <c r="B9" s="6">
        <f t="shared" si="1"/>
        <v>43504</v>
      </c>
      <c r="C9" s="7">
        <f t="shared" si="0"/>
        <v>43504</v>
      </c>
      <c r="D9" s="8" t="str">
        <f t="shared" si="2"/>
        <v>Friday 18:00 - Friday 22:00</v>
      </c>
      <c r="E9" s="9">
        <v>4</v>
      </c>
      <c r="F9" s="19">
        <v>11</v>
      </c>
      <c r="G9" s="29"/>
      <c r="H9" s="32"/>
    </row>
    <row r="10" spans="1:16" x14ac:dyDescent="0.25">
      <c r="A10" s="20" t="s">
        <v>13</v>
      </c>
      <c r="B10" s="21">
        <f t="shared" si="1"/>
        <v>43505</v>
      </c>
      <c r="C10" s="21">
        <f>B10</f>
        <v>43505</v>
      </c>
      <c r="D10" s="23" t="str">
        <f t="shared" ref="D10:D11" si="3">TEXT(B10,"dddd")&amp;" 9:00"&amp;" - "&amp;TEXT(C10,"dddd")&amp;" 18:00"</f>
        <v>Saturday 9:00 - Saturday 18:00</v>
      </c>
      <c r="E10" s="24">
        <v>9</v>
      </c>
      <c r="F10" s="25">
        <v>15</v>
      </c>
      <c r="G10" s="20"/>
      <c r="H10" s="28"/>
      <c r="J10" s="12"/>
      <c r="K10" s="17"/>
      <c r="L10" s="12"/>
      <c r="M10" s="12"/>
      <c r="N10" s="12"/>
      <c r="O10" s="12"/>
    </row>
    <row r="11" spans="1:16" x14ac:dyDescent="0.25">
      <c r="A11" s="20" t="s">
        <v>13</v>
      </c>
      <c r="B11" s="21">
        <f t="shared" si="1"/>
        <v>43506</v>
      </c>
      <c r="C11" s="22">
        <f>B11</f>
        <v>43506</v>
      </c>
      <c r="D11" s="23" t="str">
        <f t="shared" si="3"/>
        <v>Sunday 9:00 - Sunday 18:00</v>
      </c>
      <c r="E11" s="24">
        <v>9</v>
      </c>
      <c r="F11" s="25">
        <v>15</v>
      </c>
      <c r="G11" s="20"/>
      <c r="H11" s="28"/>
      <c r="J11" s="12"/>
      <c r="K11" s="12"/>
      <c r="L11" s="12"/>
      <c r="M11" s="12"/>
      <c r="N11" s="12"/>
      <c r="O11" s="12"/>
    </row>
    <row r="12" spans="1:16" x14ac:dyDescent="0.25">
      <c r="A12" s="29" t="s">
        <v>14</v>
      </c>
      <c r="B12" s="6">
        <f t="shared" si="1"/>
        <v>43507</v>
      </c>
      <c r="C12" s="7">
        <f t="shared" si="0"/>
        <v>43507</v>
      </c>
      <c r="D12" s="8" t="str">
        <f>TEXT(B12,"dddd")&amp;" 18:00"&amp;" - "&amp;TEXT(C12,"dddd")&amp;" 00:00"</f>
        <v>Monday 18:00 - Monday 00:00</v>
      </c>
      <c r="E12" s="9">
        <v>6</v>
      </c>
      <c r="F12" s="19">
        <v>9</v>
      </c>
      <c r="G12" s="29"/>
      <c r="H12" s="32"/>
      <c r="J12" s="12"/>
      <c r="K12" s="12"/>
      <c r="L12" s="12"/>
      <c r="M12" s="12"/>
      <c r="N12" s="12"/>
      <c r="O12" s="12"/>
    </row>
    <row r="13" spans="1:16" x14ac:dyDescent="0.25">
      <c r="A13" s="29" t="s">
        <v>13</v>
      </c>
      <c r="B13" s="6">
        <f t="shared" si="1"/>
        <v>43508</v>
      </c>
      <c r="C13" s="7">
        <f t="shared" si="0"/>
        <v>43508</v>
      </c>
      <c r="D13" s="8" t="str">
        <f t="shared" ref="D13:D16" si="4">TEXT(B13,"dddd")&amp;" 18:00"&amp;" - "&amp;TEXT(C13,"dddd")&amp;" 22:00"</f>
        <v>Tuesday 18:00 - Tuesday 22:00</v>
      </c>
      <c r="E13" s="9">
        <v>4</v>
      </c>
      <c r="F13" s="19">
        <v>11</v>
      </c>
      <c r="G13" s="29"/>
      <c r="H13" s="32"/>
      <c r="J13" s="12"/>
      <c r="K13" s="12"/>
      <c r="L13" s="12"/>
      <c r="M13" s="12"/>
      <c r="N13" s="12"/>
      <c r="O13" s="12"/>
    </row>
    <row r="14" spans="1:16" ht="14.25" customHeight="1" x14ac:dyDescent="0.25">
      <c r="A14" s="29" t="s">
        <v>14</v>
      </c>
      <c r="B14" s="6">
        <f t="shared" si="1"/>
        <v>43509</v>
      </c>
      <c r="C14" s="7">
        <f t="shared" si="0"/>
        <v>43509</v>
      </c>
      <c r="D14" s="8" t="str">
        <f t="shared" si="4"/>
        <v>Wednesday 18:00 - Wednesday 22:00</v>
      </c>
      <c r="E14" s="9">
        <v>4</v>
      </c>
      <c r="F14" s="19">
        <v>11</v>
      </c>
      <c r="G14" s="29"/>
      <c r="H14" s="32"/>
      <c r="J14" s="12"/>
      <c r="K14" s="12"/>
      <c r="L14" s="12"/>
      <c r="M14" s="12"/>
      <c r="N14" s="12"/>
      <c r="O14" s="12"/>
    </row>
    <row r="15" spans="1:16" x14ac:dyDescent="0.25">
      <c r="A15" s="29" t="s">
        <v>18</v>
      </c>
      <c r="B15" s="6">
        <f t="shared" si="1"/>
        <v>43510</v>
      </c>
      <c r="C15" s="7">
        <f t="shared" si="0"/>
        <v>43510</v>
      </c>
      <c r="D15" s="8" t="str">
        <f t="shared" si="4"/>
        <v>Thursday 18:00 - Thursday 22:00</v>
      </c>
      <c r="E15" s="9">
        <v>4</v>
      </c>
      <c r="F15" s="19">
        <v>11</v>
      </c>
      <c r="G15" s="29"/>
      <c r="H15" s="32"/>
      <c r="I15" s="12"/>
      <c r="J15" s="12"/>
      <c r="K15" s="12"/>
      <c r="L15" s="12"/>
      <c r="M15" s="12"/>
      <c r="N15" s="12"/>
      <c r="O15" s="12"/>
    </row>
    <row r="16" spans="1:16" x14ac:dyDescent="0.25">
      <c r="A16" s="29" t="s">
        <v>15</v>
      </c>
      <c r="B16" s="6">
        <f t="shared" si="1"/>
        <v>43511</v>
      </c>
      <c r="C16" s="7">
        <f t="shared" si="0"/>
        <v>43511</v>
      </c>
      <c r="D16" s="8" t="str">
        <f t="shared" si="4"/>
        <v>Friday 18:00 - Friday 22:00</v>
      </c>
      <c r="E16" s="9">
        <v>4</v>
      </c>
      <c r="F16" s="19">
        <v>11</v>
      </c>
      <c r="G16" s="29"/>
      <c r="H16" s="32"/>
      <c r="I16" s="12"/>
      <c r="J16" s="12"/>
      <c r="K16" s="12"/>
      <c r="L16" s="12"/>
      <c r="M16" s="12"/>
      <c r="N16" s="12"/>
      <c r="O16" s="12"/>
    </row>
    <row r="17" spans="1:15" x14ac:dyDescent="0.25">
      <c r="A17" s="20" t="s">
        <v>14</v>
      </c>
      <c r="B17" s="21">
        <f t="shared" si="1"/>
        <v>43512</v>
      </c>
      <c r="C17" s="21">
        <f>B17</f>
        <v>43512</v>
      </c>
      <c r="D17" s="23" t="str">
        <f t="shared" ref="D17:D18" si="5">TEXT(B17,"dddd")&amp;" 9:00"&amp;" - "&amp;TEXT(C17,"dddd")&amp;" 18:00"</f>
        <v>Saturday 9:00 - Saturday 18:00</v>
      </c>
      <c r="E17" s="24">
        <v>9</v>
      </c>
      <c r="F17" s="25">
        <v>15</v>
      </c>
      <c r="G17" s="20"/>
      <c r="H17" s="28"/>
      <c r="I17" s="12"/>
      <c r="J17" s="12"/>
      <c r="K17" s="12"/>
      <c r="L17" s="12"/>
      <c r="M17" s="12"/>
      <c r="N17" s="12"/>
      <c r="O17" s="12"/>
    </row>
    <row r="18" spans="1:15" ht="15.75" customHeight="1" x14ac:dyDescent="0.25">
      <c r="A18" s="20" t="s">
        <v>14</v>
      </c>
      <c r="B18" s="21">
        <f t="shared" si="1"/>
        <v>43513</v>
      </c>
      <c r="C18" s="22">
        <f>B18</f>
        <v>43513</v>
      </c>
      <c r="D18" s="23" t="str">
        <f t="shared" si="5"/>
        <v>Sunday 9:00 - Sunday 18:00</v>
      </c>
      <c r="E18" s="24">
        <v>9</v>
      </c>
      <c r="F18" s="25">
        <v>15</v>
      </c>
      <c r="G18" s="20"/>
      <c r="H18" s="28"/>
      <c r="I18" s="12"/>
      <c r="J18" s="12"/>
      <c r="K18" s="12"/>
      <c r="L18" s="12"/>
      <c r="M18" s="12"/>
      <c r="N18" s="12"/>
      <c r="O18" s="12"/>
    </row>
    <row r="19" spans="1:15" ht="15.75" customHeight="1" x14ac:dyDescent="0.25">
      <c r="A19" s="29" t="s">
        <v>15</v>
      </c>
      <c r="B19" s="6">
        <f t="shared" si="1"/>
        <v>43514</v>
      </c>
      <c r="C19" s="7">
        <f t="shared" si="0"/>
        <v>43514</v>
      </c>
      <c r="D19" s="8" t="str">
        <f>TEXT(B19,"dddd")&amp;" 18:00"&amp;" - "&amp;TEXT(C19,"dddd")&amp;" 00:00"</f>
        <v>Monday 18:00 - Monday 00:00</v>
      </c>
      <c r="E19" s="9">
        <v>6</v>
      </c>
      <c r="F19" s="19">
        <v>9</v>
      </c>
      <c r="G19" s="29"/>
      <c r="H19" s="32"/>
      <c r="I19" s="12"/>
      <c r="J19" s="12"/>
      <c r="K19" s="12"/>
      <c r="L19" s="12"/>
      <c r="M19" s="12"/>
      <c r="N19" s="12"/>
      <c r="O19" s="12"/>
    </row>
    <row r="20" spans="1:15" x14ac:dyDescent="0.25">
      <c r="A20" s="29" t="s">
        <v>14</v>
      </c>
      <c r="B20" s="6">
        <f t="shared" si="1"/>
        <v>43515</v>
      </c>
      <c r="C20" s="7">
        <f t="shared" si="0"/>
        <v>43515</v>
      </c>
      <c r="D20" s="8" t="str">
        <f t="shared" ref="D20:D23" si="6">TEXT(B20,"dddd")&amp;" 18:00"&amp;" - "&amp;TEXT(C20,"dddd")&amp;" 22:00"</f>
        <v>Tuesday 18:00 - Tuesday 22:00</v>
      </c>
      <c r="E20" s="9">
        <v>4</v>
      </c>
      <c r="F20" s="19">
        <v>11</v>
      </c>
      <c r="G20" s="29"/>
      <c r="H20" s="32"/>
      <c r="I20" s="12"/>
      <c r="J20" s="12"/>
      <c r="K20" s="12"/>
      <c r="L20" s="12"/>
      <c r="M20" s="12"/>
      <c r="N20" s="12"/>
      <c r="O20" s="12"/>
    </row>
    <row r="21" spans="1:15" x14ac:dyDescent="0.25">
      <c r="A21" s="29" t="s">
        <v>16</v>
      </c>
      <c r="B21" s="6">
        <f t="shared" si="1"/>
        <v>43516</v>
      </c>
      <c r="C21" s="7">
        <f t="shared" si="0"/>
        <v>43516</v>
      </c>
      <c r="D21" s="8" t="str">
        <f t="shared" si="6"/>
        <v>Wednesday 18:00 - Wednesday 22:00</v>
      </c>
      <c r="E21" s="9">
        <v>4</v>
      </c>
      <c r="F21" s="19">
        <v>11</v>
      </c>
      <c r="G21" s="29"/>
      <c r="H21" s="32"/>
      <c r="I21" s="12"/>
      <c r="J21" s="12"/>
      <c r="K21" s="12"/>
      <c r="L21" s="12"/>
      <c r="M21" s="12"/>
      <c r="N21" s="12"/>
      <c r="O21" s="12"/>
    </row>
    <row r="22" spans="1:15" x14ac:dyDescent="0.25">
      <c r="A22" s="29" t="s">
        <v>13</v>
      </c>
      <c r="B22" s="6">
        <f t="shared" si="1"/>
        <v>43517</v>
      </c>
      <c r="C22" s="7">
        <f t="shared" si="0"/>
        <v>43517</v>
      </c>
      <c r="D22" s="8" t="str">
        <f t="shared" si="6"/>
        <v>Thursday 18:00 - Thursday 22:00</v>
      </c>
      <c r="E22" s="9">
        <v>4</v>
      </c>
      <c r="F22" s="19">
        <v>11</v>
      </c>
      <c r="G22" s="29"/>
      <c r="H22" s="32"/>
      <c r="I22" s="12"/>
      <c r="J22" s="12"/>
      <c r="K22" s="12"/>
      <c r="L22" s="12"/>
      <c r="M22" s="12"/>
      <c r="N22" s="12"/>
      <c r="O22" s="12"/>
    </row>
    <row r="23" spans="1:15" x14ac:dyDescent="0.25">
      <c r="A23" s="29" t="s">
        <v>15</v>
      </c>
      <c r="B23" s="6">
        <f t="shared" si="1"/>
        <v>43518</v>
      </c>
      <c r="C23" s="7">
        <f t="shared" si="0"/>
        <v>43518</v>
      </c>
      <c r="D23" s="8" t="str">
        <f t="shared" si="6"/>
        <v>Friday 18:00 - Friday 22:00</v>
      </c>
      <c r="E23" s="9">
        <v>4</v>
      </c>
      <c r="F23" s="19">
        <v>11</v>
      </c>
      <c r="G23" s="29"/>
      <c r="H23" s="32"/>
      <c r="I23" s="12"/>
      <c r="J23" s="12"/>
      <c r="K23" s="12"/>
      <c r="L23" s="12"/>
      <c r="M23" s="12"/>
      <c r="N23" s="12"/>
      <c r="O23" s="12"/>
    </row>
    <row r="24" spans="1:15" x14ac:dyDescent="0.25">
      <c r="A24" s="20" t="s">
        <v>18</v>
      </c>
      <c r="B24" s="21">
        <f t="shared" si="1"/>
        <v>43519</v>
      </c>
      <c r="C24" s="21">
        <f>B24</f>
        <v>43519</v>
      </c>
      <c r="D24" s="23" t="str">
        <f t="shared" ref="D24:D25" si="7">TEXT(B24,"dddd")&amp;" 9:00"&amp;" - "&amp;TEXT(C24,"dddd")&amp;" 18:00"</f>
        <v>Saturday 9:00 - Saturday 18:00</v>
      </c>
      <c r="E24" s="24">
        <v>9</v>
      </c>
      <c r="F24" s="25">
        <v>15</v>
      </c>
      <c r="G24" s="20"/>
      <c r="H24" s="28"/>
      <c r="I24" s="12"/>
      <c r="J24" s="12"/>
      <c r="K24" s="12"/>
      <c r="L24" s="12"/>
      <c r="M24" s="12"/>
      <c r="N24" s="12"/>
      <c r="O24" s="12"/>
    </row>
    <row r="25" spans="1:15" x14ac:dyDescent="0.25">
      <c r="A25" s="20" t="s">
        <v>18</v>
      </c>
      <c r="B25" s="21">
        <f t="shared" si="1"/>
        <v>43520</v>
      </c>
      <c r="C25" s="22">
        <f>B25</f>
        <v>43520</v>
      </c>
      <c r="D25" s="23" t="str">
        <f t="shared" si="7"/>
        <v>Sunday 9:00 - Sunday 18:00</v>
      </c>
      <c r="E25" s="24">
        <v>9</v>
      </c>
      <c r="F25" s="25">
        <v>15</v>
      </c>
      <c r="G25" s="20"/>
      <c r="H25" s="28"/>
      <c r="I25" s="12"/>
      <c r="J25" s="12"/>
      <c r="K25" s="12"/>
      <c r="L25" s="12"/>
      <c r="M25" s="12"/>
      <c r="N25" s="12"/>
      <c r="O25" s="12"/>
    </row>
    <row r="26" spans="1:15" x14ac:dyDescent="0.25">
      <c r="A26" s="29" t="s">
        <v>16</v>
      </c>
      <c r="B26" s="6">
        <f t="shared" si="1"/>
        <v>43521</v>
      </c>
      <c r="C26" s="7">
        <f t="shared" si="0"/>
        <v>43521</v>
      </c>
      <c r="D26" s="8" t="str">
        <f>TEXT(B26,"dddd")&amp;" 18:00"&amp;" - "&amp;TEXT(C26,"dddd")&amp;" 00:00"</f>
        <v>Monday 18:00 - Monday 00:00</v>
      </c>
      <c r="E26" s="9">
        <v>6</v>
      </c>
      <c r="F26" s="19">
        <v>9</v>
      </c>
      <c r="G26" s="29"/>
      <c r="H26" s="32"/>
      <c r="I26" s="12"/>
      <c r="J26" s="12"/>
      <c r="K26" s="12"/>
      <c r="L26" s="12"/>
      <c r="M26" s="12"/>
      <c r="N26" s="12"/>
      <c r="O26" s="12"/>
    </row>
    <row r="27" spans="1:15" x14ac:dyDescent="0.25">
      <c r="A27" s="29" t="s">
        <v>13</v>
      </c>
      <c r="B27" s="6">
        <f t="shared" si="1"/>
        <v>43522</v>
      </c>
      <c r="C27" s="7">
        <f t="shared" si="0"/>
        <v>43522</v>
      </c>
      <c r="D27" s="8" t="str">
        <f t="shared" ref="D27:D29" si="8">TEXT(B27,"dddd")&amp;" 18:00"&amp;" - "&amp;TEXT(C27,"dddd")&amp;" 22:00"</f>
        <v>Tuesday 18:00 - Tuesday 22:00</v>
      </c>
      <c r="E27" s="9">
        <v>4</v>
      </c>
      <c r="F27" s="19">
        <v>11</v>
      </c>
      <c r="G27" s="29"/>
      <c r="H27" s="32"/>
      <c r="I27" s="12"/>
      <c r="J27" s="12"/>
      <c r="K27" s="12"/>
      <c r="L27" s="12"/>
      <c r="M27" s="12"/>
      <c r="N27" s="12"/>
      <c r="O27" s="12"/>
    </row>
    <row r="28" spans="1:15" x14ac:dyDescent="0.25">
      <c r="A28" s="29" t="s">
        <v>18</v>
      </c>
      <c r="B28" s="6">
        <f t="shared" si="1"/>
        <v>43523</v>
      </c>
      <c r="C28" s="7">
        <f t="shared" si="0"/>
        <v>43523</v>
      </c>
      <c r="D28" s="8" t="str">
        <f t="shared" si="8"/>
        <v>Wednesday 18:00 - Wednesday 22:00</v>
      </c>
      <c r="E28" s="9">
        <v>4</v>
      </c>
      <c r="F28" s="19">
        <v>11</v>
      </c>
      <c r="G28" s="29"/>
      <c r="H28" s="32"/>
      <c r="I28" s="12"/>
      <c r="J28" s="12"/>
      <c r="K28" s="12"/>
      <c r="L28" s="12"/>
      <c r="M28" s="12"/>
      <c r="N28" s="12"/>
      <c r="O28" s="12"/>
    </row>
    <row r="29" spans="1:15" x14ac:dyDescent="0.25">
      <c r="A29" s="29" t="s">
        <v>15</v>
      </c>
      <c r="B29" s="6">
        <f t="shared" si="1"/>
        <v>43524</v>
      </c>
      <c r="C29" s="7">
        <f t="shared" si="0"/>
        <v>43524</v>
      </c>
      <c r="D29" s="8" t="str">
        <f t="shared" si="8"/>
        <v>Thursday 18:00 - Thursday 22:00</v>
      </c>
      <c r="E29" s="9">
        <v>4</v>
      </c>
      <c r="F29" s="19">
        <v>11</v>
      </c>
      <c r="G29" s="33"/>
      <c r="H29" s="32"/>
      <c r="I29" s="12"/>
      <c r="J29" s="12"/>
      <c r="K29" s="12"/>
      <c r="L29" s="12"/>
      <c r="M29" s="12"/>
      <c r="N29" s="12"/>
      <c r="O29" s="12"/>
    </row>
    <row r="30" spans="1:15" x14ac:dyDescent="0.25">
      <c r="I30" s="12"/>
      <c r="J30" s="12"/>
      <c r="K30" s="12"/>
      <c r="L30" s="12"/>
      <c r="M30" s="12"/>
      <c r="N30" s="12"/>
      <c r="O30" s="12"/>
    </row>
    <row r="31" spans="1:15" x14ac:dyDescent="0.25">
      <c r="I31" s="12"/>
      <c r="J31" s="12"/>
      <c r="K31" s="12"/>
      <c r="L31" s="12"/>
      <c r="M31" s="12"/>
      <c r="N31" s="12"/>
      <c r="O31" s="12"/>
    </row>
    <row r="32" spans="1:15" x14ac:dyDescent="0.25">
      <c r="I32" s="12"/>
      <c r="J32" s="12"/>
      <c r="K32" s="12"/>
      <c r="L32" s="12"/>
      <c r="M32" s="12"/>
      <c r="N32" s="12"/>
      <c r="O32" s="12"/>
    </row>
    <row r="33" spans="9:15" x14ac:dyDescent="0.25">
      <c r="I33" s="12"/>
      <c r="J33" s="12"/>
      <c r="K33" s="12"/>
      <c r="L33" s="12"/>
      <c r="M33" s="12"/>
      <c r="N33" s="12"/>
      <c r="O33" s="12"/>
    </row>
    <row r="34" spans="9:15" x14ac:dyDescent="0.25">
      <c r="I34" s="12"/>
      <c r="J34" s="12"/>
      <c r="K34" s="12"/>
      <c r="L34" s="12"/>
      <c r="M34" s="12"/>
      <c r="N34" s="12"/>
      <c r="O34" s="12"/>
    </row>
    <row r="35" spans="9:15" ht="13.5" customHeight="1" x14ac:dyDescent="0.25">
      <c r="I35" s="12"/>
      <c r="J35" s="12"/>
      <c r="K35" s="12"/>
      <c r="L35" s="12"/>
      <c r="M35" s="12"/>
      <c r="N35" s="12"/>
      <c r="O35" s="12"/>
    </row>
    <row r="36" spans="9:15" ht="15.75" customHeight="1" x14ac:dyDescent="0.25">
      <c r="I36" s="12"/>
      <c r="J36" s="12"/>
      <c r="K36" s="12"/>
      <c r="L36" s="12"/>
      <c r="M36" s="12"/>
      <c r="N36" s="12"/>
      <c r="O36" s="12"/>
    </row>
    <row r="37" spans="9:15" x14ac:dyDescent="0.25">
      <c r="I37" s="12"/>
      <c r="J37" s="12"/>
      <c r="K37" s="12"/>
      <c r="L37" s="12"/>
      <c r="M37" s="12"/>
      <c r="N37" s="12"/>
      <c r="O37" s="12"/>
    </row>
    <row r="38" spans="9:15" x14ac:dyDescent="0.25">
      <c r="I38" s="12"/>
      <c r="J38" s="12"/>
      <c r="K38" s="12"/>
      <c r="L38" s="12"/>
      <c r="M38" s="12"/>
      <c r="N38" s="12"/>
      <c r="O38" s="12"/>
    </row>
    <row r="39" spans="9:15" x14ac:dyDescent="0.25">
      <c r="I39" s="12"/>
      <c r="J39" s="12"/>
      <c r="K39" s="12"/>
      <c r="L39" s="12"/>
      <c r="M39" s="12"/>
      <c r="N39" s="12"/>
      <c r="O39" s="12"/>
    </row>
    <row r="40" spans="9:15" x14ac:dyDescent="0.25">
      <c r="I40" s="12"/>
      <c r="J40" s="12"/>
      <c r="K40" s="12"/>
      <c r="L40" s="12"/>
      <c r="M40" s="12"/>
      <c r="N40" s="12"/>
      <c r="O40" s="12"/>
    </row>
    <row r="41" spans="9:15" x14ac:dyDescent="0.25">
      <c r="I41" s="12"/>
      <c r="J41" s="12"/>
      <c r="K41" s="12"/>
      <c r="L41" s="12"/>
      <c r="M41" s="12"/>
      <c r="N41" s="12"/>
      <c r="O41" s="12"/>
    </row>
    <row r="42" spans="9:15" x14ac:dyDescent="0.25">
      <c r="I42" s="12"/>
      <c r="J42" s="12"/>
      <c r="K42" s="12"/>
      <c r="L42" s="12"/>
      <c r="M42" s="12"/>
      <c r="N42" s="12"/>
      <c r="O42" s="12"/>
    </row>
    <row r="43" spans="9:15" ht="15" customHeight="1" x14ac:dyDescent="0.25">
      <c r="I43" s="12"/>
      <c r="J43" s="12"/>
      <c r="K43" s="12"/>
      <c r="L43" s="12"/>
      <c r="M43" s="12"/>
      <c r="N43" s="12"/>
      <c r="O43" s="12"/>
    </row>
    <row r="44" spans="9:15" x14ac:dyDescent="0.25">
      <c r="I44" s="12"/>
      <c r="J44" s="12"/>
      <c r="K44" s="12"/>
      <c r="L44" s="12"/>
      <c r="M44" s="12"/>
      <c r="N44" s="12"/>
      <c r="O44" s="12"/>
    </row>
    <row r="45" spans="9:15" x14ac:dyDescent="0.25">
      <c r="I45" s="12"/>
      <c r="J45" s="12"/>
      <c r="K45" s="12"/>
      <c r="L45" s="12"/>
      <c r="M45" s="12"/>
      <c r="N45" s="12"/>
      <c r="O45" s="12"/>
    </row>
    <row r="46" spans="9:15" x14ac:dyDescent="0.25">
      <c r="I46" s="18"/>
      <c r="J46" s="18"/>
      <c r="K46" s="18"/>
      <c r="L46" s="18"/>
      <c r="M46" s="18"/>
      <c r="N46" s="18"/>
      <c r="O46" s="18"/>
    </row>
    <row r="47" spans="9:15" x14ac:dyDescent="0.25">
      <c r="I47" s="18"/>
      <c r="J47" s="18"/>
      <c r="K47" s="18"/>
      <c r="L47" s="18"/>
      <c r="M47" s="18"/>
      <c r="N47" s="18"/>
      <c r="O47" s="18"/>
    </row>
    <row r="48" spans="9:15" x14ac:dyDescent="0.25">
      <c r="I48" s="18"/>
      <c r="J48" s="18"/>
      <c r="K48" s="18"/>
      <c r="L48" s="18"/>
      <c r="M48" s="18"/>
      <c r="N48" s="18"/>
      <c r="O48" s="18"/>
    </row>
    <row r="49" spans="9:15" x14ac:dyDescent="0.25">
      <c r="I49" s="18"/>
      <c r="J49" s="18"/>
      <c r="K49" s="18"/>
      <c r="L49" s="18"/>
      <c r="M49" s="18"/>
      <c r="N49" s="18"/>
      <c r="O49" s="18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zoomScaleNormal="100" workbookViewId="0">
      <selection activeCell="F1" sqref="F1"/>
    </sheetView>
  </sheetViews>
  <sheetFormatPr defaultRowHeight="15" x14ac:dyDescent="0.25"/>
  <cols>
    <col min="2" max="2" width="10" bestFit="1" customWidth="1"/>
    <col min="3" max="3" width="9.42578125" bestFit="1" customWidth="1"/>
    <col min="4" max="4" width="28.28515625" bestFit="1" customWidth="1"/>
    <col min="5" max="5" width="8.42578125" style="1" customWidth="1"/>
    <col min="6" max="6" width="11.42578125" style="1" customWidth="1"/>
    <col min="7" max="7" width="6.42578125" customWidth="1"/>
    <col min="9" max="9" width="35.42578125" bestFit="1" customWidth="1"/>
    <col min="10" max="10" width="14.28515625" bestFit="1" customWidth="1"/>
    <col min="11" max="11" width="24.28515625" customWidth="1"/>
    <col min="12" max="12" width="17.42578125" customWidth="1"/>
    <col min="13" max="13" width="18.42578125" customWidth="1"/>
    <col min="14" max="14" width="17.7109375" customWidth="1"/>
    <col min="15" max="15" width="17.5703125" customWidth="1"/>
    <col min="16" max="16" width="22.5703125" customWidth="1"/>
  </cols>
  <sheetData>
    <row r="1" spans="1:16" ht="56.25" x14ac:dyDescent="0.25">
      <c r="A1" s="2" t="s">
        <v>0</v>
      </c>
      <c r="B1" s="3" t="s">
        <v>1</v>
      </c>
      <c r="C1" s="3" t="s">
        <v>2</v>
      </c>
      <c r="D1" s="3" t="s">
        <v>5</v>
      </c>
      <c r="E1" s="4" t="s">
        <v>6</v>
      </c>
      <c r="F1" s="4" t="s">
        <v>58</v>
      </c>
      <c r="G1" s="3" t="s">
        <v>3</v>
      </c>
      <c r="H1" s="5" t="s">
        <v>4</v>
      </c>
      <c r="I1" s="5" t="s">
        <v>34</v>
      </c>
      <c r="J1" s="5" t="s">
        <v>21</v>
      </c>
      <c r="K1" s="5" t="s">
        <v>33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</row>
    <row r="2" spans="1:16" x14ac:dyDescent="0.25">
      <c r="A2" s="13" t="s">
        <v>18</v>
      </c>
      <c r="B2" s="6">
        <v>43525</v>
      </c>
      <c r="C2" s="7">
        <f t="shared" ref="C2:C29" si="0">IF(WEEKDAY(B2,2) &lt;= 5,B2,IF(WEEKDAY(B2+1, 2) &gt; 5, (B2 + 2), B2+1))</f>
        <v>43525</v>
      </c>
      <c r="D2" s="8" t="str">
        <f>TEXT(B2,"dddd")&amp;" 18:00"&amp;" - "&amp;TEXT(C2,"dddd")&amp;" 22:00"</f>
        <v>Friday 18:00 - Friday 22:00</v>
      </c>
      <c r="E2" s="9">
        <v>4</v>
      </c>
      <c r="F2" s="19">
        <v>11</v>
      </c>
      <c r="G2" s="10"/>
      <c r="H2" s="11"/>
      <c r="I2" s="12" t="s">
        <v>35</v>
      </c>
      <c r="J2" s="36">
        <f>SUMIF(A$2:A$32,"Dev 1",E$2:E$32)</f>
        <v>39</v>
      </c>
      <c r="K2" s="35" t="s">
        <v>28</v>
      </c>
      <c r="L2" s="12" t="str">
        <f>IF(SUMIF(A$2:A$28,"Dev 1",E$2:E$28)&lt;=100,"ok","not ok")</f>
        <v>ok</v>
      </c>
      <c r="M2" s="12" t="s">
        <v>12</v>
      </c>
      <c r="N2" s="12" t="s">
        <v>12</v>
      </c>
      <c r="O2" s="12" t="s">
        <v>12</v>
      </c>
      <c r="P2" s="12" t="s">
        <v>12</v>
      </c>
    </row>
    <row r="3" spans="1:16" x14ac:dyDescent="0.25">
      <c r="A3" s="20" t="s">
        <v>16</v>
      </c>
      <c r="B3" s="21">
        <v>43526</v>
      </c>
      <c r="C3" s="21">
        <f>B3</f>
        <v>43526</v>
      </c>
      <c r="D3" s="23" t="str">
        <f>TEXT(B3,"dddd")&amp;" 9:00"&amp;" - "&amp;TEXT(C3,"dddd")&amp;" 18:00"</f>
        <v>Saturday 9:00 - Saturday 18:00</v>
      </c>
      <c r="E3" s="24">
        <v>9</v>
      </c>
      <c r="F3" s="25">
        <v>15</v>
      </c>
      <c r="G3" s="26"/>
      <c r="H3" s="27"/>
      <c r="I3" s="12" t="s">
        <v>37</v>
      </c>
      <c r="J3" s="36">
        <f>SUMIF(A$2:A$32,"Dev 2",E$2:E$32)</f>
        <v>36</v>
      </c>
      <c r="K3" s="35" t="s">
        <v>36</v>
      </c>
      <c r="L3" s="12" t="str">
        <f>IF(SUMIF(A$2:A$28,"Dev 2",E$2:E$28)&lt;=100,"ok","not ok")</f>
        <v>ok</v>
      </c>
      <c r="M3" s="12" t="s">
        <v>12</v>
      </c>
      <c r="N3" s="12" t="s">
        <v>12</v>
      </c>
      <c r="O3" s="12" t="s">
        <v>12</v>
      </c>
      <c r="P3" s="12" t="s">
        <v>12</v>
      </c>
    </row>
    <row r="4" spans="1:16" x14ac:dyDescent="0.25">
      <c r="A4" s="20" t="s">
        <v>16</v>
      </c>
      <c r="B4" s="21">
        <f t="shared" ref="B4:B29" si="1">C3+1</f>
        <v>43527</v>
      </c>
      <c r="C4" s="22">
        <f>B4</f>
        <v>43527</v>
      </c>
      <c r="D4" s="23" t="str">
        <f>TEXT(B4,"dddd")&amp;" 9:00"&amp;" - "&amp;TEXT(C4,"dddd")&amp;" 18:00"</f>
        <v>Sunday 9:00 - Sunday 18:00</v>
      </c>
      <c r="E4" s="24">
        <v>9</v>
      </c>
      <c r="F4" s="25">
        <v>15</v>
      </c>
      <c r="G4" s="26"/>
      <c r="H4" s="27"/>
      <c r="I4" s="12" t="s">
        <v>38</v>
      </c>
      <c r="J4" s="36">
        <f>SUMIF(A$2:A$32,"Dev 3",E$2:E$32)</f>
        <v>36</v>
      </c>
      <c r="K4" s="35"/>
      <c r="L4" s="12" t="str">
        <f>IF(SUMIF(A$2:A$28,"Dev 3",E$2:E$28)&lt;=100,"ok","not ok")</f>
        <v>ok</v>
      </c>
      <c r="M4" s="12" t="s">
        <v>12</v>
      </c>
      <c r="N4" s="12" t="s">
        <v>12</v>
      </c>
      <c r="O4" s="12" t="s">
        <v>12</v>
      </c>
      <c r="P4" s="12" t="s">
        <v>12</v>
      </c>
    </row>
    <row r="5" spans="1:16" x14ac:dyDescent="0.25">
      <c r="A5" s="20" t="s">
        <v>13</v>
      </c>
      <c r="B5" s="21">
        <f t="shared" ref="B5" si="2">C4+1</f>
        <v>43528</v>
      </c>
      <c r="C5" s="22">
        <f>B5</f>
        <v>43528</v>
      </c>
      <c r="D5" s="23" t="str">
        <f>TEXT(B5,"dddd")&amp;" 9:00"&amp;" - "&amp;TEXT(C5,"dddd")&amp;" 18:00"</f>
        <v>Monday 9:00 - Monday 18:00</v>
      </c>
      <c r="E5" s="24">
        <v>9</v>
      </c>
      <c r="F5" s="25">
        <v>15</v>
      </c>
      <c r="G5" s="26"/>
      <c r="H5" s="27"/>
      <c r="I5" s="12" t="s">
        <v>39</v>
      </c>
      <c r="J5" s="36">
        <f>SUMIF(A$2:A$32,"Dev 4",E$2:E$32)</f>
        <v>36</v>
      </c>
      <c r="K5" s="35"/>
      <c r="L5" s="12" t="str">
        <f>IF(SUMIF(A$2:A$28,"Dev 4",E$2:E$28)&lt;=100,"ok","not ok")</f>
        <v>ok</v>
      </c>
      <c r="M5" s="12" t="s">
        <v>12</v>
      </c>
      <c r="N5" s="12" t="s">
        <v>12</v>
      </c>
      <c r="O5" s="12" t="s">
        <v>12</v>
      </c>
      <c r="P5" s="12" t="s">
        <v>12</v>
      </c>
    </row>
    <row r="6" spans="1:16" x14ac:dyDescent="0.25">
      <c r="A6" s="13" t="s">
        <v>18</v>
      </c>
      <c r="B6" s="6">
        <f t="shared" si="1"/>
        <v>43529</v>
      </c>
      <c r="C6" s="7">
        <f t="shared" si="0"/>
        <v>43529</v>
      </c>
      <c r="D6" s="8" t="str">
        <f t="shared" ref="D6:D9" si="3">TEXT(B6,"dddd")&amp;" 18:00"&amp;" - "&amp;TEXT(C6,"dddd")&amp;" 22:00"</f>
        <v>Tuesday 18:00 - Tuesday 22:00</v>
      </c>
      <c r="E6" s="9">
        <v>4</v>
      </c>
      <c r="F6" s="19">
        <v>11</v>
      </c>
      <c r="G6" s="10"/>
      <c r="H6" s="11"/>
      <c r="I6" s="12" t="s">
        <v>40</v>
      </c>
      <c r="J6" s="36">
        <f>SUMIF(A$2:A$32,"Dev 5",E$2:E$32)</f>
        <v>38</v>
      </c>
      <c r="K6" s="35"/>
      <c r="L6" s="12" t="str">
        <f>IF(SUMIF(A$2:A$28,"Dev 5",E$2:E$28)&lt;=100,"ok","not ok")</f>
        <v>ok</v>
      </c>
      <c r="M6" s="12" t="s">
        <v>12</v>
      </c>
      <c r="N6" s="12" t="s">
        <v>12</v>
      </c>
      <c r="O6" s="12" t="s">
        <v>12</v>
      </c>
      <c r="P6" s="12" t="s">
        <v>12</v>
      </c>
    </row>
    <row r="7" spans="1:16" x14ac:dyDescent="0.25">
      <c r="A7" s="29" t="s">
        <v>13</v>
      </c>
      <c r="B7" s="6">
        <f t="shared" si="1"/>
        <v>43530</v>
      </c>
      <c r="C7" s="7">
        <f t="shared" si="0"/>
        <v>43530</v>
      </c>
      <c r="D7" s="8" t="str">
        <f t="shared" si="3"/>
        <v>Wednesday 18:00 - Wednesday 22:00</v>
      </c>
      <c r="E7" s="9">
        <v>4</v>
      </c>
      <c r="F7" s="19">
        <v>11</v>
      </c>
      <c r="G7" s="30"/>
      <c r="H7" s="31"/>
      <c r="I7" s="37"/>
    </row>
    <row r="8" spans="1:16" x14ac:dyDescent="0.25">
      <c r="A8" s="29" t="s">
        <v>14</v>
      </c>
      <c r="B8" s="6">
        <f t="shared" si="1"/>
        <v>43531</v>
      </c>
      <c r="C8" s="7">
        <f t="shared" si="0"/>
        <v>43531</v>
      </c>
      <c r="D8" s="8" t="str">
        <f t="shared" si="3"/>
        <v>Thursday 18:00 - Thursday 22:00</v>
      </c>
      <c r="E8" s="9">
        <v>4</v>
      </c>
      <c r="F8" s="19">
        <v>11</v>
      </c>
      <c r="G8" s="29"/>
      <c r="H8" s="32"/>
    </row>
    <row r="9" spans="1:16" x14ac:dyDescent="0.25">
      <c r="A9" s="29" t="s">
        <v>16</v>
      </c>
      <c r="B9" s="6">
        <f t="shared" si="1"/>
        <v>43532</v>
      </c>
      <c r="C9" s="7">
        <f t="shared" si="0"/>
        <v>43532</v>
      </c>
      <c r="D9" s="8" t="str">
        <f t="shared" si="3"/>
        <v>Friday 18:00 - Friday 22:00</v>
      </c>
      <c r="E9" s="9">
        <v>4</v>
      </c>
      <c r="F9" s="19">
        <v>11</v>
      </c>
      <c r="G9" s="29"/>
      <c r="H9" s="32"/>
    </row>
    <row r="10" spans="1:16" x14ac:dyDescent="0.25">
      <c r="A10" s="20" t="s">
        <v>13</v>
      </c>
      <c r="B10" s="21">
        <f t="shared" si="1"/>
        <v>43533</v>
      </c>
      <c r="C10" s="21">
        <f>B10</f>
        <v>43533</v>
      </c>
      <c r="D10" s="23" t="str">
        <f t="shared" ref="D10:D11" si="4">TEXT(B10,"dddd")&amp;" 9:00"&amp;" - "&amp;TEXT(C10,"dddd")&amp;" 18:00"</f>
        <v>Saturday 9:00 - Saturday 18:00</v>
      </c>
      <c r="E10" s="24">
        <v>9</v>
      </c>
      <c r="F10" s="25">
        <v>15</v>
      </c>
      <c r="G10" s="20"/>
      <c r="H10" s="28"/>
      <c r="J10" s="12"/>
      <c r="L10" s="17"/>
      <c r="M10" s="12"/>
      <c r="N10" s="12"/>
      <c r="O10" s="12"/>
      <c r="P10" s="12"/>
    </row>
    <row r="11" spans="1:16" x14ac:dyDescent="0.25">
      <c r="A11" s="20" t="s">
        <v>13</v>
      </c>
      <c r="B11" s="21">
        <f t="shared" si="1"/>
        <v>43534</v>
      </c>
      <c r="C11" s="22">
        <f>B11</f>
        <v>43534</v>
      </c>
      <c r="D11" s="23" t="str">
        <f t="shared" si="4"/>
        <v>Sunday 9:00 - Sunday 18:00</v>
      </c>
      <c r="E11" s="24">
        <v>9</v>
      </c>
      <c r="F11" s="25">
        <v>15</v>
      </c>
      <c r="G11" s="20"/>
      <c r="H11" s="28"/>
      <c r="J11" s="12"/>
      <c r="L11" s="12"/>
      <c r="M11" s="12"/>
      <c r="N11" s="12"/>
      <c r="O11" s="12"/>
      <c r="P11" s="12"/>
    </row>
    <row r="12" spans="1:16" x14ac:dyDescent="0.25">
      <c r="A12" s="29" t="s">
        <v>14</v>
      </c>
      <c r="B12" s="6">
        <f t="shared" si="1"/>
        <v>43535</v>
      </c>
      <c r="C12" s="7">
        <f t="shared" si="0"/>
        <v>43535</v>
      </c>
      <c r="D12" s="8" t="str">
        <f>TEXT(B12,"dddd")&amp;" 18:00"&amp;" - "&amp;TEXT(C12,"dddd")&amp;" 00:00"</f>
        <v>Monday 18:00 - Monday 00:00</v>
      </c>
      <c r="E12" s="9">
        <v>6</v>
      </c>
      <c r="F12" s="19">
        <v>9</v>
      </c>
      <c r="G12" s="29"/>
      <c r="H12" s="32"/>
      <c r="J12" s="12"/>
      <c r="L12" s="12"/>
      <c r="M12" s="12"/>
      <c r="N12" s="12"/>
      <c r="O12" s="12"/>
      <c r="P12" s="12"/>
    </row>
    <row r="13" spans="1:16" x14ac:dyDescent="0.25">
      <c r="A13" s="29" t="s">
        <v>18</v>
      </c>
      <c r="B13" s="6">
        <f t="shared" si="1"/>
        <v>43536</v>
      </c>
      <c r="C13" s="7">
        <f t="shared" si="0"/>
        <v>43536</v>
      </c>
      <c r="D13" s="8" t="str">
        <f t="shared" ref="D13:D16" si="5">TEXT(B13,"dddd")&amp;" 18:00"&amp;" - "&amp;TEXT(C13,"dddd")&amp;" 22:00"</f>
        <v>Tuesday 18:00 - Tuesday 22:00</v>
      </c>
      <c r="E13" s="9">
        <v>4</v>
      </c>
      <c r="F13" s="19">
        <v>11</v>
      </c>
      <c r="G13" s="29"/>
      <c r="H13" s="32"/>
      <c r="J13" s="12"/>
      <c r="L13" s="12"/>
      <c r="M13" s="12"/>
      <c r="N13" s="12"/>
      <c r="O13" s="12"/>
      <c r="P13" s="12"/>
    </row>
    <row r="14" spans="1:16" ht="14.25" customHeight="1" x14ac:dyDescent="0.25">
      <c r="A14" s="29" t="s">
        <v>15</v>
      </c>
      <c r="B14" s="6">
        <f t="shared" si="1"/>
        <v>43537</v>
      </c>
      <c r="C14" s="7">
        <f t="shared" si="0"/>
        <v>43537</v>
      </c>
      <c r="D14" s="8" t="str">
        <f t="shared" si="5"/>
        <v>Wednesday 18:00 - Wednesday 22:00</v>
      </c>
      <c r="E14" s="9">
        <v>4</v>
      </c>
      <c r="F14" s="19">
        <v>11</v>
      </c>
      <c r="G14" s="29"/>
      <c r="H14" s="32"/>
      <c r="J14" s="12"/>
      <c r="L14" s="12"/>
      <c r="M14" s="12"/>
      <c r="N14" s="12"/>
      <c r="O14" s="12"/>
      <c r="P14" s="12"/>
    </row>
    <row r="15" spans="1:16" x14ac:dyDescent="0.25">
      <c r="A15" s="29" t="s">
        <v>14</v>
      </c>
      <c r="B15" s="6">
        <f t="shared" si="1"/>
        <v>43538</v>
      </c>
      <c r="C15" s="7">
        <f t="shared" si="0"/>
        <v>43538</v>
      </c>
      <c r="D15" s="8" t="str">
        <f t="shared" si="5"/>
        <v>Thursday 18:00 - Thursday 22:00</v>
      </c>
      <c r="E15" s="9">
        <v>4</v>
      </c>
      <c r="F15" s="19">
        <v>11</v>
      </c>
      <c r="G15" s="29"/>
      <c r="H15" s="32"/>
      <c r="I15" s="12"/>
      <c r="J15" s="12"/>
      <c r="L15" s="12"/>
      <c r="M15" s="12"/>
      <c r="N15" s="12"/>
      <c r="O15" s="12"/>
      <c r="P15" s="12"/>
    </row>
    <row r="16" spans="1:16" x14ac:dyDescent="0.25">
      <c r="A16" s="29" t="s">
        <v>15</v>
      </c>
      <c r="B16" s="6">
        <f t="shared" si="1"/>
        <v>43539</v>
      </c>
      <c r="C16" s="7">
        <f t="shared" si="0"/>
        <v>43539</v>
      </c>
      <c r="D16" s="8" t="str">
        <f t="shared" si="5"/>
        <v>Friday 18:00 - Friday 22:00</v>
      </c>
      <c r="E16" s="9">
        <v>4</v>
      </c>
      <c r="F16" s="19">
        <v>11</v>
      </c>
      <c r="G16" s="29"/>
      <c r="H16" s="32"/>
      <c r="I16" s="12"/>
      <c r="J16" s="12"/>
      <c r="L16" s="12"/>
      <c r="M16" s="12"/>
      <c r="N16" s="12"/>
      <c r="O16" s="12"/>
      <c r="P16" s="12"/>
    </row>
    <row r="17" spans="1:16" x14ac:dyDescent="0.25">
      <c r="A17" s="20" t="s">
        <v>14</v>
      </c>
      <c r="B17" s="21">
        <f t="shared" si="1"/>
        <v>43540</v>
      </c>
      <c r="C17" s="21">
        <f>B17</f>
        <v>43540</v>
      </c>
      <c r="D17" s="23" t="str">
        <f t="shared" ref="D17:D18" si="6">TEXT(B17,"dddd")&amp;" 9:00"&amp;" - "&amp;TEXT(C17,"dddd")&amp;" 18:00"</f>
        <v>Saturday 9:00 - Saturday 18:00</v>
      </c>
      <c r="E17" s="24">
        <v>9</v>
      </c>
      <c r="F17" s="25">
        <v>15</v>
      </c>
      <c r="G17" s="20"/>
      <c r="H17" s="28"/>
      <c r="I17" s="12"/>
      <c r="J17" s="12"/>
      <c r="L17" s="12"/>
      <c r="M17" s="12"/>
      <c r="N17" s="12"/>
      <c r="O17" s="12"/>
      <c r="P17" s="12"/>
    </row>
    <row r="18" spans="1:16" ht="15.75" customHeight="1" x14ac:dyDescent="0.25">
      <c r="A18" s="20" t="s">
        <v>14</v>
      </c>
      <c r="B18" s="21">
        <f t="shared" si="1"/>
        <v>43541</v>
      </c>
      <c r="C18" s="22">
        <f>B18</f>
        <v>43541</v>
      </c>
      <c r="D18" s="23" t="str">
        <f t="shared" si="6"/>
        <v>Sunday 9:00 - Sunday 18:00</v>
      </c>
      <c r="E18" s="24">
        <v>9</v>
      </c>
      <c r="F18" s="25">
        <v>15</v>
      </c>
      <c r="G18" s="20"/>
      <c r="H18" s="28"/>
      <c r="I18" s="12"/>
      <c r="J18" s="12"/>
      <c r="L18" s="12"/>
      <c r="M18" s="12"/>
      <c r="N18" s="12"/>
      <c r="O18" s="12"/>
      <c r="P18" s="12"/>
    </row>
    <row r="19" spans="1:16" ht="15.75" customHeight="1" x14ac:dyDescent="0.25">
      <c r="A19" s="29" t="s">
        <v>15</v>
      </c>
      <c r="B19" s="6">
        <f t="shared" si="1"/>
        <v>43542</v>
      </c>
      <c r="C19" s="7">
        <f t="shared" si="0"/>
        <v>43542</v>
      </c>
      <c r="D19" s="8" t="str">
        <f>TEXT(B19,"dddd")&amp;" 18:00"&amp;" - "&amp;TEXT(C19,"dddd")&amp;" 00:00"</f>
        <v>Monday 18:00 - Monday 00:00</v>
      </c>
      <c r="E19" s="9">
        <v>6</v>
      </c>
      <c r="F19" s="19">
        <v>9</v>
      </c>
      <c r="G19" s="29"/>
      <c r="H19" s="32"/>
      <c r="I19" s="12"/>
      <c r="J19" s="12"/>
      <c r="L19" s="12"/>
      <c r="M19" s="12"/>
      <c r="N19" s="12"/>
      <c r="O19" s="12"/>
      <c r="P19" s="12"/>
    </row>
    <row r="20" spans="1:16" x14ac:dyDescent="0.25">
      <c r="A20" s="29" t="s">
        <v>13</v>
      </c>
      <c r="B20" s="6">
        <f t="shared" si="1"/>
        <v>43543</v>
      </c>
      <c r="C20" s="7">
        <f t="shared" si="0"/>
        <v>43543</v>
      </c>
      <c r="D20" s="8" t="str">
        <f t="shared" ref="D20:D23" si="7">TEXT(B20,"dddd")&amp;" 18:00"&amp;" - "&amp;TEXT(C20,"dddd")&amp;" 22:00"</f>
        <v>Tuesday 18:00 - Tuesday 22:00</v>
      </c>
      <c r="E20" s="9">
        <v>4</v>
      </c>
      <c r="F20" s="19">
        <v>11</v>
      </c>
      <c r="G20" s="29"/>
      <c r="H20" s="32"/>
      <c r="I20" s="12"/>
      <c r="J20" s="12"/>
      <c r="L20" s="12"/>
      <c r="M20" s="12"/>
      <c r="N20" s="12"/>
      <c r="O20" s="12"/>
      <c r="P20" s="12"/>
    </row>
    <row r="21" spans="1:16" x14ac:dyDescent="0.25">
      <c r="A21" s="29" t="s">
        <v>16</v>
      </c>
      <c r="B21" s="6">
        <f t="shared" si="1"/>
        <v>43544</v>
      </c>
      <c r="C21" s="7">
        <f t="shared" si="0"/>
        <v>43544</v>
      </c>
      <c r="D21" s="8" t="str">
        <f t="shared" si="7"/>
        <v>Wednesday 18:00 - Wednesday 22:00</v>
      </c>
      <c r="E21" s="9">
        <v>4</v>
      </c>
      <c r="F21" s="19">
        <v>11</v>
      </c>
      <c r="G21" s="29"/>
      <c r="H21" s="32"/>
      <c r="I21" s="12"/>
      <c r="J21" s="12"/>
      <c r="L21" s="12"/>
      <c r="M21" s="12"/>
      <c r="N21" s="12"/>
      <c r="O21" s="12"/>
      <c r="P21" s="12"/>
    </row>
    <row r="22" spans="1:16" x14ac:dyDescent="0.25">
      <c r="A22" s="29" t="s">
        <v>14</v>
      </c>
      <c r="B22" s="6">
        <f t="shared" si="1"/>
        <v>43545</v>
      </c>
      <c r="C22" s="7">
        <f t="shared" si="0"/>
        <v>43545</v>
      </c>
      <c r="D22" s="8" t="str">
        <f t="shared" si="7"/>
        <v>Thursday 18:00 - Thursday 22:00</v>
      </c>
      <c r="E22" s="9">
        <v>4</v>
      </c>
      <c r="F22" s="19">
        <v>11</v>
      </c>
      <c r="G22" s="29"/>
      <c r="H22" s="32"/>
      <c r="I22" s="12"/>
      <c r="J22" s="12"/>
      <c r="L22" s="12"/>
      <c r="M22" s="12"/>
      <c r="N22" s="12"/>
      <c r="O22" s="12"/>
      <c r="P22" s="12"/>
    </row>
    <row r="23" spans="1:16" x14ac:dyDescent="0.25">
      <c r="A23" s="29" t="s">
        <v>15</v>
      </c>
      <c r="B23" s="6">
        <f t="shared" si="1"/>
        <v>43546</v>
      </c>
      <c r="C23" s="7">
        <f t="shared" si="0"/>
        <v>43546</v>
      </c>
      <c r="D23" s="8" t="str">
        <f t="shared" si="7"/>
        <v>Friday 18:00 - Friday 22:00</v>
      </c>
      <c r="E23" s="9">
        <v>4</v>
      </c>
      <c r="F23" s="19">
        <v>11</v>
      </c>
      <c r="G23" s="29"/>
      <c r="H23" s="32"/>
      <c r="I23" s="12"/>
      <c r="J23" s="12"/>
      <c r="L23" s="12"/>
      <c r="M23" s="12"/>
      <c r="N23" s="12"/>
      <c r="O23" s="12"/>
      <c r="P23" s="12"/>
    </row>
    <row r="24" spans="1:16" x14ac:dyDescent="0.25">
      <c r="A24" s="20" t="s">
        <v>18</v>
      </c>
      <c r="B24" s="21">
        <f t="shared" si="1"/>
        <v>43547</v>
      </c>
      <c r="C24" s="21">
        <f>B24</f>
        <v>43547</v>
      </c>
      <c r="D24" s="23" t="str">
        <f t="shared" ref="D24:D25" si="8">TEXT(B24,"dddd")&amp;" 9:00"&amp;" - "&amp;TEXT(C24,"dddd")&amp;" 18:00"</f>
        <v>Saturday 9:00 - Saturday 18:00</v>
      </c>
      <c r="E24" s="24">
        <v>9</v>
      </c>
      <c r="F24" s="25">
        <v>15</v>
      </c>
      <c r="G24" s="20"/>
      <c r="H24" s="28"/>
      <c r="I24" s="12"/>
      <c r="J24" s="12"/>
      <c r="L24" s="12"/>
      <c r="M24" s="12"/>
      <c r="N24" s="12"/>
      <c r="O24" s="12"/>
      <c r="P24" s="12"/>
    </row>
    <row r="25" spans="1:16" x14ac:dyDescent="0.25">
      <c r="A25" s="20" t="s">
        <v>18</v>
      </c>
      <c r="B25" s="21">
        <f t="shared" si="1"/>
        <v>43548</v>
      </c>
      <c r="C25" s="22">
        <f>B25</f>
        <v>43548</v>
      </c>
      <c r="D25" s="23" t="str">
        <f t="shared" si="8"/>
        <v>Sunday 9:00 - Sunday 18:00</v>
      </c>
      <c r="E25" s="24">
        <v>9</v>
      </c>
      <c r="F25" s="25">
        <v>15</v>
      </c>
      <c r="G25" s="20"/>
      <c r="H25" s="28"/>
      <c r="I25" s="12"/>
      <c r="J25" s="12"/>
      <c r="L25" s="12"/>
      <c r="M25" s="12"/>
      <c r="N25" s="12"/>
      <c r="O25" s="12"/>
      <c r="P25" s="12"/>
    </row>
    <row r="26" spans="1:16" x14ac:dyDescent="0.25">
      <c r="A26" s="29" t="s">
        <v>16</v>
      </c>
      <c r="B26" s="6">
        <f t="shared" si="1"/>
        <v>43549</v>
      </c>
      <c r="C26" s="7">
        <f t="shared" si="0"/>
        <v>43549</v>
      </c>
      <c r="D26" s="8" t="str">
        <f>TEXT(B26,"dddd")&amp;" 18:00"&amp;" - "&amp;TEXT(C26,"dddd")&amp;" 00:00"</f>
        <v>Monday 18:00 - Monday 00:00</v>
      </c>
      <c r="E26" s="9">
        <v>6</v>
      </c>
      <c r="F26" s="19">
        <v>9</v>
      </c>
      <c r="G26" s="29"/>
      <c r="H26" s="32"/>
      <c r="I26" s="12"/>
      <c r="J26" s="12"/>
      <c r="L26" s="12"/>
      <c r="M26" s="12"/>
      <c r="N26" s="12"/>
      <c r="O26" s="12"/>
      <c r="P26" s="12"/>
    </row>
    <row r="27" spans="1:16" x14ac:dyDescent="0.25">
      <c r="A27" s="29" t="s">
        <v>13</v>
      </c>
      <c r="B27" s="6">
        <f t="shared" si="1"/>
        <v>43550</v>
      </c>
      <c r="C27" s="7">
        <f t="shared" si="0"/>
        <v>43550</v>
      </c>
      <c r="D27" s="8" t="str">
        <f t="shared" ref="D27:D29" si="9">TEXT(B27,"dddd")&amp;" 18:00"&amp;" - "&amp;TEXT(C27,"dddd")&amp;" 22:00"</f>
        <v>Tuesday 18:00 - Tuesday 22:00</v>
      </c>
      <c r="E27" s="9">
        <v>4</v>
      </c>
      <c r="F27" s="19">
        <v>11</v>
      </c>
      <c r="G27" s="29"/>
      <c r="H27" s="32"/>
      <c r="I27" s="12"/>
      <c r="J27" s="12"/>
      <c r="L27" s="12"/>
      <c r="M27" s="12"/>
      <c r="N27" s="12"/>
      <c r="O27" s="12"/>
      <c r="P27" s="12"/>
    </row>
    <row r="28" spans="1:16" x14ac:dyDescent="0.25">
      <c r="A28" s="29" t="s">
        <v>18</v>
      </c>
      <c r="B28" s="6">
        <f t="shared" si="1"/>
        <v>43551</v>
      </c>
      <c r="C28" s="7">
        <f t="shared" si="0"/>
        <v>43551</v>
      </c>
      <c r="D28" s="8" t="str">
        <f t="shared" si="9"/>
        <v>Wednesday 18:00 - Wednesday 22:00</v>
      </c>
      <c r="E28" s="9">
        <v>4</v>
      </c>
      <c r="F28" s="19">
        <v>11</v>
      </c>
      <c r="G28" s="29"/>
      <c r="H28" s="32"/>
      <c r="I28" s="12"/>
      <c r="J28" s="12"/>
      <c r="L28" s="12"/>
      <c r="M28" s="12"/>
      <c r="N28" s="12"/>
      <c r="O28" s="12"/>
      <c r="P28" s="12"/>
    </row>
    <row r="29" spans="1:16" x14ac:dyDescent="0.25">
      <c r="A29" s="29" t="s">
        <v>16</v>
      </c>
      <c r="B29" s="6">
        <f t="shared" si="1"/>
        <v>43552</v>
      </c>
      <c r="C29" s="7">
        <f t="shared" si="0"/>
        <v>43552</v>
      </c>
      <c r="D29" s="8" t="str">
        <f t="shared" si="9"/>
        <v>Thursday 18:00 - Thursday 22:00</v>
      </c>
      <c r="E29" s="9">
        <v>4</v>
      </c>
      <c r="F29" s="19">
        <v>11</v>
      </c>
      <c r="G29" s="33"/>
      <c r="H29" s="32"/>
      <c r="I29" s="12"/>
      <c r="J29" s="12"/>
      <c r="L29" s="12"/>
      <c r="M29" s="12"/>
      <c r="N29" s="12"/>
      <c r="O29" s="12"/>
      <c r="P29" s="12"/>
    </row>
    <row r="30" spans="1:16" x14ac:dyDescent="0.25">
      <c r="A30" s="29" t="s">
        <v>18</v>
      </c>
      <c r="B30" s="6">
        <f t="shared" ref="B30:B32" si="10">C29+1</f>
        <v>43553</v>
      </c>
      <c r="C30" s="7">
        <f t="shared" ref="C30" si="11">IF(WEEKDAY(B30,2) &lt;= 5,B30,IF(WEEKDAY(B30+1, 2) &gt; 5, (B30 + 2), B30+1))</f>
        <v>43553</v>
      </c>
      <c r="D30" s="8" t="str">
        <f t="shared" ref="D30" si="12">TEXT(B30,"dddd")&amp;" 18:00"&amp;" - "&amp;TEXT(C30,"dddd")&amp;" 22:00"</f>
        <v>Friday 18:00 - Friday 22:00</v>
      </c>
      <c r="E30" s="9">
        <v>4</v>
      </c>
      <c r="F30" s="19">
        <v>11</v>
      </c>
      <c r="G30" s="33"/>
      <c r="H30" s="32"/>
      <c r="I30" s="12"/>
      <c r="J30" s="12"/>
      <c r="L30" s="12"/>
      <c r="M30" s="12"/>
      <c r="N30" s="12"/>
      <c r="O30" s="12"/>
      <c r="P30" s="12"/>
    </row>
    <row r="31" spans="1:16" x14ac:dyDescent="0.25">
      <c r="A31" s="20" t="s">
        <v>15</v>
      </c>
      <c r="B31" s="21">
        <f t="shared" si="10"/>
        <v>43554</v>
      </c>
      <c r="C31" s="21">
        <f>B31</f>
        <v>43554</v>
      </c>
      <c r="D31" s="23" t="str">
        <f t="shared" ref="D31:D32" si="13">TEXT(B31,"dddd")&amp;" 9:00"&amp;" - "&amp;TEXT(C31,"dddd")&amp;" 18:00"</f>
        <v>Saturday 9:00 - Saturday 18:00</v>
      </c>
      <c r="E31" s="24">
        <v>9</v>
      </c>
      <c r="F31" s="25">
        <v>15</v>
      </c>
      <c r="G31" s="20"/>
      <c r="H31" s="28"/>
      <c r="I31" s="12"/>
      <c r="J31" s="12"/>
      <c r="L31" s="12"/>
      <c r="M31" s="12"/>
      <c r="N31" s="12"/>
      <c r="O31" s="12"/>
      <c r="P31" s="12"/>
    </row>
    <row r="32" spans="1:16" x14ac:dyDescent="0.25">
      <c r="A32" s="20" t="s">
        <v>15</v>
      </c>
      <c r="B32" s="21">
        <f t="shared" si="10"/>
        <v>43555</v>
      </c>
      <c r="C32" s="22">
        <f>B32</f>
        <v>43555</v>
      </c>
      <c r="D32" s="23" t="str">
        <f t="shared" si="13"/>
        <v>Sunday 9:00 - Sunday 18:00</v>
      </c>
      <c r="E32" s="24">
        <v>9</v>
      </c>
      <c r="F32" s="25">
        <v>15</v>
      </c>
      <c r="G32" s="20"/>
      <c r="H32" s="28"/>
      <c r="I32" s="12"/>
      <c r="J32" s="12"/>
      <c r="L32" s="12"/>
      <c r="M32" s="12"/>
      <c r="N32" s="12"/>
      <c r="O32" s="12"/>
      <c r="P32" s="12"/>
    </row>
    <row r="33" spans="9:16" x14ac:dyDescent="0.25">
      <c r="I33" s="12"/>
      <c r="J33" s="12"/>
      <c r="L33" s="12"/>
      <c r="M33" s="12"/>
      <c r="N33" s="12"/>
      <c r="O33" s="12"/>
      <c r="P33" s="12"/>
    </row>
    <row r="34" spans="9:16" x14ac:dyDescent="0.25">
      <c r="I34" s="12"/>
      <c r="J34" s="12"/>
      <c r="L34" s="12"/>
      <c r="M34" s="12"/>
      <c r="N34" s="12"/>
      <c r="O34" s="12"/>
      <c r="P34" s="12"/>
    </row>
    <row r="35" spans="9:16" ht="13.5" customHeight="1" x14ac:dyDescent="0.25">
      <c r="I35" s="12"/>
      <c r="J35" s="12"/>
      <c r="L35" s="12"/>
      <c r="M35" s="12"/>
      <c r="N35" s="12"/>
      <c r="O35" s="12"/>
      <c r="P35" s="12"/>
    </row>
    <row r="36" spans="9:16" ht="15.75" customHeight="1" x14ac:dyDescent="0.25">
      <c r="I36" s="12"/>
      <c r="J36" s="12"/>
      <c r="L36" s="12"/>
      <c r="M36" s="12"/>
      <c r="N36" s="12"/>
      <c r="O36" s="12"/>
      <c r="P36" s="12"/>
    </row>
    <row r="37" spans="9:16" x14ac:dyDescent="0.25">
      <c r="I37" s="12"/>
      <c r="J37" s="12"/>
      <c r="L37" s="12"/>
      <c r="M37" s="12"/>
      <c r="N37" s="12"/>
      <c r="O37" s="12"/>
      <c r="P37" s="12"/>
    </row>
    <row r="38" spans="9:16" x14ac:dyDescent="0.25">
      <c r="I38" s="12"/>
      <c r="J38" s="12"/>
      <c r="L38" s="12"/>
      <c r="M38" s="12"/>
      <c r="N38" s="12"/>
      <c r="O38" s="12"/>
      <c r="P38" s="12"/>
    </row>
    <row r="39" spans="9:16" x14ac:dyDescent="0.25">
      <c r="I39" s="12"/>
      <c r="J39" s="12"/>
      <c r="L39" s="12"/>
      <c r="M39" s="12"/>
      <c r="N39" s="12"/>
      <c r="O39" s="12"/>
      <c r="P39" s="12"/>
    </row>
    <row r="40" spans="9:16" x14ac:dyDescent="0.25">
      <c r="I40" s="12"/>
      <c r="J40" s="12"/>
      <c r="L40" s="12"/>
      <c r="M40" s="12"/>
      <c r="N40" s="12"/>
      <c r="O40" s="12"/>
      <c r="P40" s="12"/>
    </row>
    <row r="41" spans="9:16" x14ac:dyDescent="0.25">
      <c r="I41" s="12"/>
      <c r="J41" s="12"/>
      <c r="L41" s="12"/>
      <c r="M41" s="12"/>
      <c r="N41" s="12"/>
      <c r="O41" s="12"/>
      <c r="P41" s="12"/>
    </row>
    <row r="42" spans="9:16" x14ac:dyDescent="0.25">
      <c r="I42" s="12"/>
      <c r="J42" s="12"/>
      <c r="L42" s="12"/>
      <c r="M42" s="12"/>
      <c r="N42" s="12"/>
      <c r="O42" s="12"/>
      <c r="P42" s="12"/>
    </row>
    <row r="43" spans="9:16" ht="15" customHeight="1" x14ac:dyDescent="0.25">
      <c r="I43" s="12"/>
      <c r="J43" s="12"/>
      <c r="L43" s="12"/>
      <c r="M43" s="12"/>
      <c r="N43" s="12"/>
      <c r="O43" s="12"/>
      <c r="P43" s="12"/>
    </row>
    <row r="44" spans="9:16" x14ac:dyDescent="0.25">
      <c r="I44" s="12"/>
      <c r="J44" s="12"/>
      <c r="L44" s="12"/>
      <c r="M44" s="12"/>
      <c r="N44" s="12"/>
      <c r="O44" s="12"/>
      <c r="P44" s="12"/>
    </row>
    <row r="45" spans="9:16" x14ac:dyDescent="0.25">
      <c r="I45" s="12"/>
      <c r="J45" s="12"/>
      <c r="L45" s="12"/>
      <c r="M45" s="12"/>
      <c r="N45" s="12"/>
      <c r="O45" s="12"/>
      <c r="P45" s="12"/>
    </row>
    <row r="46" spans="9:16" x14ac:dyDescent="0.25">
      <c r="I46" s="18"/>
      <c r="J46" s="18"/>
      <c r="L46" s="18"/>
      <c r="M46" s="18"/>
      <c r="N46" s="18"/>
      <c r="O46" s="18"/>
      <c r="P46" s="18"/>
    </row>
    <row r="47" spans="9:16" x14ac:dyDescent="0.25">
      <c r="I47" s="18"/>
      <c r="J47" s="18"/>
      <c r="L47" s="18"/>
      <c r="M47" s="18"/>
      <c r="N47" s="18"/>
      <c r="O47" s="18"/>
      <c r="P47" s="18"/>
    </row>
    <row r="48" spans="9:16" x14ac:dyDescent="0.25">
      <c r="I48" s="18"/>
      <c r="J48" s="18"/>
      <c r="L48" s="18"/>
      <c r="M48" s="18"/>
      <c r="N48" s="18"/>
      <c r="O48" s="18"/>
      <c r="P48" s="18"/>
    </row>
    <row r="49" spans="9:16" x14ac:dyDescent="0.25">
      <c r="I49" s="18"/>
      <c r="J49" s="18"/>
      <c r="L49" s="18"/>
      <c r="M49" s="18"/>
      <c r="N49" s="18"/>
      <c r="O49" s="18"/>
      <c r="P49" s="18"/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zoomScale="140" zoomScaleNormal="140" workbookViewId="0">
      <selection activeCell="F1" sqref="F1"/>
    </sheetView>
  </sheetViews>
  <sheetFormatPr defaultRowHeight="15" x14ac:dyDescent="0.25"/>
  <cols>
    <col min="2" max="2" width="10" bestFit="1" customWidth="1"/>
    <col min="3" max="3" width="9.42578125" bestFit="1" customWidth="1"/>
    <col min="4" max="4" width="28.28515625" bestFit="1" customWidth="1"/>
    <col min="5" max="5" width="8.42578125" style="1" customWidth="1"/>
    <col min="6" max="6" width="11.42578125" style="1" customWidth="1"/>
    <col min="7" max="7" width="6.42578125" customWidth="1"/>
    <col min="9" max="9" width="35.42578125" bestFit="1" customWidth="1"/>
    <col min="10" max="10" width="14.28515625" bestFit="1" customWidth="1"/>
    <col min="11" max="11" width="24.28515625" customWidth="1"/>
    <col min="12" max="12" width="17.42578125" customWidth="1"/>
    <col min="13" max="13" width="18.42578125" customWidth="1"/>
    <col min="14" max="14" width="17.7109375" customWidth="1"/>
    <col min="15" max="15" width="17.5703125" customWidth="1"/>
    <col min="16" max="16" width="22.5703125" customWidth="1"/>
  </cols>
  <sheetData>
    <row r="1" spans="1:16" ht="56.25" x14ac:dyDescent="0.25">
      <c r="A1" s="2" t="s">
        <v>0</v>
      </c>
      <c r="B1" s="3" t="s">
        <v>1</v>
      </c>
      <c r="C1" s="3" t="s">
        <v>2</v>
      </c>
      <c r="D1" s="3" t="s">
        <v>5</v>
      </c>
      <c r="E1" s="4" t="s">
        <v>6</v>
      </c>
      <c r="F1" s="4" t="s">
        <v>58</v>
      </c>
      <c r="G1" s="3" t="s">
        <v>3</v>
      </c>
      <c r="H1" s="5" t="s">
        <v>4</v>
      </c>
      <c r="I1" s="5" t="s">
        <v>34</v>
      </c>
      <c r="J1" s="5" t="s">
        <v>21</v>
      </c>
      <c r="K1" s="5" t="s">
        <v>33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</row>
    <row r="2" spans="1:16" x14ac:dyDescent="0.25">
      <c r="A2" s="29" t="s">
        <v>13</v>
      </c>
      <c r="B2" s="6">
        <v>43556</v>
      </c>
      <c r="C2" s="7">
        <f t="shared" ref="C2" si="0">IF(WEEKDAY(B2,2) &lt;= 5,B2,IF(WEEKDAY(B2+1, 2) &gt; 5, (B2 + 2), B2+1))</f>
        <v>43556</v>
      </c>
      <c r="D2" s="38" t="str">
        <f>TEXT(B2,"dddd")&amp;" 18:00"&amp;" - "&amp;TEXT(C2,"dddd")&amp;" 00:00"</f>
        <v>Monday 18:00 - Monday 00:00</v>
      </c>
      <c r="E2" s="39">
        <v>6</v>
      </c>
      <c r="F2" s="40">
        <v>9</v>
      </c>
      <c r="G2" s="30"/>
      <c r="H2" s="31"/>
      <c r="I2" s="12" t="s">
        <v>35</v>
      </c>
      <c r="J2" s="36">
        <f>SUMIF(A$2:A$31,"Dev 1",E$2:E$31)</f>
        <v>36</v>
      </c>
      <c r="K2" s="35"/>
      <c r="L2" s="12" t="str">
        <f>IF(SUMIF(A$2:A$28,"Dev 1",E$2:E$28)&lt;=100,"ok","not ok")</f>
        <v>ok</v>
      </c>
      <c r="M2" s="12" t="s">
        <v>12</v>
      </c>
      <c r="N2" s="12" t="s">
        <v>12</v>
      </c>
      <c r="O2" s="12" t="s">
        <v>12</v>
      </c>
      <c r="P2" s="12" t="s">
        <v>12</v>
      </c>
    </row>
    <row r="3" spans="1:16" x14ac:dyDescent="0.25">
      <c r="A3" s="29" t="s">
        <v>14</v>
      </c>
      <c r="B3" s="6">
        <v>43557</v>
      </c>
      <c r="C3" s="7">
        <f t="shared" ref="C3:C31" si="1">IF(WEEKDAY(B3,2) &lt;= 5,B3,IF(WEEKDAY(B3+1, 2) &gt; 5, (B3 + 2), B3+1))</f>
        <v>43557</v>
      </c>
      <c r="D3" s="38" t="str">
        <f>TEXT(B3,"dddd")&amp;" 18:00"&amp;" - "&amp;TEXT(C3,"dddd")&amp;" 22:00"</f>
        <v>Tuesday 18:00 - Tuesday 22:00</v>
      </c>
      <c r="E3" s="39">
        <v>4</v>
      </c>
      <c r="F3" s="40">
        <v>11</v>
      </c>
      <c r="G3" s="30"/>
      <c r="H3" s="31"/>
      <c r="I3" s="12" t="s">
        <v>37</v>
      </c>
      <c r="J3" s="36">
        <f>SUMIF(A$2:A$31,"Dev 2",E$2:E$31)</f>
        <v>36</v>
      </c>
      <c r="K3" s="35"/>
      <c r="L3" s="12" t="str">
        <f>IF(SUMIF(A$2:A$28,"Dev 2",E$2:E$28)&lt;=100,"ok","not ok")</f>
        <v>ok</v>
      </c>
      <c r="M3" s="12" t="s">
        <v>12</v>
      </c>
      <c r="N3" s="12" t="s">
        <v>12</v>
      </c>
      <c r="O3" s="12" t="s">
        <v>12</v>
      </c>
      <c r="P3" s="12" t="s">
        <v>12</v>
      </c>
    </row>
    <row r="4" spans="1:16" x14ac:dyDescent="0.25">
      <c r="A4" s="29" t="s">
        <v>15</v>
      </c>
      <c r="B4" s="6">
        <v>43558</v>
      </c>
      <c r="C4" s="7">
        <f t="shared" si="1"/>
        <v>43558</v>
      </c>
      <c r="D4" s="38" t="str">
        <f>TEXT(B4,"dddd")&amp;" 18:00"&amp;" - "&amp;TEXT(C4,"dddd")&amp;" 22:00"</f>
        <v>Wednesday 18:00 - Wednesday 22:00</v>
      </c>
      <c r="E4" s="39">
        <v>4</v>
      </c>
      <c r="F4" s="40">
        <v>11</v>
      </c>
      <c r="G4" s="30"/>
      <c r="H4" s="31"/>
      <c r="I4" s="12" t="s">
        <v>38</v>
      </c>
      <c r="J4" s="36">
        <f>SUMIF(A$2:A$31,"Dev 3",E$2:E$31)</f>
        <v>36</v>
      </c>
      <c r="K4" s="35"/>
      <c r="L4" s="12" t="str">
        <f>IF(SUMIF(A$2:A$28,"Dev 3",E$2:E$28)&lt;=100,"ok","not ok")</f>
        <v>ok</v>
      </c>
      <c r="M4" s="12" t="s">
        <v>12</v>
      </c>
      <c r="N4" s="12" t="s">
        <v>12</v>
      </c>
      <c r="O4" s="12" t="s">
        <v>12</v>
      </c>
      <c r="P4" s="12" t="s">
        <v>12</v>
      </c>
    </row>
    <row r="5" spans="1:16" x14ac:dyDescent="0.25">
      <c r="A5" s="29" t="s">
        <v>16</v>
      </c>
      <c r="B5" s="6">
        <v>43559</v>
      </c>
      <c r="C5" s="7">
        <f t="shared" si="1"/>
        <v>43559</v>
      </c>
      <c r="D5" s="38" t="str">
        <f>TEXT(B5,"dddd")&amp;" 18:00"&amp;" - "&amp;TEXT(C5,"dddd")&amp;" 22:00"</f>
        <v>Thursday 18:00 - Thursday 22:00</v>
      </c>
      <c r="E5" s="39">
        <v>4</v>
      </c>
      <c r="F5" s="40">
        <v>11</v>
      </c>
      <c r="G5" s="30"/>
      <c r="H5" s="31"/>
      <c r="I5" s="12" t="s">
        <v>39</v>
      </c>
      <c r="J5" s="36">
        <f>SUMIF(A$2:A$31,"Dev 4",E$2:E$31)</f>
        <v>36</v>
      </c>
      <c r="K5" s="42">
        <v>43585</v>
      </c>
      <c r="L5" s="12" t="str">
        <f>IF(SUMIF(A$2:A$28,"Dev 4",E$2:E$28)&lt;=100,"ok","not ok")</f>
        <v>ok</v>
      </c>
      <c r="M5" s="12" t="s">
        <v>12</v>
      </c>
      <c r="N5" s="12" t="s">
        <v>12</v>
      </c>
      <c r="O5" s="12" t="s">
        <v>12</v>
      </c>
      <c r="P5" s="12" t="s">
        <v>12</v>
      </c>
    </row>
    <row r="6" spans="1:16" x14ac:dyDescent="0.25">
      <c r="A6" s="29" t="s">
        <v>18</v>
      </c>
      <c r="B6" s="6">
        <v>43560</v>
      </c>
      <c r="C6" s="7">
        <f t="shared" si="1"/>
        <v>43560</v>
      </c>
      <c r="D6" s="38" t="str">
        <f t="shared" ref="D6" si="2">TEXT(B6,"dddd")&amp;" 18:00"&amp;" - "&amp;TEXT(C6,"dddd")&amp;" 22:00"</f>
        <v>Friday 18:00 - Friday 22:00</v>
      </c>
      <c r="E6" s="39">
        <v>4</v>
      </c>
      <c r="F6" s="40">
        <v>11</v>
      </c>
      <c r="G6" s="30"/>
      <c r="H6" s="31"/>
      <c r="I6" s="12" t="s">
        <v>41</v>
      </c>
      <c r="J6" s="36">
        <f>SUMIF(A$2:A$31,"Dev 5",E$2:E$31)</f>
        <v>34</v>
      </c>
      <c r="K6" s="35"/>
      <c r="L6" s="12" t="str">
        <f>IF(SUMIF(A$2:A$28,"Dev 5",E$2:E$28)&lt;=100,"ok","not ok")</f>
        <v>ok</v>
      </c>
      <c r="M6" s="12" t="s">
        <v>12</v>
      </c>
      <c r="N6" s="12" t="s">
        <v>12</v>
      </c>
      <c r="O6" s="12" t="s">
        <v>12</v>
      </c>
      <c r="P6" s="12" t="s">
        <v>12</v>
      </c>
    </row>
    <row r="7" spans="1:16" x14ac:dyDescent="0.25">
      <c r="A7" s="20" t="s">
        <v>16</v>
      </c>
      <c r="B7" s="21">
        <v>43561</v>
      </c>
      <c r="C7" s="22">
        <f>B7</f>
        <v>43561</v>
      </c>
      <c r="D7" s="23" t="str">
        <f>TEXT(B7,"dddd")&amp;" 09:00"&amp;" - "&amp;TEXT(C7,"dddd")&amp;" 18:00"</f>
        <v>Saturday 09:00 - Saturday 18:00</v>
      </c>
      <c r="E7" s="24">
        <v>9</v>
      </c>
      <c r="F7" s="25">
        <v>15</v>
      </c>
      <c r="G7" s="26"/>
      <c r="H7" s="27"/>
      <c r="I7" s="37"/>
    </row>
    <row r="8" spans="1:16" x14ac:dyDescent="0.25">
      <c r="A8" s="20" t="s">
        <v>16</v>
      </c>
      <c r="B8" s="21">
        <v>43562</v>
      </c>
      <c r="C8" s="22">
        <f>B8</f>
        <v>43562</v>
      </c>
      <c r="D8" s="23" t="str">
        <f>TEXT(B8,"dddd")&amp;" 09:00"&amp;" - "&amp;TEXT(C8,"dddd")&amp;" 18:00"</f>
        <v>Sunday 09:00 - Sunday 18:00</v>
      </c>
      <c r="E8" s="24">
        <v>9</v>
      </c>
      <c r="F8" s="25">
        <v>15</v>
      </c>
      <c r="G8" s="20"/>
      <c r="H8" s="28"/>
    </row>
    <row r="9" spans="1:16" x14ac:dyDescent="0.25">
      <c r="A9" s="29" t="s">
        <v>14</v>
      </c>
      <c r="B9" s="6">
        <v>43563</v>
      </c>
      <c r="C9" s="7">
        <f t="shared" si="1"/>
        <v>43563</v>
      </c>
      <c r="D9" s="38" t="str">
        <f>TEXT(B9,"dddd")&amp;" 18:00"&amp;" - "&amp;TEXT(C9,"dddd")&amp;" 00:00"</f>
        <v>Monday 18:00 - Monday 00:00</v>
      </c>
      <c r="E9" s="39">
        <v>6</v>
      </c>
      <c r="F9" s="40">
        <v>9</v>
      </c>
      <c r="G9" s="29"/>
      <c r="H9" s="32"/>
    </row>
    <row r="10" spans="1:16" x14ac:dyDescent="0.25">
      <c r="A10" s="29" t="s">
        <v>15</v>
      </c>
      <c r="B10" s="6">
        <v>43564</v>
      </c>
      <c r="C10" s="7">
        <f t="shared" si="1"/>
        <v>43564</v>
      </c>
      <c r="D10" s="38" t="str">
        <f>TEXT(B10,"dddd")&amp;" 18:00"&amp;" - "&amp;TEXT(C10,"dddd")&amp;" 22:00"</f>
        <v>Tuesday 18:00 - Tuesday 22:00</v>
      </c>
      <c r="E10" s="39">
        <v>4</v>
      </c>
      <c r="F10" s="40">
        <v>11</v>
      </c>
      <c r="G10" s="29"/>
      <c r="H10" s="32"/>
      <c r="J10" s="12"/>
      <c r="L10" s="17"/>
      <c r="M10" s="12"/>
      <c r="N10" s="12"/>
      <c r="O10" s="12"/>
      <c r="P10" s="12"/>
    </row>
    <row r="11" spans="1:16" x14ac:dyDescent="0.25">
      <c r="A11" s="29" t="s">
        <v>16</v>
      </c>
      <c r="B11" s="6">
        <v>43565</v>
      </c>
      <c r="C11" s="7">
        <f t="shared" si="1"/>
        <v>43565</v>
      </c>
      <c r="D11" s="38" t="str">
        <f>TEXT(B11,"dddd")&amp;" 18:00"&amp;" - "&amp;TEXT(C11,"dddd")&amp;" 22:00"</f>
        <v>Wednesday 18:00 - Wednesday 22:00</v>
      </c>
      <c r="E11" s="39">
        <v>4</v>
      </c>
      <c r="F11" s="40">
        <v>11</v>
      </c>
      <c r="G11" s="29"/>
      <c r="H11" s="32"/>
      <c r="J11" s="12"/>
      <c r="L11" s="12"/>
      <c r="M11" s="12"/>
      <c r="N11" s="12"/>
      <c r="O11" s="12"/>
      <c r="P11" s="12"/>
    </row>
    <row r="12" spans="1:16" x14ac:dyDescent="0.25">
      <c r="A12" s="29" t="s">
        <v>18</v>
      </c>
      <c r="B12" s="6">
        <v>43566</v>
      </c>
      <c r="C12" s="7">
        <f t="shared" si="1"/>
        <v>43566</v>
      </c>
      <c r="D12" s="38" t="str">
        <f>TEXT(B12,"dddd")&amp;" 18:00"&amp;" - "&amp;TEXT(C12,"dddd")&amp;" 22:00"</f>
        <v>Thursday 18:00 - Thursday 22:00</v>
      </c>
      <c r="E12" s="39">
        <v>4</v>
      </c>
      <c r="F12" s="40">
        <v>11</v>
      </c>
      <c r="G12" s="29"/>
      <c r="H12" s="32"/>
      <c r="J12" s="12"/>
      <c r="L12" s="12"/>
      <c r="M12" s="12"/>
      <c r="N12" s="12"/>
      <c r="O12" s="12"/>
      <c r="P12" s="12"/>
    </row>
    <row r="13" spans="1:16" x14ac:dyDescent="0.25">
      <c r="A13" s="29" t="s">
        <v>13</v>
      </c>
      <c r="B13" s="6">
        <v>43567</v>
      </c>
      <c r="C13" s="7">
        <f t="shared" si="1"/>
        <v>43567</v>
      </c>
      <c r="D13" s="38" t="str">
        <f t="shared" ref="D13" si="3">TEXT(B13,"dddd")&amp;" 18:00"&amp;" - "&amp;TEXT(C13,"dddd")&amp;" 22:00"</f>
        <v>Friday 18:00 - Friday 22:00</v>
      </c>
      <c r="E13" s="39">
        <v>4</v>
      </c>
      <c r="F13" s="40">
        <v>11</v>
      </c>
      <c r="G13" s="29"/>
      <c r="H13" s="32"/>
      <c r="J13" s="12"/>
      <c r="L13" s="12"/>
      <c r="M13" s="12"/>
      <c r="N13" s="12"/>
      <c r="O13" s="12"/>
      <c r="P13" s="12"/>
    </row>
    <row r="14" spans="1:16" ht="14.25" customHeight="1" x14ac:dyDescent="0.25">
      <c r="A14" s="20" t="s">
        <v>14</v>
      </c>
      <c r="B14" s="21">
        <v>43568</v>
      </c>
      <c r="C14" s="22">
        <f>B14</f>
        <v>43568</v>
      </c>
      <c r="D14" s="23" t="str">
        <f>TEXT(B14,"dddd")&amp;" 08:00"&amp;" - "&amp;TEXT(C14,"dddd")&amp;" 18:00"</f>
        <v>Saturday 08:00 - Saturday 18:00</v>
      </c>
      <c r="E14" s="24">
        <v>9</v>
      </c>
      <c r="F14" s="25">
        <v>15</v>
      </c>
      <c r="G14" s="20"/>
      <c r="H14" s="28"/>
      <c r="J14" s="12"/>
      <c r="L14" s="12"/>
      <c r="M14" s="12"/>
      <c r="N14" s="12"/>
      <c r="O14" s="12"/>
      <c r="P14" s="12"/>
    </row>
    <row r="15" spans="1:16" x14ac:dyDescent="0.25">
      <c r="A15" s="20" t="s">
        <v>14</v>
      </c>
      <c r="B15" s="21">
        <v>43569</v>
      </c>
      <c r="C15" s="22">
        <f>B15</f>
        <v>43569</v>
      </c>
      <c r="D15" s="23" t="str">
        <f>TEXT(B15,"dddd")&amp;" 09:00"&amp;" - "&amp;TEXT(C15,"dddd")&amp;" 18:00"</f>
        <v>Sunday 09:00 - Sunday 18:00</v>
      </c>
      <c r="E15" s="24">
        <v>9</v>
      </c>
      <c r="F15" s="25">
        <v>15</v>
      </c>
      <c r="G15" s="20"/>
      <c r="H15" s="28"/>
      <c r="I15" s="12"/>
      <c r="J15" s="12"/>
      <c r="L15" s="12"/>
      <c r="M15" s="12"/>
      <c r="N15" s="12"/>
      <c r="O15" s="12"/>
      <c r="P15" s="12"/>
    </row>
    <row r="16" spans="1:16" x14ac:dyDescent="0.25">
      <c r="A16" s="29" t="s">
        <v>15</v>
      </c>
      <c r="B16" s="6">
        <v>43570</v>
      </c>
      <c r="C16" s="7">
        <f t="shared" si="1"/>
        <v>43570</v>
      </c>
      <c r="D16" s="38" t="str">
        <f>TEXT(B16,"dddd")&amp;" 18:00"&amp;" - "&amp;TEXT(C16,"dddd")&amp;" 00:00"</f>
        <v>Monday 18:00 - Monday 00:00</v>
      </c>
      <c r="E16" s="39">
        <v>6</v>
      </c>
      <c r="F16" s="40">
        <v>9</v>
      </c>
      <c r="G16" s="29"/>
      <c r="H16" s="32"/>
      <c r="I16" s="12"/>
      <c r="J16" s="12"/>
      <c r="L16" s="12"/>
      <c r="M16" s="12"/>
      <c r="N16" s="12"/>
      <c r="O16" s="12"/>
      <c r="P16" s="12"/>
    </row>
    <row r="17" spans="1:16" x14ac:dyDescent="0.25">
      <c r="A17" s="29" t="s">
        <v>16</v>
      </c>
      <c r="B17" s="6">
        <v>43571</v>
      </c>
      <c r="C17" s="7">
        <f t="shared" si="1"/>
        <v>43571</v>
      </c>
      <c r="D17" s="38" t="str">
        <f>TEXT(B17,"dddd")&amp;" 18:00"&amp;" - "&amp;TEXT(C17,"dddd")&amp;" 22:00"</f>
        <v>Tuesday 18:00 - Tuesday 22:00</v>
      </c>
      <c r="E17" s="39">
        <v>4</v>
      </c>
      <c r="F17" s="40">
        <v>11</v>
      </c>
      <c r="G17" s="29"/>
      <c r="H17" s="32"/>
      <c r="I17" s="12"/>
      <c r="J17" s="12"/>
      <c r="L17" s="12"/>
      <c r="M17" s="12"/>
      <c r="N17" s="12"/>
      <c r="O17" s="12"/>
      <c r="P17" s="12"/>
    </row>
    <row r="18" spans="1:16" ht="15.75" customHeight="1" x14ac:dyDescent="0.25">
      <c r="A18" s="29" t="s">
        <v>18</v>
      </c>
      <c r="B18" s="6">
        <v>43572</v>
      </c>
      <c r="C18" s="7">
        <f t="shared" si="1"/>
        <v>43572</v>
      </c>
      <c r="D18" s="38" t="str">
        <f>TEXT(B18,"dddd")&amp;" 18:00"&amp;" - "&amp;TEXT(C18,"dddd")&amp;" 22:00"</f>
        <v>Wednesday 18:00 - Wednesday 22:00</v>
      </c>
      <c r="E18" s="39">
        <v>4</v>
      </c>
      <c r="F18" s="40">
        <v>11</v>
      </c>
      <c r="G18" s="29"/>
      <c r="H18" s="32"/>
      <c r="I18" s="12"/>
      <c r="J18" s="12"/>
      <c r="L18" s="12"/>
      <c r="M18" s="12"/>
      <c r="N18" s="12"/>
      <c r="O18" s="12"/>
      <c r="P18" s="12"/>
    </row>
    <row r="19" spans="1:16" ht="15.75" customHeight="1" x14ac:dyDescent="0.25">
      <c r="A19" s="29" t="s">
        <v>13</v>
      </c>
      <c r="B19" s="6">
        <v>43573</v>
      </c>
      <c r="C19" s="7">
        <f t="shared" si="1"/>
        <v>43573</v>
      </c>
      <c r="D19" s="38" t="str">
        <f>TEXT(B19,"dddd")&amp;" 18:00"&amp;" - "&amp;TEXT(C19,"dddd")&amp;" 22:00"</f>
        <v>Thursday 18:00 - Thursday 22:00</v>
      </c>
      <c r="E19" s="39">
        <v>4</v>
      </c>
      <c r="F19" s="40">
        <v>11</v>
      </c>
      <c r="G19" s="29"/>
      <c r="H19" s="32"/>
      <c r="I19" s="12"/>
      <c r="J19" s="12"/>
      <c r="L19" s="12"/>
      <c r="M19" s="12"/>
      <c r="N19" s="12"/>
      <c r="O19" s="12"/>
      <c r="P19" s="12"/>
    </row>
    <row r="20" spans="1:16" x14ac:dyDescent="0.25">
      <c r="A20" s="29" t="s">
        <v>14</v>
      </c>
      <c r="B20" s="6">
        <v>43574</v>
      </c>
      <c r="C20" s="7">
        <f t="shared" si="1"/>
        <v>43574</v>
      </c>
      <c r="D20" s="38" t="str">
        <f t="shared" ref="D20" si="4">TEXT(B20,"dddd")&amp;" 18:00"&amp;" - "&amp;TEXT(C20,"dddd")&amp;" 22:00"</f>
        <v>Friday 18:00 - Friday 22:00</v>
      </c>
      <c r="E20" s="39">
        <v>4</v>
      </c>
      <c r="F20" s="40">
        <v>11</v>
      </c>
      <c r="G20" s="29"/>
      <c r="H20" s="32"/>
      <c r="I20" s="12"/>
      <c r="J20" s="12"/>
      <c r="L20" s="12"/>
      <c r="M20" s="12"/>
      <c r="N20" s="12"/>
      <c r="O20" s="12"/>
      <c r="P20" s="12"/>
    </row>
    <row r="21" spans="1:16" x14ac:dyDescent="0.25">
      <c r="A21" s="20" t="s">
        <v>13</v>
      </c>
      <c r="B21" s="21">
        <v>43575</v>
      </c>
      <c r="C21" s="22">
        <f>B21</f>
        <v>43575</v>
      </c>
      <c r="D21" s="23" t="str">
        <f>TEXT(B21,"dddd")&amp;" 09:00"&amp;" - "&amp;TEXT(C21,"dddd")&amp;" 18:00"</f>
        <v>Saturday 09:00 - Saturday 18:00</v>
      </c>
      <c r="E21" s="24">
        <v>9</v>
      </c>
      <c r="F21" s="25">
        <v>15</v>
      </c>
      <c r="G21" s="20"/>
      <c r="H21" s="28"/>
      <c r="I21" s="12"/>
      <c r="J21" s="12"/>
      <c r="L21" s="12"/>
      <c r="M21" s="12"/>
      <c r="N21" s="12"/>
      <c r="O21" s="12"/>
      <c r="P21" s="12"/>
    </row>
    <row r="22" spans="1:16" x14ac:dyDescent="0.25">
      <c r="A22" s="20" t="s">
        <v>13</v>
      </c>
      <c r="B22" s="21">
        <v>43576</v>
      </c>
      <c r="C22" s="22">
        <f>B22</f>
        <v>43576</v>
      </c>
      <c r="D22" s="23" t="str">
        <f>TEXT(B22,"dddd")&amp;" 09:00"&amp;" - "&amp;TEXT(C22,"dddd")&amp;" 18:00"</f>
        <v>Sunday 09:00 - Sunday 18:00</v>
      </c>
      <c r="E22" s="24">
        <v>9</v>
      </c>
      <c r="F22" s="25">
        <v>15</v>
      </c>
      <c r="G22" s="20"/>
      <c r="H22" s="28"/>
      <c r="I22" s="12"/>
      <c r="J22" s="12"/>
      <c r="L22" s="12"/>
      <c r="M22" s="12"/>
      <c r="N22" s="12"/>
      <c r="O22" s="12"/>
      <c r="P22" s="12"/>
    </row>
    <row r="23" spans="1:16" x14ac:dyDescent="0.25">
      <c r="A23" s="29" t="s">
        <v>16</v>
      </c>
      <c r="B23" s="6">
        <v>43577</v>
      </c>
      <c r="C23" s="7">
        <f t="shared" si="1"/>
        <v>43577</v>
      </c>
      <c r="D23" s="38" t="str">
        <f>TEXT(B23,"dddd")&amp;" 18:00"&amp;" - "&amp;TEXT(C23,"dddd")&amp;" 00:00"</f>
        <v>Monday 18:00 - Monday 00:00</v>
      </c>
      <c r="E23" s="39">
        <v>6</v>
      </c>
      <c r="F23" s="40">
        <v>9</v>
      </c>
      <c r="G23" s="29"/>
      <c r="H23" s="32"/>
      <c r="I23" s="12"/>
      <c r="J23" s="12"/>
      <c r="L23" s="12"/>
      <c r="M23" s="12"/>
      <c r="N23" s="12"/>
      <c r="O23" s="12"/>
      <c r="P23" s="12"/>
    </row>
    <row r="24" spans="1:16" x14ac:dyDescent="0.25">
      <c r="A24" s="29" t="s">
        <v>18</v>
      </c>
      <c r="B24" s="6">
        <v>43578</v>
      </c>
      <c r="C24" s="7">
        <f t="shared" si="1"/>
        <v>43578</v>
      </c>
      <c r="D24" s="38" t="str">
        <f>TEXT(B24,"dddd")&amp;" 18:00"&amp;" - "&amp;TEXT(C24,"dddd")&amp;" 22:00"</f>
        <v>Tuesday 18:00 - Tuesday 22:00</v>
      </c>
      <c r="E24" s="39">
        <v>4</v>
      </c>
      <c r="F24" s="40">
        <v>11</v>
      </c>
      <c r="G24" s="29"/>
      <c r="H24" s="32"/>
      <c r="I24" s="12"/>
      <c r="J24" s="12"/>
      <c r="L24" s="12"/>
      <c r="M24" s="12"/>
      <c r="N24" s="12"/>
      <c r="O24" s="12"/>
      <c r="P24" s="12"/>
    </row>
    <row r="25" spans="1:16" x14ac:dyDescent="0.25">
      <c r="A25" s="29" t="s">
        <v>13</v>
      </c>
      <c r="B25" s="6">
        <v>43579</v>
      </c>
      <c r="C25" s="7">
        <f t="shared" si="1"/>
        <v>43579</v>
      </c>
      <c r="D25" s="38" t="str">
        <f>TEXT(B25,"dddd")&amp;" 18:00"&amp;" - "&amp;TEXT(C25,"dddd")&amp;" 22:00"</f>
        <v>Wednesday 18:00 - Wednesday 22:00</v>
      </c>
      <c r="E25" s="39">
        <v>4</v>
      </c>
      <c r="F25" s="40">
        <v>11</v>
      </c>
      <c r="G25" s="29"/>
      <c r="H25" s="32"/>
      <c r="I25" s="12"/>
      <c r="J25" s="12"/>
      <c r="L25" s="12"/>
      <c r="M25" s="12"/>
      <c r="N25" s="12"/>
      <c r="O25" s="12"/>
      <c r="P25" s="12"/>
    </row>
    <row r="26" spans="1:16" x14ac:dyDescent="0.25">
      <c r="A26" s="29" t="s">
        <v>14</v>
      </c>
      <c r="B26" s="6">
        <v>43580</v>
      </c>
      <c r="C26" s="7">
        <f t="shared" si="1"/>
        <v>43580</v>
      </c>
      <c r="D26" s="38" t="str">
        <f>TEXT(B26,"dddd")&amp;" 18:00"&amp;" - "&amp;TEXT(C26,"dddd")&amp;" 22:00"</f>
        <v>Thursday 18:00 - Thursday 22:00</v>
      </c>
      <c r="E26" s="39">
        <v>4</v>
      </c>
      <c r="F26" s="40">
        <v>11</v>
      </c>
      <c r="G26" s="29"/>
      <c r="H26" s="32"/>
      <c r="I26" s="12"/>
      <c r="J26" s="12"/>
      <c r="L26" s="12"/>
      <c r="M26" s="12"/>
      <c r="N26" s="12"/>
      <c r="O26" s="12"/>
      <c r="P26" s="12"/>
    </row>
    <row r="27" spans="1:16" x14ac:dyDescent="0.25">
      <c r="A27" s="20" t="s">
        <v>15</v>
      </c>
      <c r="B27" s="21">
        <v>43581</v>
      </c>
      <c r="C27" s="22">
        <f>B27</f>
        <v>43581</v>
      </c>
      <c r="D27" s="23" t="str">
        <f>TEXT(B27,"dddd")&amp;" 09:00"&amp;" - "&amp;TEXT(C27,"dddd")&amp;" 18:00"</f>
        <v>Friday 09:00 - Friday 18:00</v>
      </c>
      <c r="E27" s="24">
        <v>9</v>
      </c>
      <c r="F27" s="25">
        <v>15</v>
      </c>
      <c r="G27" s="20"/>
      <c r="H27" s="28"/>
      <c r="I27" s="12"/>
      <c r="J27" s="12"/>
      <c r="L27" s="12"/>
      <c r="M27" s="12"/>
      <c r="N27" s="12"/>
      <c r="O27" s="12"/>
      <c r="P27" s="12"/>
    </row>
    <row r="28" spans="1:16" x14ac:dyDescent="0.25">
      <c r="A28" s="20" t="s">
        <v>15</v>
      </c>
      <c r="B28" s="21">
        <v>43582</v>
      </c>
      <c r="C28" s="22">
        <f>B28</f>
        <v>43582</v>
      </c>
      <c r="D28" s="23" t="str">
        <f>TEXT(B28,"dddd")&amp;" 09:00"&amp;" - "&amp;TEXT(C28,"dddd")&amp;" 18:00"</f>
        <v>Saturday 09:00 - Saturday 18:00</v>
      </c>
      <c r="E28" s="24">
        <v>9</v>
      </c>
      <c r="F28" s="25">
        <v>15</v>
      </c>
      <c r="G28" s="20"/>
      <c r="H28" s="28"/>
      <c r="I28" s="12"/>
      <c r="J28" s="12"/>
      <c r="L28" s="12"/>
      <c r="M28" s="12"/>
      <c r="N28" s="12"/>
      <c r="O28" s="12"/>
      <c r="P28" s="12"/>
    </row>
    <row r="29" spans="1:16" x14ac:dyDescent="0.25">
      <c r="A29" s="20" t="s">
        <v>18</v>
      </c>
      <c r="B29" s="21">
        <v>43583</v>
      </c>
      <c r="C29" s="22">
        <f>B29</f>
        <v>43583</v>
      </c>
      <c r="D29" s="23" t="str">
        <f>TEXT(B29,"dddd")&amp;" 09:00"&amp;" - "&amp;TEXT(C29,"dddd")&amp;" 18:00"</f>
        <v>Sunday 09:00 - Sunday 18:00</v>
      </c>
      <c r="E29" s="24">
        <v>9</v>
      </c>
      <c r="F29" s="25">
        <v>15</v>
      </c>
      <c r="G29" s="41"/>
      <c r="H29" s="28"/>
      <c r="I29" s="12"/>
      <c r="J29" s="12"/>
      <c r="L29" s="12"/>
      <c r="M29" s="12"/>
      <c r="N29" s="12"/>
      <c r="O29" s="12"/>
      <c r="P29" s="12"/>
    </row>
    <row r="30" spans="1:16" x14ac:dyDescent="0.25">
      <c r="A30" s="20" t="s">
        <v>18</v>
      </c>
      <c r="B30" s="21">
        <v>43584</v>
      </c>
      <c r="C30" s="22">
        <f>B30</f>
        <v>43584</v>
      </c>
      <c r="D30" s="23" t="str">
        <f>TEXT(B30,"dddd")&amp;" 09:00"&amp;" - "&amp;TEXT(C30,"dddd")&amp;" 18:00"</f>
        <v>Monday 09:00 - Monday 18:00</v>
      </c>
      <c r="E30" s="24">
        <v>9</v>
      </c>
      <c r="F30" s="25">
        <v>15</v>
      </c>
      <c r="G30" s="41"/>
      <c r="H30" s="28"/>
      <c r="I30" s="12"/>
      <c r="J30" s="12"/>
      <c r="L30" s="12"/>
      <c r="M30" s="12"/>
      <c r="N30" s="12"/>
      <c r="O30" s="12"/>
      <c r="P30" s="12"/>
    </row>
    <row r="31" spans="1:16" x14ac:dyDescent="0.25">
      <c r="A31" s="29" t="s">
        <v>15</v>
      </c>
      <c r="B31" s="6">
        <v>43585</v>
      </c>
      <c r="C31" s="7">
        <f t="shared" si="1"/>
        <v>43585</v>
      </c>
      <c r="D31" s="38" t="str">
        <f t="shared" ref="D31" si="5">TEXT(B31,"dddd")&amp;" 9:00"&amp;" - "&amp;TEXT(C31,"dddd")&amp;" 18:00"</f>
        <v>Tuesday 9:00 - Tuesday 18:00</v>
      </c>
      <c r="E31" s="39">
        <v>4</v>
      </c>
      <c r="F31" s="40">
        <v>9</v>
      </c>
      <c r="G31" s="29"/>
      <c r="H31" s="32"/>
      <c r="I31" s="12"/>
      <c r="J31" s="12"/>
      <c r="L31" s="12"/>
      <c r="M31" s="12"/>
      <c r="N31" s="12"/>
      <c r="O31" s="12"/>
      <c r="P31" s="12"/>
    </row>
    <row r="32" spans="1:16" x14ac:dyDescent="0.25">
      <c r="I32" s="12"/>
      <c r="J32" s="12"/>
      <c r="L32" s="12"/>
      <c r="M32" s="12"/>
      <c r="N32" s="12"/>
      <c r="O32" s="12"/>
      <c r="P32" s="12"/>
    </row>
    <row r="33" spans="9:16" x14ac:dyDescent="0.25">
      <c r="I33" s="12"/>
      <c r="J33" s="12"/>
      <c r="L33" s="12"/>
      <c r="M33" s="12"/>
      <c r="N33" s="12"/>
      <c r="O33" s="12"/>
      <c r="P33" s="12"/>
    </row>
    <row r="34" spans="9:16" ht="13.5" customHeight="1" x14ac:dyDescent="0.25">
      <c r="I34" s="12"/>
      <c r="J34" s="12"/>
      <c r="L34" s="12"/>
      <c r="M34" s="12"/>
      <c r="N34" s="12"/>
      <c r="O34" s="12"/>
      <c r="P34" s="12"/>
    </row>
    <row r="35" spans="9:16" ht="15.75" customHeight="1" x14ac:dyDescent="0.25">
      <c r="I35" s="12"/>
      <c r="J35" s="12"/>
      <c r="L35" s="12"/>
      <c r="M35" s="12"/>
      <c r="N35" s="12"/>
      <c r="O35" s="12"/>
      <c r="P35" s="12"/>
    </row>
    <row r="36" spans="9:16" x14ac:dyDescent="0.25">
      <c r="I36" s="12"/>
      <c r="J36" s="12"/>
      <c r="L36" s="12"/>
      <c r="M36" s="12"/>
      <c r="N36" s="12"/>
      <c r="O36" s="12"/>
      <c r="P36" s="12"/>
    </row>
    <row r="37" spans="9:16" x14ac:dyDescent="0.25">
      <c r="I37" s="12"/>
      <c r="J37" s="12"/>
      <c r="L37" s="12"/>
      <c r="M37" s="12"/>
      <c r="N37" s="12"/>
      <c r="O37" s="12"/>
      <c r="P37" s="12"/>
    </row>
    <row r="38" spans="9:16" x14ac:dyDescent="0.25">
      <c r="I38" s="12"/>
      <c r="J38" s="12"/>
      <c r="L38" s="12"/>
      <c r="M38" s="12"/>
      <c r="N38" s="12"/>
      <c r="O38" s="12"/>
      <c r="P38" s="12"/>
    </row>
    <row r="39" spans="9:16" x14ac:dyDescent="0.25">
      <c r="I39" s="12"/>
      <c r="J39" s="12"/>
      <c r="L39" s="12"/>
      <c r="M39" s="12"/>
      <c r="N39" s="12"/>
      <c r="O39" s="12"/>
      <c r="P39" s="12"/>
    </row>
    <row r="40" spans="9:16" x14ac:dyDescent="0.25">
      <c r="I40" s="12"/>
      <c r="J40" s="12"/>
      <c r="L40" s="12"/>
      <c r="M40" s="12"/>
      <c r="N40" s="12"/>
      <c r="O40" s="12"/>
      <c r="P40" s="12"/>
    </row>
    <row r="41" spans="9:16" x14ac:dyDescent="0.25">
      <c r="I41" s="12"/>
      <c r="J41" s="12"/>
      <c r="L41" s="12"/>
      <c r="M41" s="12"/>
      <c r="N41" s="12"/>
      <c r="O41" s="12"/>
      <c r="P41" s="12"/>
    </row>
    <row r="42" spans="9:16" ht="15" customHeight="1" x14ac:dyDescent="0.25">
      <c r="I42" s="12"/>
      <c r="J42" s="12"/>
      <c r="L42" s="12"/>
      <c r="M42" s="12"/>
      <c r="N42" s="12"/>
      <c r="O42" s="12"/>
      <c r="P42" s="12"/>
    </row>
    <row r="43" spans="9:16" x14ac:dyDescent="0.25">
      <c r="I43" s="12"/>
      <c r="J43" s="12"/>
      <c r="L43" s="12"/>
      <c r="M43" s="12"/>
      <c r="N43" s="12"/>
      <c r="O43" s="12"/>
      <c r="P43" s="12"/>
    </row>
    <row r="44" spans="9:16" x14ac:dyDescent="0.25">
      <c r="I44" s="12"/>
      <c r="J44" s="12"/>
      <c r="L44" s="12"/>
      <c r="M44" s="12"/>
      <c r="N44" s="12"/>
      <c r="O44" s="12"/>
      <c r="P44" s="12"/>
    </row>
    <row r="45" spans="9:16" x14ac:dyDescent="0.25">
      <c r="I45" s="18"/>
      <c r="J45" s="18"/>
      <c r="L45" s="18"/>
      <c r="M45" s="18"/>
      <c r="N45" s="18"/>
      <c r="O45" s="18"/>
      <c r="P45" s="18"/>
    </row>
    <row r="46" spans="9:16" x14ac:dyDescent="0.25">
      <c r="I46" s="18"/>
      <c r="J46" s="18"/>
      <c r="L46" s="18"/>
      <c r="M46" s="18"/>
      <c r="N46" s="18"/>
      <c r="O46" s="18"/>
      <c r="P46" s="18"/>
    </row>
    <row r="47" spans="9:16" x14ac:dyDescent="0.25">
      <c r="I47" s="18"/>
      <c r="J47" s="18"/>
      <c r="L47" s="18"/>
      <c r="M47" s="18"/>
      <c r="N47" s="18"/>
      <c r="O47" s="18"/>
      <c r="P47" s="18"/>
    </row>
    <row r="48" spans="9:16" x14ac:dyDescent="0.25">
      <c r="I48" s="18"/>
      <c r="J48" s="18"/>
      <c r="L48" s="18"/>
      <c r="M48" s="18"/>
      <c r="N48" s="18"/>
      <c r="O48" s="18"/>
      <c r="P48" s="18"/>
    </row>
  </sheetData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zoomScale="140" zoomScaleNormal="140" workbookViewId="0">
      <selection activeCell="D5" sqref="D5"/>
    </sheetView>
  </sheetViews>
  <sheetFormatPr defaultRowHeight="15" x14ac:dyDescent="0.25"/>
  <cols>
    <col min="2" max="2" width="10" bestFit="1" customWidth="1"/>
    <col min="3" max="3" width="9.42578125" bestFit="1" customWidth="1"/>
    <col min="4" max="4" width="28.28515625" bestFit="1" customWidth="1"/>
    <col min="5" max="5" width="8.42578125" style="1" customWidth="1"/>
    <col min="6" max="6" width="11.42578125" style="1" customWidth="1"/>
    <col min="7" max="7" width="6.42578125" customWidth="1"/>
    <col min="9" max="9" width="35.42578125" bestFit="1" customWidth="1"/>
    <col min="10" max="10" width="14.28515625" bestFit="1" customWidth="1"/>
    <col min="11" max="11" width="24.28515625" customWidth="1"/>
    <col min="12" max="12" width="17.42578125" customWidth="1"/>
    <col min="13" max="13" width="18.42578125" customWidth="1"/>
    <col min="14" max="14" width="17.7109375" customWidth="1"/>
    <col min="15" max="15" width="17.5703125" customWidth="1"/>
    <col min="16" max="16" width="22.5703125" customWidth="1"/>
  </cols>
  <sheetData>
    <row r="1" spans="1:16" ht="56.25" x14ac:dyDescent="0.25">
      <c r="A1" s="2" t="s">
        <v>0</v>
      </c>
      <c r="B1" s="3" t="s">
        <v>1</v>
      </c>
      <c r="C1" s="3" t="s">
        <v>2</v>
      </c>
      <c r="D1" s="3" t="s">
        <v>5</v>
      </c>
      <c r="E1" s="4" t="s">
        <v>6</v>
      </c>
      <c r="F1" s="4" t="s">
        <v>58</v>
      </c>
      <c r="G1" s="3" t="s">
        <v>3</v>
      </c>
      <c r="H1" s="5" t="s">
        <v>4</v>
      </c>
      <c r="I1" s="5" t="s">
        <v>34</v>
      </c>
      <c r="J1" s="5" t="s">
        <v>21</v>
      </c>
      <c r="K1" s="5" t="s">
        <v>33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</row>
    <row r="2" spans="1:16" x14ac:dyDescent="0.25">
      <c r="A2" s="59"/>
      <c r="B2" s="60">
        <v>43586</v>
      </c>
      <c r="C2" s="61">
        <f t="shared" ref="C2" si="0">IF(WEEKDAY(B2,2) &lt;= 5,B2,IF(WEEKDAY(B2+1, 2) &gt; 5, (B2 + 2), B2+1))</f>
        <v>43586</v>
      </c>
      <c r="D2" s="62" t="str">
        <f>TEXT(B2,"dddd")&amp;" 09:00"&amp;" - "&amp;TEXT(C2,"dddd")&amp;" 18:00"</f>
        <v>Wednesday 09:00 - Wednesday 18:00</v>
      </c>
      <c r="E2" s="63"/>
      <c r="F2" s="64"/>
      <c r="G2" s="65"/>
      <c r="H2" s="66"/>
      <c r="I2" s="12" t="s">
        <v>35</v>
      </c>
      <c r="J2" s="36">
        <f>SUMIF(A$2:A$32,"Dev 1",E$2:E$32)</f>
        <v>34</v>
      </c>
      <c r="K2" s="35"/>
      <c r="L2" s="12" t="str">
        <f>IF(SUMIF(A$2:A$28,"Dev 1",E$2:E$28)&lt;=100,"ok","not ok")</f>
        <v>ok</v>
      </c>
      <c r="M2" s="12" t="s">
        <v>12</v>
      </c>
      <c r="N2" s="12" t="s">
        <v>12</v>
      </c>
      <c r="O2" s="12" t="s">
        <v>12</v>
      </c>
      <c r="P2" s="12" t="s">
        <v>12</v>
      </c>
    </row>
    <row r="3" spans="1:16" x14ac:dyDescent="0.25">
      <c r="A3" s="29" t="s">
        <v>13</v>
      </c>
      <c r="B3" s="6">
        <v>43587</v>
      </c>
      <c r="C3" s="7">
        <f t="shared" ref="C3:C32" si="1">IF(WEEKDAY(B3,2) &lt;= 5,B3,IF(WEEKDAY(B3+1, 2) &gt; 5, (B3 + 2), B3+1))</f>
        <v>43587</v>
      </c>
      <c r="D3" s="38" t="str">
        <f>TEXT(B3,"dddd")&amp;" 18:00"&amp;" - "&amp;TEXT(C3,"dddd")&amp;" 22:00"</f>
        <v>Thursday 18:00 - Thursday 22:00</v>
      </c>
      <c r="E3" s="39">
        <v>4</v>
      </c>
      <c r="F3" s="40">
        <v>11</v>
      </c>
      <c r="G3" s="30"/>
      <c r="H3" s="31"/>
      <c r="I3" s="12" t="s">
        <v>37</v>
      </c>
      <c r="J3" s="36">
        <f>SUMIF(A$2:A$32,"Dev 2",E$2:E$32)</f>
        <v>34</v>
      </c>
      <c r="K3" s="35"/>
      <c r="L3" s="12" t="str">
        <f>IF(SUMIF(A$2:A$28,"Dev 2",E$2:E$28)&lt;=100,"ok","not ok")</f>
        <v>ok</v>
      </c>
      <c r="M3" s="12" t="s">
        <v>12</v>
      </c>
      <c r="N3" s="12" t="s">
        <v>12</v>
      </c>
      <c r="O3" s="12" t="s">
        <v>12</v>
      </c>
      <c r="P3" s="12" t="s">
        <v>12</v>
      </c>
    </row>
    <row r="4" spans="1:16" x14ac:dyDescent="0.25">
      <c r="A4" s="29" t="s">
        <v>15</v>
      </c>
      <c r="B4" s="6">
        <v>43588</v>
      </c>
      <c r="C4" s="7">
        <f t="shared" si="1"/>
        <v>43588</v>
      </c>
      <c r="D4" s="38" t="str">
        <f>TEXT(B4,"dddd")&amp;" 18:00"&amp;" - "&amp;TEXT(C4,"dddd")&amp;" 22:00"</f>
        <v>Friday 18:00 - Friday 22:00</v>
      </c>
      <c r="E4" s="39">
        <v>4</v>
      </c>
      <c r="F4" s="40">
        <v>11</v>
      </c>
      <c r="G4" s="30"/>
      <c r="H4" s="31"/>
      <c r="I4" s="12" t="s">
        <v>38</v>
      </c>
      <c r="J4" s="36">
        <f>SUMIF(A$2:A$32,"Dev 3",E$2:E$32)</f>
        <v>34</v>
      </c>
      <c r="K4" s="35"/>
      <c r="L4" s="12" t="str">
        <f>IF(SUMIF(A$2:A$28,"Dev 3",E$2:E$28)&lt;=100,"ok","not ok")</f>
        <v>ok</v>
      </c>
      <c r="M4" s="12" t="s">
        <v>12</v>
      </c>
      <c r="N4" s="12" t="s">
        <v>12</v>
      </c>
      <c r="O4" s="12" t="s">
        <v>12</v>
      </c>
      <c r="P4" s="12" t="s">
        <v>12</v>
      </c>
    </row>
    <row r="5" spans="1:16" x14ac:dyDescent="0.25">
      <c r="A5" s="20" t="s">
        <v>16</v>
      </c>
      <c r="B5" s="21">
        <v>43589</v>
      </c>
      <c r="C5" s="22">
        <f t="shared" si="1"/>
        <v>43591</v>
      </c>
      <c r="D5" s="23" t="str">
        <f>TEXT(B5,"dddd")&amp;" 09:00"&amp;" - "&amp;TEXT(C5,"dddd")&amp;" 18:00"</f>
        <v>Saturday 09:00 - Monday 18:00</v>
      </c>
      <c r="E5" s="24">
        <v>9</v>
      </c>
      <c r="F5" s="25">
        <v>15</v>
      </c>
      <c r="G5" s="26"/>
      <c r="H5" s="27"/>
      <c r="I5" s="12" t="s">
        <v>39</v>
      </c>
      <c r="J5" s="36">
        <f>SUMIF(A$2:A$32,"Dev 4",E$2:E$32)</f>
        <v>36</v>
      </c>
      <c r="K5" s="42"/>
      <c r="L5" s="12" t="str">
        <f>IF(SUMIF(A$2:A$28,"Dev 4",E$2:E$28)&lt;=100,"ok","not ok")</f>
        <v>ok</v>
      </c>
      <c r="M5" s="12" t="s">
        <v>12</v>
      </c>
      <c r="N5" s="12" t="s">
        <v>12</v>
      </c>
      <c r="O5" s="12" t="s">
        <v>12</v>
      </c>
      <c r="P5" s="12" t="s">
        <v>12</v>
      </c>
    </row>
    <row r="6" spans="1:16" x14ac:dyDescent="0.25">
      <c r="A6" s="20" t="s">
        <v>16</v>
      </c>
      <c r="B6" s="21">
        <v>43590</v>
      </c>
      <c r="C6" s="22">
        <f t="shared" si="1"/>
        <v>43591</v>
      </c>
      <c r="D6" s="23" t="str">
        <f>TEXT(B6,"dddd")&amp;" 09:00"&amp;" - "&amp;TEXT(C6,"dddd")&amp;" 18:00"</f>
        <v>Sunday 09:00 - Monday 18:00</v>
      </c>
      <c r="E6" s="24">
        <v>9</v>
      </c>
      <c r="F6" s="25">
        <v>15</v>
      </c>
      <c r="G6" s="26"/>
      <c r="H6" s="27"/>
      <c r="I6" s="12" t="s">
        <v>41</v>
      </c>
      <c r="J6" s="36">
        <f>SUMIF(A$2:A$33,"Dev 5",E$2:E$33)</f>
        <v>38</v>
      </c>
      <c r="K6" s="35"/>
      <c r="L6" s="12" t="str">
        <f>IF(SUMIF(A$2:A$28,"Dev 5",E$2:E$28)&lt;=100,"ok","not ok")</f>
        <v>ok</v>
      </c>
      <c r="M6" s="12" t="s">
        <v>12</v>
      </c>
      <c r="N6" s="12" t="s">
        <v>12</v>
      </c>
      <c r="O6" s="12" t="s">
        <v>12</v>
      </c>
      <c r="P6" s="12" t="s">
        <v>12</v>
      </c>
    </row>
    <row r="7" spans="1:16" x14ac:dyDescent="0.25">
      <c r="A7" s="20" t="s">
        <v>18</v>
      </c>
      <c r="B7" s="21">
        <v>43591</v>
      </c>
      <c r="C7" s="22">
        <f t="shared" si="1"/>
        <v>43591</v>
      </c>
      <c r="D7" s="23" t="str">
        <f>TEXT(B7,"dddd")&amp;" 09:00"&amp;" - "&amp;TEXT(C7,"dddd")&amp;" 18:00"</f>
        <v>Monday 09:00 - Monday 18:00</v>
      </c>
      <c r="E7" s="24">
        <v>9</v>
      </c>
      <c r="F7" s="25">
        <v>15</v>
      </c>
      <c r="G7" s="26"/>
      <c r="H7" s="27"/>
      <c r="I7" s="37"/>
    </row>
    <row r="8" spans="1:16" x14ac:dyDescent="0.25">
      <c r="A8" s="29" t="s">
        <v>15</v>
      </c>
      <c r="B8" s="50">
        <v>43592</v>
      </c>
      <c r="C8" s="51">
        <f t="shared" si="1"/>
        <v>43592</v>
      </c>
      <c r="D8" s="52" t="str">
        <f>TEXT(B8,"dddd")&amp;" 18:00"&amp;" - "&amp;TEXT(C8,"dddd")&amp;" 22:00"</f>
        <v>Tuesday 18:00 - Tuesday 22:00</v>
      </c>
      <c r="E8" s="53">
        <v>4</v>
      </c>
      <c r="F8" s="40">
        <v>11</v>
      </c>
      <c r="G8" s="49"/>
      <c r="H8" s="55"/>
    </row>
    <row r="9" spans="1:16" x14ac:dyDescent="0.25">
      <c r="A9" s="29" t="s">
        <v>16</v>
      </c>
      <c r="B9" s="6">
        <v>43593</v>
      </c>
      <c r="C9" s="7">
        <f t="shared" si="1"/>
        <v>43593</v>
      </c>
      <c r="D9" s="38" t="str">
        <f>TEXT(B9,"dddd")&amp;" 18:00"&amp;" - "&amp;TEXT(C9,"dddd")&amp;" 22:00"</f>
        <v>Wednesday 18:00 - Wednesday 22:00</v>
      </c>
      <c r="E9" s="39">
        <v>4</v>
      </c>
      <c r="F9" s="40">
        <v>11</v>
      </c>
      <c r="G9" s="29"/>
      <c r="H9" s="32"/>
    </row>
    <row r="10" spans="1:16" x14ac:dyDescent="0.25">
      <c r="A10" s="29" t="s">
        <v>13</v>
      </c>
      <c r="B10" s="6">
        <v>43594</v>
      </c>
      <c r="C10" s="7">
        <f t="shared" si="1"/>
        <v>43594</v>
      </c>
      <c r="D10" s="38" t="str">
        <f>TEXT(B10,"dddd")&amp;" 18:00"&amp;" - "&amp;TEXT(C10,"dddd")&amp;" 22:00"</f>
        <v>Thursday 18:00 - Thursday 22:00</v>
      </c>
      <c r="E10" s="39">
        <v>4</v>
      </c>
      <c r="F10" s="40">
        <v>11</v>
      </c>
      <c r="G10" s="29"/>
      <c r="H10" s="32"/>
      <c r="J10" s="12"/>
      <c r="L10" s="17"/>
      <c r="M10" s="12"/>
      <c r="N10" s="12"/>
      <c r="O10" s="12"/>
      <c r="P10" s="12"/>
    </row>
    <row r="11" spans="1:16" x14ac:dyDescent="0.25">
      <c r="A11" s="29" t="s">
        <v>18</v>
      </c>
      <c r="B11" s="6">
        <v>43595</v>
      </c>
      <c r="C11" s="7">
        <f t="shared" si="1"/>
        <v>43595</v>
      </c>
      <c r="D11" s="38" t="str">
        <f>TEXT(B11,"dddd")&amp;" 18:00"&amp;" - "&amp;TEXT(C11,"dddd")&amp;" 22:00"</f>
        <v>Friday 18:00 - Friday 22:00</v>
      </c>
      <c r="E11" s="39">
        <v>4</v>
      </c>
      <c r="F11" s="40">
        <v>11</v>
      </c>
      <c r="G11" s="29"/>
      <c r="H11" s="32"/>
      <c r="J11" s="12"/>
      <c r="L11" s="12"/>
      <c r="M11" s="12"/>
      <c r="N11" s="12"/>
      <c r="O11" s="12"/>
      <c r="P11" s="12"/>
    </row>
    <row r="12" spans="1:16" x14ac:dyDescent="0.25">
      <c r="A12" s="20" t="s">
        <v>15</v>
      </c>
      <c r="B12" s="44">
        <v>43596</v>
      </c>
      <c r="C12" s="45">
        <f t="shared" si="1"/>
        <v>43598</v>
      </c>
      <c r="D12" s="46" t="str">
        <f>TEXT(B12,"dddd")&amp;" 09:00"&amp;" - "&amp;TEXT(C12,"dddd")&amp;" 18:00"</f>
        <v>Saturday 09:00 - Monday 18:00</v>
      </c>
      <c r="E12" s="47">
        <v>9</v>
      </c>
      <c r="F12" s="48">
        <v>11</v>
      </c>
      <c r="G12" s="43"/>
      <c r="H12" s="56"/>
      <c r="J12" s="12"/>
      <c r="L12" s="12"/>
      <c r="M12" s="12"/>
      <c r="N12" s="12"/>
      <c r="O12" s="12"/>
      <c r="P12" s="12"/>
    </row>
    <row r="13" spans="1:16" x14ac:dyDescent="0.25">
      <c r="A13" s="20" t="s">
        <v>15</v>
      </c>
      <c r="B13" s="44">
        <v>43597</v>
      </c>
      <c r="C13" s="45">
        <f t="shared" si="1"/>
        <v>43598</v>
      </c>
      <c r="D13" s="46" t="str">
        <f>TEXT(B13,"dddd")&amp;" 09:00"&amp;" - "&amp;TEXT(C13,"dddd")&amp;" 18:00"</f>
        <v>Sunday 09:00 - Monday 18:00</v>
      </c>
      <c r="E13" s="47">
        <v>9</v>
      </c>
      <c r="F13" s="48">
        <v>11</v>
      </c>
      <c r="G13" s="43"/>
      <c r="H13" s="56"/>
      <c r="J13" s="12"/>
      <c r="L13" s="12"/>
      <c r="M13" s="12"/>
      <c r="N13" s="12"/>
      <c r="O13" s="12"/>
      <c r="P13" s="12"/>
    </row>
    <row r="14" spans="1:16" ht="14.25" customHeight="1" x14ac:dyDescent="0.25">
      <c r="A14" s="29" t="s">
        <v>18</v>
      </c>
      <c r="B14" s="6">
        <v>43598</v>
      </c>
      <c r="C14" s="7">
        <f t="shared" si="1"/>
        <v>43598</v>
      </c>
      <c r="D14" s="38" t="str">
        <f>TEXT(B14,"dddd")&amp;" 18:00"&amp;" - "&amp;TEXT(C14,"dddd")&amp;" 00:00"</f>
        <v>Monday 18:00 - Monday 00:00</v>
      </c>
      <c r="E14" s="53">
        <v>6</v>
      </c>
      <c r="F14" s="54">
        <v>9</v>
      </c>
      <c r="G14" s="49"/>
      <c r="H14" s="55"/>
      <c r="J14" s="12"/>
      <c r="L14" s="12"/>
      <c r="M14" s="12"/>
      <c r="N14" s="12"/>
      <c r="O14" s="12"/>
      <c r="P14" s="12"/>
    </row>
    <row r="15" spans="1:16" x14ac:dyDescent="0.25">
      <c r="A15" s="29" t="s">
        <v>16</v>
      </c>
      <c r="B15" s="6">
        <v>43599</v>
      </c>
      <c r="C15" s="7">
        <f t="shared" si="1"/>
        <v>43599</v>
      </c>
      <c r="D15" s="38" t="str">
        <f>TEXT(B15,"dddd")&amp;" 18:00"&amp;" - "&amp;TEXT(C15,"dddd")&amp;" 22:00"</f>
        <v>Tuesday 18:00 - Tuesday 22:00</v>
      </c>
      <c r="E15" s="53">
        <v>4</v>
      </c>
      <c r="F15" s="54">
        <v>11</v>
      </c>
      <c r="G15" s="49"/>
      <c r="H15" s="55"/>
      <c r="I15" s="12"/>
      <c r="J15" s="12"/>
      <c r="L15" s="12"/>
      <c r="M15" s="12"/>
      <c r="N15" s="12"/>
      <c r="O15" s="12"/>
      <c r="P15" s="12"/>
    </row>
    <row r="16" spans="1:16" x14ac:dyDescent="0.25">
      <c r="A16" s="29" t="s">
        <v>13</v>
      </c>
      <c r="B16" s="6">
        <v>43600</v>
      </c>
      <c r="C16" s="7">
        <f t="shared" si="1"/>
        <v>43600</v>
      </c>
      <c r="D16" s="38" t="str">
        <f>TEXT(B16,"dddd")&amp;" 18:00"&amp;" - "&amp;TEXT(C16,"dddd")&amp;" 22:00"</f>
        <v>Wednesday 18:00 - Wednesday 22:00</v>
      </c>
      <c r="E16" s="39">
        <v>4</v>
      </c>
      <c r="F16" s="40">
        <v>11</v>
      </c>
      <c r="G16" s="29"/>
      <c r="H16" s="32"/>
      <c r="I16" s="12"/>
      <c r="J16" s="12"/>
      <c r="L16" s="12"/>
      <c r="M16" s="12"/>
      <c r="N16" s="12"/>
      <c r="O16" s="12"/>
      <c r="P16" s="12"/>
    </row>
    <row r="17" spans="1:16" x14ac:dyDescent="0.25">
      <c r="A17" s="29" t="s">
        <v>15</v>
      </c>
      <c r="B17" s="6">
        <v>43601</v>
      </c>
      <c r="C17" s="7">
        <f t="shared" si="1"/>
        <v>43601</v>
      </c>
      <c r="D17" s="38" t="str">
        <f>TEXT(B17,"dddd")&amp;" 18:00"&amp;" - "&amp;TEXT(C17,"dddd")&amp;" 22:00"</f>
        <v>Thursday 18:00 - Thursday 22:00</v>
      </c>
      <c r="E17" s="39">
        <v>4</v>
      </c>
      <c r="F17" s="40">
        <v>11</v>
      </c>
      <c r="G17" s="29"/>
      <c r="H17" s="32"/>
      <c r="I17" s="12"/>
      <c r="J17" s="12"/>
      <c r="L17" s="12"/>
      <c r="M17" s="12"/>
      <c r="N17" s="12"/>
      <c r="O17" s="12"/>
      <c r="P17" s="12"/>
    </row>
    <row r="18" spans="1:16" ht="15.75" customHeight="1" x14ac:dyDescent="0.25">
      <c r="A18" s="29" t="s">
        <v>18</v>
      </c>
      <c r="B18" s="6">
        <v>43602</v>
      </c>
      <c r="C18" s="7">
        <f t="shared" si="1"/>
        <v>43602</v>
      </c>
      <c r="D18" s="38" t="str">
        <f>TEXT(B18,"dddd")&amp;" 18:00"&amp;" - "&amp;TEXT(C18,"dddd")&amp;" 22:00"</f>
        <v>Friday 18:00 - Friday 22:00</v>
      </c>
      <c r="E18" s="39">
        <v>4</v>
      </c>
      <c r="F18" s="40">
        <v>11</v>
      </c>
      <c r="G18" s="29"/>
      <c r="H18" s="32"/>
      <c r="I18" s="12"/>
      <c r="J18" s="12"/>
      <c r="L18" s="12"/>
      <c r="M18" s="12"/>
      <c r="N18" s="12"/>
      <c r="O18" s="12"/>
      <c r="P18" s="12"/>
    </row>
    <row r="19" spans="1:16" ht="15.75" customHeight="1" x14ac:dyDescent="0.25">
      <c r="A19" s="20" t="s">
        <v>14</v>
      </c>
      <c r="B19" s="21">
        <v>43603</v>
      </c>
      <c r="C19" s="22">
        <f t="shared" si="1"/>
        <v>43605</v>
      </c>
      <c r="D19" s="23" t="str">
        <f>TEXT(B19,"dddd")&amp;" 09:00"&amp;" - "&amp;TEXT(C19,"dddd")&amp;" 18:00"</f>
        <v>Saturday 09:00 - Monday 18:00</v>
      </c>
      <c r="E19" s="24">
        <v>9</v>
      </c>
      <c r="F19" s="25">
        <v>11</v>
      </c>
      <c r="G19" s="20"/>
      <c r="H19" s="28"/>
      <c r="I19" s="12"/>
      <c r="J19" s="12"/>
      <c r="L19" s="12"/>
      <c r="M19" s="12"/>
      <c r="N19" s="12"/>
      <c r="O19" s="12"/>
      <c r="P19" s="12"/>
    </row>
    <row r="20" spans="1:16" x14ac:dyDescent="0.25">
      <c r="A20" s="20" t="s">
        <v>14</v>
      </c>
      <c r="B20" s="21">
        <v>43604</v>
      </c>
      <c r="C20" s="22">
        <f t="shared" si="1"/>
        <v>43605</v>
      </c>
      <c r="D20" s="23" t="str">
        <f>TEXT(B20,"dddd")&amp;" 09:00"&amp;" - "&amp;TEXT(C20,"dddd")&amp;" 18:00"</f>
        <v>Sunday 09:00 - Monday 18:00</v>
      </c>
      <c r="E20" s="24">
        <v>9</v>
      </c>
      <c r="F20" s="25">
        <v>11</v>
      </c>
      <c r="G20" s="20"/>
      <c r="H20" s="28"/>
      <c r="I20" s="12"/>
      <c r="J20" s="12"/>
      <c r="L20" s="12"/>
      <c r="M20" s="12"/>
      <c r="N20" s="12"/>
      <c r="O20" s="12"/>
      <c r="P20" s="12"/>
    </row>
    <row r="21" spans="1:16" x14ac:dyDescent="0.25">
      <c r="A21" s="29" t="s">
        <v>16</v>
      </c>
      <c r="B21" s="6">
        <v>43605</v>
      </c>
      <c r="C21" s="7">
        <f t="shared" si="1"/>
        <v>43605</v>
      </c>
      <c r="D21" s="38" t="str">
        <f t="shared" ref="D21:D28" si="2">TEXT(B21,"dddd")&amp;" 18:00"&amp;" - "&amp;TEXT(C21,"dddd")&amp;" 00:00"</f>
        <v>Monday 18:00 - Monday 00:00</v>
      </c>
      <c r="E21" s="53">
        <v>6</v>
      </c>
      <c r="F21" s="54">
        <v>9</v>
      </c>
      <c r="G21" s="49"/>
      <c r="H21" s="55"/>
      <c r="I21" s="12"/>
      <c r="J21" s="12"/>
      <c r="L21" s="12"/>
      <c r="M21" s="12"/>
      <c r="N21" s="12"/>
      <c r="O21" s="12"/>
      <c r="P21" s="12"/>
    </row>
    <row r="22" spans="1:16" x14ac:dyDescent="0.25">
      <c r="A22" s="29" t="s">
        <v>14</v>
      </c>
      <c r="B22" s="6">
        <v>43606</v>
      </c>
      <c r="C22" s="7">
        <f t="shared" si="1"/>
        <v>43606</v>
      </c>
      <c r="D22" s="38" t="str">
        <f>TEXT(B22,"dddd")&amp;" 18:00"&amp;" - "&amp;TEXT(C22,"dddd")&amp;" 22:00"</f>
        <v>Tuesday 18:00 - Tuesday 22:00</v>
      </c>
      <c r="E22" s="53">
        <v>4</v>
      </c>
      <c r="F22" s="54">
        <v>11</v>
      </c>
      <c r="G22" s="49"/>
      <c r="H22" s="55"/>
      <c r="I22" s="12"/>
      <c r="J22" s="12"/>
      <c r="L22" s="12"/>
      <c r="M22" s="12"/>
      <c r="N22" s="12"/>
      <c r="O22" s="12"/>
      <c r="P22" s="12"/>
    </row>
    <row r="23" spans="1:16" x14ac:dyDescent="0.25">
      <c r="A23" s="29" t="s">
        <v>13</v>
      </c>
      <c r="B23" s="6">
        <v>43607</v>
      </c>
      <c r="C23" s="7">
        <f t="shared" si="1"/>
        <v>43607</v>
      </c>
      <c r="D23" s="38" t="str">
        <f>TEXT(B23,"dddd")&amp;" 18:00"&amp;" - "&amp;TEXT(C23,"dddd")&amp;" 22:00"</f>
        <v>Wednesday 18:00 - Wednesday 22:00</v>
      </c>
      <c r="E23" s="39">
        <v>4</v>
      </c>
      <c r="F23" s="40">
        <v>11</v>
      </c>
      <c r="G23" s="29"/>
      <c r="H23" s="32"/>
      <c r="I23" s="12"/>
      <c r="J23" s="12"/>
      <c r="L23" s="12"/>
      <c r="M23" s="12"/>
      <c r="N23" s="12"/>
      <c r="O23" s="12"/>
      <c r="P23" s="12"/>
    </row>
    <row r="24" spans="1:16" x14ac:dyDescent="0.25">
      <c r="A24" s="29" t="s">
        <v>14</v>
      </c>
      <c r="B24" s="6">
        <v>43608</v>
      </c>
      <c r="C24" s="7">
        <f t="shared" si="1"/>
        <v>43608</v>
      </c>
      <c r="D24" s="38" t="str">
        <f>TEXT(B24,"dddd")&amp;" 18:00"&amp;" - "&amp;TEXT(C24,"dddd")&amp;" 22:00"</f>
        <v>Thursday 18:00 - Thursday 22:00</v>
      </c>
      <c r="E24" s="39">
        <v>4</v>
      </c>
      <c r="F24" s="40">
        <v>11</v>
      </c>
      <c r="G24" s="29"/>
      <c r="H24" s="32"/>
      <c r="I24" s="12"/>
      <c r="J24" s="12"/>
      <c r="L24" s="12"/>
      <c r="M24" s="12"/>
      <c r="N24" s="12"/>
      <c r="O24" s="12"/>
      <c r="P24" s="12"/>
    </row>
    <row r="25" spans="1:16" x14ac:dyDescent="0.25">
      <c r="A25" s="20" t="s">
        <v>18</v>
      </c>
      <c r="B25" s="21">
        <v>43609</v>
      </c>
      <c r="C25" s="22">
        <f t="shared" si="1"/>
        <v>43609</v>
      </c>
      <c r="D25" s="23" t="str">
        <f>TEXT(B25,"dddd")&amp;" 09:00"&amp;" - "&amp;TEXT(C25,"dddd")&amp;" 18:00"</f>
        <v>Friday 09:00 - Friday 18:00</v>
      </c>
      <c r="E25" s="24">
        <v>9</v>
      </c>
      <c r="F25" s="25">
        <v>15</v>
      </c>
      <c r="G25" s="20"/>
      <c r="H25" s="28"/>
      <c r="I25" s="12"/>
      <c r="J25" s="12"/>
      <c r="L25" s="12"/>
      <c r="M25" s="12"/>
      <c r="N25" s="12"/>
      <c r="O25" s="12"/>
      <c r="P25" s="12"/>
    </row>
    <row r="26" spans="1:16" x14ac:dyDescent="0.25">
      <c r="A26" s="20" t="s">
        <v>13</v>
      </c>
      <c r="B26" s="21">
        <v>43610</v>
      </c>
      <c r="C26" s="22">
        <f t="shared" si="1"/>
        <v>43612</v>
      </c>
      <c r="D26" s="23" t="str">
        <f>TEXT(B26,"dddd")&amp;" 09:00"&amp;" - "&amp;TEXT(C26,"dddd")&amp;" 18:00"</f>
        <v>Saturday 09:00 - Monday 18:00</v>
      </c>
      <c r="E26" s="24">
        <v>9</v>
      </c>
      <c r="F26" s="25">
        <v>15</v>
      </c>
      <c r="G26" s="20"/>
      <c r="H26" s="28"/>
      <c r="I26" s="12"/>
      <c r="J26" s="12"/>
      <c r="L26" s="12"/>
      <c r="M26" s="12"/>
      <c r="N26" s="12"/>
      <c r="O26" s="12"/>
      <c r="P26" s="12"/>
    </row>
    <row r="27" spans="1:16" x14ac:dyDescent="0.25">
      <c r="A27" s="20" t="s">
        <v>13</v>
      </c>
      <c r="B27" s="21">
        <v>43611</v>
      </c>
      <c r="C27" s="22">
        <f t="shared" si="1"/>
        <v>43612</v>
      </c>
      <c r="D27" s="23" t="str">
        <f>TEXT(B27,"dddd")&amp;" 09:00"&amp;" - "&amp;TEXT(C27,"dddd")&amp;" 18:00"</f>
        <v>Sunday 09:00 - Monday 18:00</v>
      </c>
      <c r="E27" s="24">
        <v>9</v>
      </c>
      <c r="F27" s="25">
        <v>15</v>
      </c>
      <c r="G27" s="20"/>
      <c r="H27" s="28"/>
      <c r="I27" s="12"/>
      <c r="J27" s="12"/>
      <c r="L27" s="12"/>
      <c r="M27" s="12"/>
      <c r="N27" s="12"/>
      <c r="O27" s="12"/>
      <c r="P27" s="12"/>
    </row>
    <row r="28" spans="1:16" x14ac:dyDescent="0.25">
      <c r="A28" s="49" t="s">
        <v>18</v>
      </c>
      <c r="B28" s="6">
        <v>43612</v>
      </c>
      <c r="C28" s="7">
        <f t="shared" si="1"/>
        <v>43612</v>
      </c>
      <c r="D28" s="38" t="str">
        <f t="shared" si="2"/>
        <v>Monday 18:00 - Monday 00:00</v>
      </c>
      <c r="E28" s="53">
        <v>6</v>
      </c>
      <c r="F28" s="54">
        <v>9</v>
      </c>
      <c r="G28" s="49"/>
      <c r="H28" s="55"/>
      <c r="I28" s="12"/>
      <c r="J28" s="12"/>
      <c r="L28" s="12"/>
      <c r="M28" s="12"/>
      <c r="N28" s="12"/>
      <c r="O28" s="12"/>
      <c r="P28" s="12"/>
    </row>
    <row r="29" spans="1:16" x14ac:dyDescent="0.25">
      <c r="A29" s="29" t="s">
        <v>15</v>
      </c>
      <c r="B29" s="6">
        <v>43613</v>
      </c>
      <c r="C29" s="7">
        <f t="shared" si="1"/>
        <v>43613</v>
      </c>
      <c r="D29" s="38" t="str">
        <f>TEXT(B29,"dddd")&amp;" 18:00"&amp;" - "&amp;TEXT(C29,"dddd")&amp;" 22:00"</f>
        <v>Tuesday 18:00 - Tuesday 22:00</v>
      </c>
      <c r="E29" s="53">
        <v>4</v>
      </c>
      <c r="F29" s="54">
        <v>11</v>
      </c>
      <c r="G29" s="57"/>
      <c r="H29" s="55"/>
      <c r="I29" s="12"/>
      <c r="J29" s="12"/>
      <c r="L29" s="12"/>
      <c r="M29" s="12"/>
      <c r="N29" s="12"/>
      <c r="O29" s="12"/>
      <c r="P29" s="12"/>
    </row>
    <row r="30" spans="1:16" x14ac:dyDescent="0.25">
      <c r="A30" s="29" t="s">
        <v>14</v>
      </c>
      <c r="B30" s="6">
        <v>43614</v>
      </c>
      <c r="C30" s="7">
        <f t="shared" si="1"/>
        <v>43614</v>
      </c>
      <c r="D30" s="38" t="str">
        <f>TEXT(B30,"dddd")&amp;" 18:00"&amp;" - "&amp;TEXT(C30,"dddd")&amp;" 22:00"</f>
        <v>Wednesday 18:00 - Wednesday 22:00</v>
      </c>
      <c r="E30" s="53">
        <v>4</v>
      </c>
      <c r="F30" s="54">
        <v>11</v>
      </c>
      <c r="G30" s="57"/>
      <c r="H30" s="55"/>
      <c r="I30" s="12"/>
      <c r="J30" s="12"/>
      <c r="L30" s="12"/>
      <c r="M30" s="12"/>
      <c r="N30" s="12"/>
      <c r="O30" s="12"/>
      <c r="P30" s="12"/>
    </row>
    <row r="31" spans="1:16" x14ac:dyDescent="0.25">
      <c r="A31" s="29" t="s">
        <v>16</v>
      </c>
      <c r="B31" s="6">
        <v>43615</v>
      </c>
      <c r="C31" s="7">
        <f t="shared" si="1"/>
        <v>43615</v>
      </c>
      <c r="D31" s="38" t="str">
        <f>TEXT(B31,"dddd")&amp;" 18:00"&amp;" - "&amp;TEXT(C31,"dddd")&amp;" 22:00"</f>
        <v>Thursday 18:00 - Thursday 22:00</v>
      </c>
      <c r="E31" s="53">
        <v>4</v>
      </c>
      <c r="F31" s="54">
        <v>11</v>
      </c>
      <c r="G31" s="57"/>
      <c r="H31" s="55"/>
      <c r="I31" s="12"/>
      <c r="J31" s="12"/>
      <c r="L31" s="12"/>
      <c r="M31" s="12"/>
      <c r="N31" s="12"/>
      <c r="O31" s="12"/>
      <c r="P31" s="12"/>
    </row>
    <row r="32" spans="1:16" x14ac:dyDescent="0.25">
      <c r="A32" s="29" t="s">
        <v>14</v>
      </c>
      <c r="B32" s="6">
        <v>43616</v>
      </c>
      <c r="C32" s="7">
        <f t="shared" si="1"/>
        <v>43616</v>
      </c>
      <c r="D32" s="38" t="str">
        <f>TEXT(B32,"dddd")&amp;" 18:00"&amp;" - "&amp;TEXT(C32,"dddd")&amp;" 22:00"</f>
        <v>Friday 18:00 - Friday 22:00</v>
      </c>
      <c r="E32" s="53">
        <v>4</v>
      </c>
      <c r="F32" s="54">
        <v>11</v>
      </c>
      <c r="G32" s="57"/>
      <c r="H32" s="55"/>
      <c r="I32" s="12"/>
      <c r="J32" s="12"/>
      <c r="L32" s="12"/>
      <c r="M32" s="12"/>
      <c r="N32" s="12"/>
      <c r="O32" s="12"/>
      <c r="P32" s="12"/>
    </row>
    <row r="33" spans="9:16" x14ac:dyDescent="0.25">
      <c r="I33" s="12"/>
      <c r="J33" s="12"/>
      <c r="L33" s="12"/>
      <c r="M33" s="12"/>
      <c r="N33" s="12"/>
      <c r="O33" s="12"/>
      <c r="P33" s="12"/>
    </row>
    <row r="34" spans="9:16" ht="13.5" customHeight="1" x14ac:dyDescent="0.25">
      <c r="I34" s="12"/>
      <c r="J34" s="12"/>
      <c r="L34" s="12"/>
      <c r="M34" s="12"/>
      <c r="N34" s="12"/>
      <c r="O34" s="12"/>
      <c r="P34" s="12"/>
    </row>
    <row r="35" spans="9:16" ht="15.75" customHeight="1" x14ac:dyDescent="0.25">
      <c r="I35" s="12"/>
      <c r="J35" s="12"/>
      <c r="L35" s="12"/>
      <c r="M35" s="12"/>
      <c r="N35" s="12"/>
      <c r="O35" s="12"/>
      <c r="P35" s="12"/>
    </row>
    <row r="36" spans="9:16" x14ac:dyDescent="0.25">
      <c r="I36" s="12"/>
      <c r="J36" s="12"/>
      <c r="L36" s="12"/>
      <c r="M36" s="12"/>
      <c r="N36" s="12"/>
      <c r="O36" s="12"/>
      <c r="P36" s="12"/>
    </row>
    <row r="37" spans="9:16" x14ac:dyDescent="0.25">
      <c r="I37" s="12"/>
      <c r="J37" s="12"/>
      <c r="L37" s="12"/>
      <c r="M37" s="12"/>
      <c r="N37" s="12"/>
      <c r="O37" s="12"/>
      <c r="P37" s="12"/>
    </row>
    <row r="38" spans="9:16" x14ac:dyDescent="0.25">
      <c r="I38" s="12"/>
      <c r="J38" s="12"/>
      <c r="L38" s="12"/>
      <c r="M38" s="12"/>
      <c r="N38" s="12"/>
      <c r="O38" s="12"/>
      <c r="P38" s="12"/>
    </row>
    <row r="39" spans="9:16" x14ac:dyDescent="0.25">
      <c r="I39" s="12"/>
      <c r="J39" s="12"/>
      <c r="L39" s="12"/>
      <c r="M39" s="12"/>
      <c r="N39" s="12"/>
      <c r="O39" s="12"/>
      <c r="P39" s="12"/>
    </row>
    <row r="40" spans="9:16" x14ac:dyDescent="0.25">
      <c r="I40" s="12"/>
      <c r="J40" s="12"/>
      <c r="L40" s="12"/>
      <c r="M40" s="12"/>
      <c r="N40" s="12"/>
      <c r="O40" s="12"/>
      <c r="P40" s="12"/>
    </row>
    <row r="41" spans="9:16" x14ac:dyDescent="0.25">
      <c r="I41" s="12"/>
      <c r="J41" s="12"/>
      <c r="L41" s="12"/>
      <c r="M41" s="12"/>
      <c r="N41" s="12"/>
      <c r="O41" s="12"/>
      <c r="P41" s="12"/>
    </row>
    <row r="42" spans="9:16" ht="15" customHeight="1" x14ac:dyDescent="0.25">
      <c r="I42" s="12"/>
      <c r="J42" s="12"/>
      <c r="L42" s="12"/>
      <c r="M42" s="12"/>
      <c r="N42" s="12"/>
      <c r="O42" s="12"/>
      <c r="P42" s="12"/>
    </row>
    <row r="43" spans="9:16" x14ac:dyDescent="0.25">
      <c r="I43" s="12"/>
      <c r="J43" s="12"/>
      <c r="L43" s="12"/>
      <c r="M43" s="12"/>
      <c r="N43" s="12"/>
      <c r="O43" s="12"/>
      <c r="P43" s="12"/>
    </row>
    <row r="44" spans="9:16" x14ac:dyDescent="0.25">
      <c r="I44" s="12"/>
      <c r="J44" s="12"/>
      <c r="L44" s="12"/>
      <c r="M44" s="12"/>
      <c r="N44" s="12"/>
      <c r="O44" s="12"/>
      <c r="P44" s="12"/>
    </row>
    <row r="45" spans="9:16" x14ac:dyDescent="0.25">
      <c r="I45" s="18"/>
      <c r="J45" s="18"/>
      <c r="L45" s="18"/>
      <c r="M45" s="18"/>
      <c r="N45" s="18"/>
      <c r="O45" s="18"/>
      <c r="P45" s="18"/>
    </row>
    <row r="46" spans="9:16" x14ac:dyDescent="0.25">
      <c r="I46" s="18"/>
      <c r="J46" s="18"/>
      <c r="L46" s="18"/>
      <c r="M46" s="18"/>
      <c r="N46" s="18"/>
      <c r="O46" s="18"/>
      <c r="P46" s="18"/>
    </row>
    <row r="47" spans="9:16" x14ac:dyDescent="0.25">
      <c r="I47" s="18"/>
      <c r="J47" s="18"/>
      <c r="L47" s="18"/>
      <c r="M47" s="18"/>
      <c r="N47" s="18"/>
      <c r="O47" s="18"/>
      <c r="P47" s="18"/>
    </row>
    <row r="48" spans="9:16" x14ac:dyDescent="0.25">
      <c r="I48" s="18"/>
      <c r="J48" s="18"/>
      <c r="L48" s="18"/>
      <c r="M48" s="18"/>
      <c r="N48" s="18"/>
      <c r="O48" s="18"/>
      <c r="P48" s="18"/>
    </row>
  </sheetData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zoomScale="140" zoomScaleNormal="140" workbookViewId="0">
      <selection activeCell="G4" sqref="G4:H10"/>
    </sheetView>
  </sheetViews>
  <sheetFormatPr defaultRowHeight="15" x14ac:dyDescent="0.25"/>
  <cols>
    <col min="2" max="2" width="10" style="72" bestFit="1" customWidth="1"/>
    <col min="3" max="3" width="9.42578125" style="72" bestFit="1" customWidth="1"/>
    <col min="4" max="4" width="28.28515625" bestFit="1" customWidth="1"/>
    <col min="5" max="5" width="8.42578125" style="1" customWidth="1"/>
    <col min="6" max="6" width="11.42578125" style="1" customWidth="1"/>
    <col min="7" max="7" width="6.42578125" customWidth="1"/>
    <col min="9" max="9" width="35.42578125" bestFit="1" customWidth="1"/>
    <col min="10" max="10" width="14.28515625" bestFit="1" customWidth="1"/>
    <col min="11" max="11" width="24.28515625" customWidth="1"/>
    <col min="12" max="12" width="17.42578125" customWidth="1"/>
    <col min="13" max="13" width="18.42578125" customWidth="1"/>
    <col min="14" max="14" width="17.7109375" customWidth="1"/>
    <col min="15" max="15" width="17.5703125" customWidth="1"/>
    <col min="16" max="16" width="22.5703125" customWidth="1"/>
  </cols>
  <sheetData>
    <row r="1" spans="1:16" ht="56.25" x14ac:dyDescent="0.25">
      <c r="A1" s="2" t="s">
        <v>0</v>
      </c>
      <c r="B1" s="69" t="s">
        <v>1</v>
      </c>
      <c r="C1" s="69" t="s">
        <v>2</v>
      </c>
      <c r="D1" s="3" t="s">
        <v>5</v>
      </c>
      <c r="E1" s="4" t="s">
        <v>6</v>
      </c>
      <c r="F1" s="4" t="s">
        <v>58</v>
      </c>
      <c r="G1" s="3" t="s">
        <v>3</v>
      </c>
      <c r="H1" s="5" t="s">
        <v>4</v>
      </c>
      <c r="I1" s="5" t="s">
        <v>34</v>
      </c>
      <c r="J1" s="5" t="s">
        <v>21</v>
      </c>
      <c r="K1" s="5" t="s">
        <v>33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</row>
    <row r="2" spans="1:16" x14ac:dyDescent="0.25">
      <c r="A2" s="73" t="s">
        <v>16</v>
      </c>
      <c r="B2" s="74">
        <v>43617</v>
      </c>
      <c r="C2" s="75">
        <v>43617</v>
      </c>
      <c r="D2" s="76" t="str">
        <f>TEXT(B2,"dddd")&amp;" 09:00"&amp;" - "&amp;TEXT(C2,"dddd")&amp;" 18:00"</f>
        <v>Saturday 09:00 - Saturday 18:00</v>
      </c>
      <c r="E2" s="77">
        <v>9</v>
      </c>
      <c r="F2" s="78">
        <v>15</v>
      </c>
      <c r="G2" s="79"/>
      <c r="H2" s="80"/>
      <c r="I2" s="12" t="s">
        <v>35</v>
      </c>
      <c r="J2" s="36">
        <f>SUMIF(A$2:A$31,"Dev 1",E$2:E$31)</f>
        <v>34</v>
      </c>
      <c r="K2" s="35"/>
      <c r="L2" s="12" t="str">
        <f>IF(SUMIF(A$2:A$28,"Dev 1",E$2:E$28)&lt;=100,"ok","not ok")</f>
        <v>ok</v>
      </c>
      <c r="M2" s="12" t="s">
        <v>12</v>
      </c>
      <c r="N2" s="12" t="s">
        <v>12</v>
      </c>
      <c r="O2" s="12" t="s">
        <v>12</v>
      </c>
      <c r="P2" s="12" t="s">
        <v>12</v>
      </c>
    </row>
    <row r="3" spans="1:16" x14ac:dyDescent="0.25">
      <c r="A3" s="73" t="s">
        <v>16</v>
      </c>
      <c r="B3" s="74">
        <v>43618</v>
      </c>
      <c r="C3" s="75">
        <v>43618</v>
      </c>
      <c r="D3" s="76" t="str">
        <f>TEXT(B3,"dddd")&amp;" 09:00"&amp;" - "&amp;TEXT(C3,"dddd")&amp;" 18:00"</f>
        <v>Sunday 09:00 - Sunday 18:00</v>
      </c>
      <c r="E3" s="77">
        <v>9</v>
      </c>
      <c r="F3" s="78">
        <v>15</v>
      </c>
      <c r="G3" s="79"/>
      <c r="H3" s="80"/>
      <c r="I3" s="12" t="s">
        <v>37</v>
      </c>
      <c r="J3" s="36">
        <f>SUMIF(A$2:A$31,"Dev 2",E$2:E$31)</f>
        <v>34</v>
      </c>
      <c r="K3" s="35"/>
      <c r="L3" s="12" t="str">
        <f>IF(SUMIF(A$2:A$28,"Dev 2",E$2:E$28)&lt;=100,"ok","not ok")</f>
        <v>ok</v>
      </c>
      <c r="M3" s="12" t="s">
        <v>12</v>
      </c>
      <c r="N3" s="12" t="s">
        <v>12</v>
      </c>
      <c r="O3" s="12" t="s">
        <v>12</v>
      </c>
      <c r="P3" s="12" t="s">
        <v>12</v>
      </c>
    </row>
    <row r="4" spans="1:16" x14ac:dyDescent="0.25">
      <c r="A4" s="29" t="s">
        <v>13</v>
      </c>
      <c r="B4" s="70">
        <v>43619</v>
      </c>
      <c r="C4" s="71">
        <v>43619</v>
      </c>
      <c r="D4" s="38" t="str">
        <f>TEXT(B4,"dddd")&amp;" 18:00"&amp;" - "&amp;TEXT(C4,"dddd")&amp;" 22:00"</f>
        <v>Monday 18:00 - Monday 22:00</v>
      </c>
      <c r="E4" s="39">
        <v>4</v>
      </c>
      <c r="F4" s="40">
        <v>9</v>
      </c>
      <c r="G4" s="30"/>
      <c r="H4" s="31"/>
      <c r="I4" s="12" t="s">
        <v>38</v>
      </c>
      <c r="J4" s="36">
        <f>SUMIF(A$2:A$31,"Dev 3",E$2:E$31)</f>
        <v>34</v>
      </c>
      <c r="K4" s="35"/>
      <c r="L4" s="12" t="str">
        <f>IF(SUMIF(A$2:A$28,"Dev 3",E$2:E$28)&lt;=100,"ok","not ok")</f>
        <v>ok</v>
      </c>
      <c r="M4" s="12" t="s">
        <v>12</v>
      </c>
      <c r="N4" s="12" t="s">
        <v>12</v>
      </c>
      <c r="O4" s="12" t="s">
        <v>12</v>
      </c>
      <c r="P4" s="12" t="s">
        <v>12</v>
      </c>
    </row>
    <row r="5" spans="1:16" x14ac:dyDescent="0.25">
      <c r="A5" s="29" t="s">
        <v>14</v>
      </c>
      <c r="B5" s="70">
        <v>43620</v>
      </c>
      <c r="C5" s="71">
        <v>43620</v>
      </c>
      <c r="D5" s="38" t="str">
        <f>TEXT(B5,"dddd")&amp;" 18:00"&amp;" - "&amp;TEXT(C5,"dddd")&amp;" 22:00"</f>
        <v>Tuesday 18:00 - Tuesday 22:00</v>
      </c>
      <c r="E5" s="39">
        <v>4</v>
      </c>
      <c r="F5" s="40">
        <v>11</v>
      </c>
      <c r="G5" s="30"/>
      <c r="H5" s="31"/>
      <c r="I5" s="12" t="s">
        <v>39</v>
      </c>
      <c r="J5" s="36">
        <f>SUMIF(A$2:A$31,"Dev 4",E$2:E$31)</f>
        <v>34</v>
      </c>
      <c r="K5" s="42"/>
      <c r="L5" s="12" t="str">
        <f>IF(SUMIF(A$2:A$28,"Dev 4",E$2:E$28)&lt;=100,"ok","not ok")</f>
        <v>ok</v>
      </c>
      <c r="M5" s="12" t="s">
        <v>12</v>
      </c>
      <c r="N5" s="12" t="s">
        <v>12</v>
      </c>
      <c r="O5" s="12" t="s">
        <v>12</v>
      </c>
      <c r="P5" s="12" t="s">
        <v>12</v>
      </c>
    </row>
    <row r="6" spans="1:16" x14ac:dyDescent="0.25">
      <c r="A6" s="29" t="s">
        <v>15</v>
      </c>
      <c r="B6" s="70">
        <v>43621</v>
      </c>
      <c r="C6" s="71">
        <v>43621</v>
      </c>
      <c r="D6" s="38" t="str">
        <f>TEXT(B6,"dddd")&amp;" 18:00"&amp;" - "&amp;TEXT(C6,"dddd")&amp;" 22:00"</f>
        <v>Wednesday 18:00 - Wednesday 22:00</v>
      </c>
      <c r="E6" s="39">
        <v>4</v>
      </c>
      <c r="F6" s="40">
        <v>11</v>
      </c>
      <c r="G6" s="30"/>
      <c r="H6" s="31"/>
      <c r="I6" s="12" t="s">
        <v>41</v>
      </c>
      <c r="J6" s="36">
        <f>SUMIF(A$2:A$32,"Dev 5",E$2:E$32)</f>
        <v>34</v>
      </c>
      <c r="K6" s="35"/>
      <c r="L6" s="12" t="str">
        <f>IF(SUMIF(A$2:A$28,"Dev 5",E$2:E$28)&lt;=100,"ok","not ok")</f>
        <v>ok</v>
      </c>
      <c r="M6" s="12" t="s">
        <v>12</v>
      </c>
      <c r="N6" s="12" t="s">
        <v>12</v>
      </c>
      <c r="O6" s="12" t="s">
        <v>12</v>
      </c>
      <c r="P6" s="12" t="s">
        <v>12</v>
      </c>
    </row>
    <row r="7" spans="1:16" x14ac:dyDescent="0.25">
      <c r="A7" s="29" t="s">
        <v>16</v>
      </c>
      <c r="B7" s="70">
        <v>43622</v>
      </c>
      <c r="C7" s="71">
        <v>43622</v>
      </c>
      <c r="D7" s="38" t="str">
        <f>TEXT(B7,"dddd")&amp;" 18:00"&amp;" - "&amp;TEXT(C7,"dddd")&amp;" 22:00"</f>
        <v>Thursday 18:00 - Thursday 22:00</v>
      </c>
      <c r="E7" s="39">
        <v>4</v>
      </c>
      <c r="F7" s="40">
        <v>11</v>
      </c>
      <c r="G7" s="30"/>
      <c r="H7" s="31"/>
      <c r="I7" s="37"/>
    </row>
    <row r="8" spans="1:16" x14ac:dyDescent="0.25">
      <c r="A8" s="29" t="s">
        <v>18</v>
      </c>
      <c r="B8" s="70">
        <v>43623</v>
      </c>
      <c r="C8" s="71">
        <v>43623</v>
      </c>
      <c r="D8" s="38" t="str">
        <f>TEXT(B8,"dddd")&amp;" 18:00"&amp;" - "&amp;TEXT(C8,"dddd")&amp;" 22:00"</f>
        <v>Friday 18:00 - Friday 22:00</v>
      </c>
      <c r="E8" s="39">
        <v>4</v>
      </c>
      <c r="F8" s="40">
        <v>11</v>
      </c>
      <c r="G8" s="29"/>
      <c r="H8" s="32"/>
    </row>
    <row r="9" spans="1:16" x14ac:dyDescent="0.25">
      <c r="A9" s="73" t="s">
        <v>15</v>
      </c>
      <c r="B9" s="74">
        <v>43624</v>
      </c>
      <c r="C9" s="75">
        <v>43624</v>
      </c>
      <c r="D9" s="76" t="str">
        <f>TEXT(B9,"dddd")&amp;" 09:00"&amp;" - "&amp;TEXT(C9,"dddd")&amp;" 18:00"</f>
        <v>Saturday 09:00 - Saturday 18:00</v>
      </c>
      <c r="E9" s="77">
        <v>9</v>
      </c>
      <c r="F9" s="78">
        <v>15</v>
      </c>
      <c r="G9" s="73"/>
      <c r="H9" s="81"/>
    </row>
    <row r="10" spans="1:16" x14ac:dyDescent="0.25">
      <c r="A10" s="73" t="s">
        <v>15</v>
      </c>
      <c r="B10" s="74">
        <v>43625</v>
      </c>
      <c r="C10" s="75">
        <v>43625</v>
      </c>
      <c r="D10" s="76" t="str">
        <f>TEXT(B10,"dddd")&amp;" 09:00"&amp;" - "&amp;TEXT(C10,"dddd")&amp;" 18:00"</f>
        <v>Sunday 09:00 - Sunday 18:00</v>
      </c>
      <c r="E10" s="77">
        <v>9</v>
      </c>
      <c r="F10" s="78">
        <v>15</v>
      </c>
      <c r="G10" s="73"/>
      <c r="H10" s="81"/>
      <c r="J10" s="12"/>
      <c r="L10" s="17"/>
      <c r="M10" s="12"/>
      <c r="N10" s="12"/>
      <c r="O10" s="12"/>
      <c r="P10" s="12"/>
    </row>
    <row r="11" spans="1:16" x14ac:dyDescent="0.25">
      <c r="A11" s="29" t="s">
        <v>18</v>
      </c>
      <c r="B11" s="70">
        <v>43626</v>
      </c>
      <c r="C11" s="71">
        <v>43626</v>
      </c>
      <c r="D11" s="38" t="str">
        <f>TEXT(B11,"dddd")&amp;" 18:00"&amp;" - "&amp;TEXT(C11,"dddd")&amp;" 22:00"</f>
        <v>Monday 18:00 - Monday 22:00</v>
      </c>
      <c r="E11" s="39">
        <v>4</v>
      </c>
      <c r="F11" s="40">
        <v>9</v>
      </c>
      <c r="G11" s="29"/>
      <c r="H11" s="32"/>
      <c r="J11" s="12"/>
      <c r="L11" s="12"/>
      <c r="M11" s="12"/>
      <c r="N11" s="12"/>
      <c r="O11" s="12"/>
      <c r="P11" s="12"/>
    </row>
    <row r="12" spans="1:16" x14ac:dyDescent="0.25">
      <c r="A12" s="29" t="s">
        <v>16</v>
      </c>
      <c r="B12" s="70">
        <v>43627</v>
      </c>
      <c r="C12" s="71">
        <v>43627</v>
      </c>
      <c r="D12" s="38" t="str">
        <f>TEXT(B12,"dddd")&amp;" 18:00"&amp;" - "&amp;TEXT(C12,"dddd")&amp;" 22:00"</f>
        <v>Tuesday 18:00 - Tuesday 22:00</v>
      </c>
      <c r="E12" s="39">
        <v>4</v>
      </c>
      <c r="F12" s="40">
        <v>11</v>
      </c>
      <c r="G12" s="29"/>
      <c r="H12" s="32"/>
      <c r="J12" s="12"/>
      <c r="L12" s="12"/>
      <c r="M12" s="12"/>
      <c r="N12" s="12"/>
      <c r="O12" s="12"/>
      <c r="P12" s="12"/>
    </row>
    <row r="13" spans="1:16" x14ac:dyDescent="0.25">
      <c r="A13" s="29" t="s">
        <v>15</v>
      </c>
      <c r="B13" s="70">
        <v>43628</v>
      </c>
      <c r="C13" s="71">
        <v>43628</v>
      </c>
      <c r="D13" s="38" t="str">
        <f>TEXT(B13,"dddd")&amp;" 18:00"&amp;" - "&amp;TEXT(C13,"dddd")&amp;" 22:00"</f>
        <v>Wednesday 18:00 - Wednesday 22:00</v>
      </c>
      <c r="E13" s="39">
        <v>4</v>
      </c>
      <c r="F13" s="40">
        <v>11</v>
      </c>
      <c r="G13" s="29"/>
      <c r="H13" s="32"/>
      <c r="J13" s="12"/>
      <c r="L13" s="12"/>
      <c r="M13" s="12"/>
      <c r="N13" s="12"/>
      <c r="O13" s="12"/>
      <c r="P13" s="12"/>
    </row>
    <row r="14" spans="1:16" ht="14.25" customHeight="1" x14ac:dyDescent="0.25">
      <c r="A14" s="29" t="s">
        <v>13</v>
      </c>
      <c r="B14" s="70">
        <v>43629</v>
      </c>
      <c r="C14" s="71">
        <v>43629</v>
      </c>
      <c r="D14" s="38" t="str">
        <f>TEXT(B14,"dddd")&amp;" 18:00"&amp;" - "&amp;TEXT(C14,"dddd")&amp;" 00:00"</f>
        <v>Thursday 18:00 - Thursday 00:00</v>
      </c>
      <c r="E14" s="39">
        <v>4</v>
      </c>
      <c r="F14" s="40">
        <v>11</v>
      </c>
      <c r="G14" s="29"/>
      <c r="H14" s="32"/>
      <c r="J14" s="12"/>
      <c r="L14" s="12"/>
      <c r="M14" s="12"/>
      <c r="N14" s="12"/>
      <c r="O14" s="12"/>
      <c r="P14" s="12"/>
    </row>
    <row r="15" spans="1:16" x14ac:dyDescent="0.25">
      <c r="A15" s="29" t="s">
        <v>14</v>
      </c>
      <c r="B15" s="70">
        <v>43630</v>
      </c>
      <c r="C15" s="71">
        <v>43630</v>
      </c>
      <c r="D15" s="38" t="str">
        <f>TEXT(B15,"dddd")&amp;" 18:00"&amp;" - "&amp;TEXT(C15,"dddd")&amp;" 22:00"</f>
        <v>Friday 18:00 - Friday 22:00</v>
      </c>
      <c r="E15" s="39">
        <v>4</v>
      </c>
      <c r="F15" s="40">
        <v>11</v>
      </c>
      <c r="G15" s="29"/>
      <c r="H15" s="32"/>
      <c r="I15" s="12"/>
      <c r="J15" s="12"/>
      <c r="L15" s="12"/>
      <c r="M15" s="12"/>
      <c r="N15" s="12"/>
      <c r="O15" s="12"/>
      <c r="P15" s="12"/>
    </row>
    <row r="16" spans="1:16" x14ac:dyDescent="0.25">
      <c r="A16" s="73" t="s">
        <v>13</v>
      </c>
      <c r="B16" s="74">
        <v>43631</v>
      </c>
      <c r="C16" s="75">
        <v>43631</v>
      </c>
      <c r="D16" s="76" t="str">
        <f>TEXT(B16,"dddd")&amp;" 09:00"&amp;" - "&amp;TEXT(C16,"dddd")&amp;" 18:00"</f>
        <v>Saturday 09:00 - Saturday 18:00</v>
      </c>
      <c r="E16" s="77">
        <v>9</v>
      </c>
      <c r="F16" s="78">
        <v>15</v>
      </c>
      <c r="G16" s="73"/>
      <c r="H16" s="81"/>
      <c r="I16" s="12"/>
      <c r="J16" s="12"/>
      <c r="L16" s="12"/>
      <c r="M16" s="12"/>
      <c r="N16" s="12"/>
      <c r="O16" s="12"/>
      <c r="P16" s="12"/>
    </row>
    <row r="17" spans="1:16" x14ac:dyDescent="0.25">
      <c r="A17" s="73" t="s">
        <v>13</v>
      </c>
      <c r="B17" s="74">
        <v>43632</v>
      </c>
      <c r="C17" s="75">
        <v>43632</v>
      </c>
      <c r="D17" s="76" t="str">
        <f>TEXT(B17,"dddd")&amp;" 09:00"&amp;" - "&amp;TEXT(C17,"dddd")&amp;" 18:00"</f>
        <v>Sunday 09:00 - Sunday 18:00</v>
      </c>
      <c r="E17" s="77">
        <v>9</v>
      </c>
      <c r="F17" s="78">
        <v>15</v>
      </c>
      <c r="G17" s="73"/>
      <c r="H17" s="81"/>
      <c r="I17" s="12"/>
      <c r="J17" s="12"/>
      <c r="L17" s="12"/>
      <c r="M17" s="12"/>
      <c r="N17" s="12"/>
      <c r="O17" s="12"/>
      <c r="P17" s="12"/>
    </row>
    <row r="18" spans="1:16" ht="15.75" customHeight="1" x14ac:dyDescent="0.25">
      <c r="A18" s="29" t="s">
        <v>14</v>
      </c>
      <c r="B18" s="70">
        <v>43633</v>
      </c>
      <c r="C18" s="71">
        <v>43633</v>
      </c>
      <c r="D18" s="38" t="str">
        <f>TEXT(B18,"dddd")&amp;" 18:00"&amp;" - "&amp;TEXT(C18,"dddd")&amp;" 22:00"</f>
        <v>Monday 18:00 - Monday 22:00</v>
      </c>
      <c r="E18" s="39">
        <v>4</v>
      </c>
      <c r="F18" s="40">
        <v>9</v>
      </c>
      <c r="G18" s="29"/>
      <c r="H18" s="32"/>
      <c r="I18" s="12"/>
      <c r="J18" s="12"/>
      <c r="L18" s="12"/>
      <c r="M18" s="12"/>
      <c r="N18" s="12"/>
      <c r="O18" s="12"/>
      <c r="P18" s="12"/>
    </row>
    <row r="19" spans="1:16" ht="15.75" customHeight="1" x14ac:dyDescent="0.25">
      <c r="A19" s="29" t="s">
        <v>16</v>
      </c>
      <c r="B19" s="70">
        <v>43634</v>
      </c>
      <c r="C19" s="71">
        <v>43634</v>
      </c>
      <c r="D19" s="38" t="str">
        <f>TEXT(B19,"dddd")&amp;" 18:00"&amp;" - "&amp;TEXT(C19,"dddd")&amp;" 22:00"</f>
        <v>Tuesday 18:00 - Tuesday 22:00</v>
      </c>
      <c r="E19" s="39">
        <v>4</v>
      </c>
      <c r="F19" s="40">
        <v>11</v>
      </c>
      <c r="G19" s="29"/>
      <c r="H19" s="32"/>
      <c r="I19" s="12"/>
      <c r="J19" s="12"/>
      <c r="L19" s="12"/>
      <c r="M19" s="12"/>
      <c r="N19" s="12"/>
      <c r="O19" s="12"/>
      <c r="P19" s="12"/>
    </row>
    <row r="20" spans="1:16" x14ac:dyDescent="0.25">
      <c r="A20" s="29" t="s">
        <v>15</v>
      </c>
      <c r="B20" s="70">
        <v>43635</v>
      </c>
      <c r="C20" s="71">
        <v>43635</v>
      </c>
      <c r="D20" s="38" t="str">
        <f>TEXT(B20,"dddd")&amp;" 18:00"&amp;" - "&amp;TEXT(C20,"dddd")&amp;" 22:00"</f>
        <v>Wednesday 18:00 - Wednesday 22:00</v>
      </c>
      <c r="E20" s="39">
        <v>4</v>
      </c>
      <c r="F20" s="40">
        <v>11</v>
      </c>
      <c r="G20" s="29"/>
      <c r="H20" s="32"/>
      <c r="I20" s="12"/>
      <c r="J20" s="12"/>
      <c r="L20" s="12"/>
      <c r="M20" s="12"/>
      <c r="N20" s="12"/>
      <c r="O20" s="12"/>
      <c r="P20" s="12"/>
    </row>
    <row r="21" spans="1:16" x14ac:dyDescent="0.25">
      <c r="A21" s="29" t="s">
        <v>18</v>
      </c>
      <c r="B21" s="70">
        <v>43636</v>
      </c>
      <c r="C21" s="71">
        <v>43636</v>
      </c>
      <c r="D21" s="38" t="str">
        <f t="shared" ref="D21:D28" si="0">TEXT(B21,"dddd")&amp;" 18:00"&amp;" - "&amp;TEXT(C21,"dddd")&amp;" 00:00"</f>
        <v>Thursday 18:00 - Thursday 00:00</v>
      </c>
      <c r="E21" s="39">
        <v>4</v>
      </c>
      <c r="F21" s="40">
        <v>11</v>
      </c>
      <c r="G21" s="29"/>
      <c r="H21" s="32"/>
      <c r="I21" s="12"/>
      <c r="J21" s="12"/>
      <c r="L21" s="12"/>
      <c r="M21" s="12"/>
      <c r="N21" s="12"/>
      <c r="O21" s="12"/>
      <c r="P21" s="12"/>
    </row>
    <row r="22" spans="1:16" x14ac:dyDescent="0.25">
      <c r="A22" s="29" t="s">
        <v>13</v>
      </c>
      <c r="B22" s="70">
        <v>43637</v>
      </c>
      <c r="C22" s="71">
        <v>43637</v>
      </c>
      <c r="D22" s="38" t="str">
        <f>TEXT(B22,"dddd")&amp;" 18:00"&amp;" - "&amp;TEXT(C22,"dddd")&amp;" 22:00"</f>
        <v>Friday 18:00 - Friday 22:00</v>
      </c>
      <c r="E22" s="39">
        <v>4</v>
      </c>
      <c r="F22" s="40">
        <v>11</v>
      </c>
      <c r="G22" s="29"/>
      <c r="H22" s="32"/>
      <c r="I22" s="12"/>
      <c r="J22" s="12"/>
      <c r="L22" s="12"/>
      <c r="M22" s="12"/>
      <c r="N22" s="12"/>
      <c r="O22" s="12"/>
      <c r="P22" s="12"/>
    </row>
    <row r="23" spans="1:16" x14ac:dyDescent="0.25">
      <c r="A23" s="73" t="s">
        <v>14</v>
      </c>
      <c r="B23" s="74">
        <v>43638</v>
      </c>
      <c r="C23" s="75">
        <v>43638</v>
      </c>
      <c r="D23" s="76" t="str">
        <f>TEXT(B23,"dddd")&amp;" 09:00"&amp;" - "&amp;TEXT(C23,"dddd")&amp;" 18:00"</f>
        <v>Saturday 09:00 - Saturday 18:00</v>
      </c>
      <c r="E23" s="77">
        <v>9</v>
      </c>
      <c r="F23" s="78">
        <v>11</v>
      </c>
      <c r="G23" s="73"/>
      <c r="H23" s="81"/>
      <c r="I23" s="12"/>
      <c r="J23" s="12"/>
      <c r="L23" s="12"/>
      <c r="M23" s="12"/>
      <c r="N23" s="12"/>
      <c r="O23" s="12"/>
      <c r="P23" s="12"/>
    </row>
    <row r="24" spans="1:16" x14ac:dyDescent="0.25">
      <c r="A24" s="73" t="s">
        <v>14</v>
      </c>
      <c r="B24" s="74">
        <v>43639</v>
      </c>
      <c r="C24" s="75">
        <v>43639</v>
      </c>
      <c r="D24" s="76" t="str">
        <f>TEXT(B24,"dddd")&amp;" 09:00"&amp;" - "&amp;TEXT(C24,"dddd")&amp;" 18:00"</f>
        <v>Sunday 09:00 - Sunday 18:00</v>
      </c>
      <c r="E24" s="77">
        <v>9</v>
      </c>
      <c r="F24" s="78">
        <v>11</v>
      </c>
      <c r="G24" s="73"/>
      <c r="H24" s="81"/>
      <c r="I24" s="12"/>
      <c r="J24" s="12"/>
      <c r="L24" s="12"/>
      <c r="M24" s="12"/>
      <c r="N24" s="12"/>
      <c r="O24" s="12"/>
      <c r="P24" s="12"/>
    </row>
    <row r="25" spans="1:16" x14ac:dyDescent="0.25">
      <c r="A25" s="29" t="s">
        <v>18</v>
      </c>
      <c r="B25" s="70">
        <v>43640</v>
      </c>
      <c r="C25" s="71">
        <v>43640</v>
      </c>
      <c r="D25" s="38" t="str">
        <f>TEXT(B25,"dddd")&amp;" 09:00"&amp;" - "&amp;TEXT(C25,"dddd")&amp;" 18:00"</f>
        <v>Monday 09:00 - Monday 18:00</v>
      </c>
      <c r="E25" s="39">
        <v>4</v>
      </c>
      <c r="F25" s="40">
        <v>9</v>
      </c>
      <c r="G25" s="29"/>
      <c r="H25" s="32"/>
      <c r="I25" s="12"/>
      <c r="J25" s="12"/>
      <c r="L25" s="12"/>
      <c r="M25" s="12"/>
      <c r="N25" s="12"/>
      <c r="O25" s="12"/>
      <c r="P25" s="12"/>
    </row>
    <row r="26" spans="1:16" x14ac:dyDescent="0.25">
      <c r="A26" s="29" t="s">
        <v>16</v>
      </c>
      <c r="B26" s="70">
        <v>43641</v>
      </c>
      <c r="C26" s="71">
        <v>43641</v>
      </c>
      <c r="D26" s="38" t="str">
        <f>TEXT(B26,"dddd")&amp;" 09:00"&amp;" - "&amp;TEXT(C26,"dddd")&amp;" 18:00"</f>
        <v>Tuesday 09:00 - Tuesday 18:00</v>
      </c>
      <c r="E26" s="39">
        <v>4</v>
      </c>
      <c r="F26" s="40">
        <v>11</v>
      </c>
      <c r="G26" s="29"/>
      <c r="H26" s="32"/>
      <c r="I26" s="12"/>
      <c r="J26" s="12"/>
      <c r="L26" s="12"/>
      <c r="M26" s="12"/>
      <c r="N26" s="12"/>
      <c r="O26" s="12"/>
      <c r="P26" s="12"/>
    </row>
    <row r="27" spans="1:16" x14ac:dyDescent="0.25">
      <c r="A27" s="29" t="s">
        <v>14</v>
      </c>
      <c r="B27" s="70">
        <v>43642</v>
      </c>
      <c r="C27" s="71">
        <v>43642</v>
      </c>
      <c r="D27" s="38" t="str">
        <f>TEXT(B27,"dddd")&amp;" 09:00"&amp;" - "&amp;TEXT(C27,"dddd")&amp;" 18:00"</f>
        <v>Wednesday 09:00 - Wednesday 18:00</v>
      </c>
      <c r="E27" s="39">
        <v>4</v>
      </c>
      <c r="F27" s="40">
        <v>11</v>
      </c>
      <c r="G27" s="29"/>
      <c r="H27" s="32"/>
      <c r="I27" s="12"/>
      <c r="J27" s="12"/>
      <c r="L27" s="12"/>
      <c r="M27" s="12"/>
      <c r="N27" s="12"/>
      <c r="O27" s="12"/>
      <c r="P27" s="12"/>
    </row>
    <row r="28" spans="1:16" x14ac:dyDescent="0.25">
      <c r="A28" s="29" t="s">
        <v>13</v>
      </c>
      <c r="B28" s="70">
        <v>43643</v>
      </c>
      <c r="C28" s="71">
        <v>43643</v>
      </c>
      <c r="D28" s="38" t="str">
        <f t="shared" si="0"/>
        <v>Thursday 18:00 - Thursday 00:00</v>
      </c>
      <c r="E28" s="39">
        <v>4</v>
      </c>
      <c r="F28" s="40">
        <v>11</v>
      </c>
      <c r="G28" s="29"/>
      <c r="H28" s="32"/>
      <c r="I28" s="12"/>
      <c r="J28" s="12"/>
      <c r="L28" s="12"/>
      <c r="M28" s="12"/>
      <c r="N28" s="12"/>
      <c r="O28" s="12"/>
      <c r="P28" s="12"/>
    </row>
    <row r="29" spans="1:16" x14ac:dyDescent="0.25">
      <c r="A29" s="29" t="s">
        <v>15</v>
      </c>
      <c r="B29" s="70">
        <v>43644</v>
      </c>
      <c r="C29" s="71">
        <v>43644</v>
      </c>
      <c r="D29" s="38" t="str">
        <f>TEXT(B29,"dddd")&amp;" 18:00"&amp;" - "&amp;TEXT(C29,"dddd")&amp;" 22:00"</f>
        <v>Friday 18:00 - Friday 22:00</v>
      </c>
      <c r="E29" s="39">
        <v>4</v>
      </c>
      <c r="F29" s="40">
        <v>11</v>
      </c>
      <c r="G29" s="33"/>
      <c r="H29" s="32"/>
      <c r="I29" s="12"/>
      <c r="J29" s="12"/>
      <c r="L29" s="12"/>
      <c r="M29" s="12"/>
      <c r="N29" s="12"/>
      <c r="O29" s="12"/>
      <c r="P29" s="12"/>
    </row>
    <row r="30" spans="1:16" x14ac:dyDescent="0.25">
      <c r="A30" s="73" t="s">
        <v>18</v>
      </c>
      <c r="B30" s="74">
        <v>43645</v>
      </c>
      <c r="C30" s="75">
        <v>43645</v>
      </c>
      <c r="D30" s="76" t="str">
        <f>TEXT(B30,"dddd")&amp;" 09:00"&amp;" - "&amp;TEXT(C30,"dddd")&amp;" 18:00"</f>
        <v>Saturday 09:00 - Saturday 18:00</v>
      </c>
      <c r="E30" s="77">
        <v>9</v>
      </c>
      <c r="F30" s="78">
        <v>15</v>
      </c>
      <c r="G30" s="82"/>
      <c r="H30" s="81"/>
      <c r="I30" s="12"/>
      <c r="J30" s="12"/>
      <c r="L30" s="12"/>
      <c r="M30" s="12"/>
      <c r="N30" s="12"/>
      <c r="O30" s="12"/>
      <c r="P30" s="12"/>
    </row>
    <row r="31" spans="1:16" x14ac:dyDescent="0.25">
      <c r="A31" s="73" t="s">
        <v>18</v>
      </c>
      <c r="B31" s="74">
        <v>43646</v>
      </c>
      <c r="C31" s="75">
        <v>43646</v>
      </c>
      <c r="D31" s="76" t="str">
        <f>TEXT(B31,"dddd")&amp;" 09:00"&amp;" - "&amp;TEXT(C31,"dddd")&amp;" 18:00"</f>
        <v>Sunday 09:00 - Sunday 18:00</v>
      </c>
      <c r="E31" s="77">
        <v>9</v>
      </c>
      <c r="F31" s="78">
        <v>15</v>
      </c>
      <c r="G31" s="82"/>
      <c r="H31" s="81"/>
      <c r="I31" s="12"/>
      <c r="J31" s="12"/>
      <c r="L31" s="12"/>
      <c r="M31" s="12"/>
      <c r="N31" s="12"/>
      <c r="O31" s="12"/>
      <c r="P31" s="12"/>
    </row>
    <row r="32" spans="1:16" x14ac:dyDescent="0.25">
      <c r="I32" s="12"/>
      <c r="J32" s="12"/>
      <c r="L32" s="12"/>
      <c r="M32" s="12"/>
      <c r="N32" s="12"/>
      <c r="O32" s="12"/>
      <c r="P32" s="12"/>
    </row>
    <row r="33" spans="9:16" ht="13.5" customHeight="1" x14ac:dyDescent="0.25">
      <c r="I33" s="12"/>
      <c r="J33" s="12"/>
      <c r="L33" s="12"/>
      <c r="M33" s="12"/>
      <c r="N33" s="12"/>
      <c r="O33" s="12"/>
      <c r="P33" s="12"/>
    </row>
    <row r="34" spans="9:16" ht="15.75" customHeight="1" x14ac:dyDescent="0.25">
      <c r="I34" s="12"/>
      <c r="J34" s="12"/>
      <c r="L34" s="12"/>
      <c r="M34" s="12"/>
      <c r="N34" s="12"/>
      <c r="O34" s="12"/>
      <c r="P34" s="12"/>
    </row>
    <row r="35" spans="9:16" x14ac:dyDescent="0.25">
      <c r="I35" s="12"/>
      <c r="J35" s="12"/>
      <c r="L35" s="12"/>
      <c r="M35" s="12"/>
      <c r="N35" s="12"/>
      <c r="O35" s="12"/>
      <c r="P35" s="12"/>
    </row>
    <row r="36" spans="9:16" x14ac:dyDescent="0.25">
      <c r="I36" s="12"/>
      <c r="J36" s="12"/>
      <c r="L36" s="12"/>
      <c r="M36" s="12"/>
      <c r="N36" s="12"/>
      <c r="O36" s="12"/>
      <c r="P36" s="12"/>
    </row>
    <row r="37" spans="9:16" x14ac:dyDescent="0.25">
      <c r="I37" s="12"/>
      <c r="J37" s="12"/>
      <c r="L37" s="12"/>
      <c r="M37" s="12"/>
      <c r="N37" s="12"/>
      <c r="O37" s="12"/>
      <c r="P37" s="12"/>
    </row>
    <row r="38" spans="9:16" x14ac:dyDescent="0.25">
      <c r="I38" s="12"/>
      <c r="J38" s="12"/>
      <c r="L38" s="12"/>
      <c r="M38" s="12"/>
      <c r="N38" s="12"/>
      <c r="O38" s="12"/>
      <c r="P38" s="12"/>
    </row>
    <row r="39" spans="9:16" x14ac:dyDescent="0.25">
      <c r="I39" s="12"/>
      <c r="J39" s="12"/>
      <c r="L39" s="12"/>
      <c r="M39" s="12"/>
      <c r="N39" s="12"/>
      <c r="O39" s="12"/>
      <c r="P39" s="12"/>
    </row>
    <row r="40" spans="9:16" x14ac:dyDescent="0.25">
      <c r="I40" s="12"/>
      <c r="J40" s="12"/>
      <c r="L40" s="12"/>
      <c r="M40" s="12"/>
      <c r="N40" s="12"/>
      <c r="O40" s="12"/>
      <c r="P40" s="12"/>
    </row>
    <row r="41" spans="9:16" ht="15" customHeight="1" x14ac:dyDescent="0.25">
      <c r="I41" s="12"/>
      <c r="J41" s="12"/>
      <c r="L41" s="12"/>
      <c r="M41" s="12"/>
      <c r="N41" s="12"/>
      <c r="O41" s="12"/>
      <c r="P41" s="12"/>
    </row>
    <row r="42" spans="9:16" x14ac:dyDescent="0.25">
      <c r="I42" s="12"/>
      <c r="J42" s="12"/>
      <c r="L42" s="12"/>
      <c r="M42" s="12"/>
      <c r="N42" s="12"/>
      <c r="O42" s="12"/>
      <c r="P42" s="12"/>
    </row>
    <row r="43" spans="9:16" x14ac:dyDescent="0.25">
      <c r="I43" s="12"/>
      <c r="J43" s="12"/>
      <c r="L43" s="12"/>
      <c r="M43" s="12"/>
      <c r="N43" s="12"/>
      <c r="O43" s="12"/>
      <c r="P43" s="12"/>
    </row>
    <row r="44" spans="9:16" x14ac:dyDescent="0.25">
      <c r="I44" s="18"/>
      <c r="J44" s="18"/>
      <c r="L44" s="18"/>
      <c r="M44" s="18"/>
      <c r="N44" s="18"/>
      <c r="O44" s="18"/>
      <c r="P44" s="18"/>
    </row>
    <row r="45" spans="9:16" x14ac:dyDescent="0.25">
      <c r="I45" s="18"/>
      <c r="J45" s="18"/>
      <c r="L45" s="18"/>
      <c r="M45" s="18"/>
      <c r="N45" s="18"/>
      <c r="O45" s="18"/>
      <c r="P45" s="18"/>
    </row>
    <row r="46" spans="9:16" x14ac:dyDescent="0.25">
      <c r="I46" s="18"/>
      <c r="J46" s="18"/>
      <c r="L46" s="18"/>
      <c r="M46" s="18"/>
      <c r="N46" s="18"/>
      <c r="O46" s="18"/>
      <c r="P46" s="18"/>
    </row>
    <row r="47" spans="9:16" x14ac:dyDescent="0.25">
      <c r="I47" s="18"/>
      <c r="J47" s="18"/>
      <c r="L47" s="18"/>
      <c r="M47" s="18"/>
      <c r="N47" s="18"/>
      <c r="O47" s="18"/>
      <c r="P47" s="18"/>
    </row>
  </sheetData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opLeftCell="A16" zoomScale="140" zoomScaleNormal="140" workbookViewId="0">
      <selection activeCell="F9" sqref="F9:F13"/>
    </sheetView>
  </sheetViews>
  <sheetFormatPr defaultRowHeight="15" x14ac:dyDescent="0.25"/>
  <cols>
    <col min="2" max="2" width="10" style="72" bestFit="1" customWidth="1"/>
    <col min="3" max="3" width="9.42578125" style="72" bestFit="1" customWidth="1"/>
    <col min="4" max="4" width="28.28515625" bestFit="1" customWidth="1"/>
    <col min="5" max="5" width="8.42578125" style="1" customWidth="1"/>
    <col min="6" max="6" width="11.42578125" style="1" customWidth="1"/>
    <col min="7" max="7" width="6.42578125" customWidth="1"/>
    <col min="9" max="9" width="35.42578125" bestFit="1" customWidth="1"/>
    <col min="10" max="10" width="14.28515625" bestFit="1" customWidth="1"/>
    <col min="11" max="11" width="24.28515625" customWidth="1"/>
    <col min="12" max="12" width="17.42578125" customWidth="1"/>
    <col min="13" max="13" width="18.42578125" customWidth="1"/>
    <col min="14" max="14" width="17.7109375" customWidth="1"/>
    <col min="15" max="15" width="17.5703125" customWidth="1"/>
    <col min="16" max="16" width="22.5703125" customWidth="1"/>
  </cols>
  <sheetData>
    <row r="1" spans="1:16" ht="56.25" x14ac:dyDescent="0.25">
      <c r="A1" s="2" t="s">
        <v>0</v>
      </c>
      <c r="B1" s="69" t="s">
        <v>1</v>
      </c>
      <c r="C1" s="69" t="s">
        <v>2</v>
      </c>
      <c r="D1" s="3" t="s">
        <v>5</v>
      </c>
      <c r="E1" s="4" t="s">
        <v>6</v>
      </c>
      <c r="F1" s="4" t="s">
        <v>58</v>
      </c>
      <c r="G1" s="3" t="s">
        <v>3</v>
      </c>
      <c r="H1" s="5" t="s">
        <v>4</v>
      </c>
      <c r="I1" s="5" t="s">
        <v>34</v>
      </c>
      <c r="J1" s="5" t="s">
        <v>21</v>
      </c>
      <c r="K1" s="5" t="s">
        <v>33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</row>
    <row r="2" spans="1:16" x14ac:dyDescent="0.25">
      <c r="A2" s="29" t="s">
        <v>18</v>
      </c>
      <c r="B2" s="71">
        <v>43647</v>
      </c>
      <c r="C2" s="71">
        <v>43647</v>
      </c>
      <c r="D2" s="38" t="str">
        <f t="shared" ref="D2" si="0">TEXT(B2,"dddd")&amp;" 18:00"&amp;" - "&amp;TEXT(C2,"dddd")&amp;" 00:00"</f>
        <v>Monday 18:00 - Monday 00:00</v>
      </c>
      <c r="E2" s="39">
        <v>6</v>
      </c>
      <c r="F2" s="40">
        <v>9</v>
      </c>
      <c r="G2" s="30"/>
      <c r="H2" s="31"/>
      <c r="I2" s="12" t="s">
        <v>35</v>
      </c>
      <c r="J2" s="36">
        <f>SUMIF(A$2:A$32,"Dev 1",E$2:E$32)</f>
        <v>34</v>
      </c>
      <c r="K2" s="35"/>
      <c r="L2" s="12" t="str">
        <f>IF(SUMIF(A$2:A$32,"Dev 1",E$2:E$32)&lt;=100,"ok","not ok")</f>
        <v>ok</v>
      </c>
      <c r="M2" s="12" t="s">
        <v>12</v>
      </c>
      <c r="N2" s="12" t="s">
        <v>12</v>
      </c>
      <c r="O2" s="12" t="s">
        <v>12</v>
      </c>
      <c r="P2" s="12" t="s">
        <v>12</v>
      </c>
    </row>
    <row r="3" spans="1:16" x14ac:dyDescent="0.25">
      <c r="A3" s="29" t="s">
        <v>13</v>
      </c>
      <c r="B3" s="71">
        <v>43648</v>
      </c>
      <c r="C3" s="71">
        <v>43648</v>
      </c>
      <c r="D3" s="38" t="str">
        <f t="shared" ref="D3:D32" si="1">TEXT(B3,"dddd")&amp;" 18:00"&amp;" - "&amp;TEXT(C3,"dddd")&amp;" 22:00"</f>
        <v>Tuesday 18:00 - Tuesday 22:00</v>
      </c>
      <c r="E3" s="39">
        <v>4</v>
      </c>
      <c r="F3" s="40">
        <v>11</v>
      </c>
      <c r="G3" s="30"/>
      <c r="H3" s="31"/>
      <c r="I3" s="12" t="s">
        <v>37</v>
      </c>
      <c r="J3" s="36">
        <f>SUMIF(A$2:A$32,"Dev 2",E$2:E$32)</f>
        <v>34</v>
      </c>
      <c r="K3" s="35"/>
      <c r="L3" s="12" t="str">
        <f>IF(SUMIF(A$2:A$32,"Dev 2",E$2:E$32)&lt;=100,"ok","not ok")</f>
        <v>ok</v>
      </c>
      <c r="M3" s="12" t="s">
        <v>12</v>
      </c>
      <c r="N3" s="12" t="s">
        <v>12</v>
      </c>
      <c r="O3" s="12" t="s">
        <v>12</v>
      </c>
      <c r="P3" s="12" t="s">
        <v>12</v>
      </c>
    </row>
    <row r="4" spans="1:16" x14ac:dyDescent="0.25">
      <c r="A4" s="29" t="s">
        <v>14</v>
      </c>
      <c r="B4" s="71">
        <v>43649</v>
      </c>
      <c r="C4" s="71">
        <v>43649</v>
      </c>
      <c r="D4" s="38" t="str">
        <f t="shared" si="1"/>
        <v>Wednesday 18:00 - Wednesday 22:00</v>
      </c>
      <c r="E4" s="39">
        <v>4</v>
      </c>
      <c r="F4" s="40">
        <v>11</v>
      </c>
      <c r="G4" s="30"/>
      <c r="H4" s="31"/>
      <c r="I4" s="12" t="s">
        <v>38</v>
      </c>
      <c r="J4" s="36">
        <f>SUMIF(A$2:A$32,"Dev 3",E$2:E$32)</f>
        <v>36</v>
      </c>
      <c r="K4" s="35"/>
      <c r="L4" s="12" t="str">
        <f>IF(SUMIF(A$2:A$32,"Dev 3",E$2:E$32)&lt;=100,"ok","not ok")</f>
        <v>ok</v>
      </c>
      <c r="M4" s="12" t="s">
        <v>12</v>
      </c>
      <c r="N4" s="12" t="s">
        <v>12</v>
      </c>
      <c r="O4" s="12" t="s">
        <v>12</v>
      </c>
      <c r="P4" s="12" t="s">
        <v>12</v>
      </c>
    </row>
    <row r="5" spans="1:16" x14ac:dyDescent="0.25">
      <c r="A5" s="29" t="s">
        <v>13</v>
      </c>
      <c r="B5" s="71">
        <v>43650</v>
      </c>
      <c r="C5" s="71">
        <v>43650</v>
      </c>
      <c r="D5" s="38" t="str">
        <f>TEXT(B5,"dddd")&amp;" 18:00"&amp;" - "&amp;TEXT(C5,"dddd")&amp;" 22:00"</f>
        <v>Thursday 18:00 - Thursday 22:00</v>
      </c>
      <c r="E5" s="39">
        <v>4</v>
      </c>
      <c r="F5" s="40">
        <v>11</v>
      </c>
      <c r="G5" s="30"/>
      <c r="H5" s="31"/>
      <c r="I5" s="12" t="s">
        <v>39</v>
      </c>
      <c r="J5" s="36">
        <f>SUMIF(A$2:A$32,"Dev 4",E$2:E$32)</f>
        <v>36</v>
      </c>
      <c r="K5" s="42"/>
      <c r="L5" s="12" t="str">
        <f>IF(SUMIF(A$2:A$32,"Dev 4",E$2:E$32)&lt;=100,"ok","not ok")</f>
        <v>ok</v>
      </c>
      <c r="M5" s="12" t="s">
        <v>12</v>
      </c>
      <c r="N5" s="12" t="s">
        <v>12</v>
      </c>
      <c r="O5" s="12" t="s">
        <v>12</v>
      </c>
      <c r="P5" s="12" t="s">
        <v>12</v>
      </c>
    </row>
    <row r="6" spans="1:16" x14ac:dyDescent="0.25">
      <c r="A6" s="29" t="s">
        <v>18</v>
      </c>
      <c r="B6" s="71">
        <v>43651</v>
      </c>
      <c r="C6" s="71">
        <v>43651</v>
      </c>
      <c r="D6" s="38" t="str">
        <f t="shared" si="1"/>
        <v>Friday 18:00 - Friday 22:00</v>
      </c>
      <c r="E6" s="39">
        <v>4</v>
      </c>
      <c r="F6" s="40">
        <v>11</v>
      </c>
      <c r="G6" s="29"/>
      <c r="H6" s="32"/>
      <c r="I6" s="12" t="s">
        <v>41</v>
      </c>
      <c r="J6" s="36">
        <f>SUMIF(A$2:A$32,"Dev 5",E$2:E$32)</f>
        <v>34</v>
      </c>
      <c r="K6" s="35"/>
      <c r="L6" s="12" t="str">
        <f>IF(SUMIF(A$2:A$32,"Dev 5",E$2:E$32)&lt;=100,"ok","not ok")</f>
        <v>ok</v>
      </c>
      <c r="M6" s="12" t="s">
        <v>12</v>
      </c>
      <c r="N6" s="12" t="s">
        <v>12</v>
      </c>
      <c r="O6" s="12" t="s">
        <v>12</v>
      </c>
      <c r="P6" s="12" t="s">
        <v>12</v>
      </c>
    </row>
    <row r="7" spans="1:16" x14ac:dyDescent="0.25">
      <c r="A7" s="77" t="s">
        <v>13</v>
      </c>
      <c r="B7" s="74">
        <v>43652</v>
      </c>
      <c r="C7" s="74">
        <v>43652</v>
      </c>
      <c r="D7" s="76" t="str">
        <f>TEXT(B7,"dddd")&amp;" 09:00"&amp;" - "&amp;TEXT(C7,"dddd")&amp;" 18:00"</f>
        <v>Saturday 09:00 - Saturday 18:00</v>
      </c>
      <c r="E7" s="77">
        <v>9</v>
      </c>
      <c r="F7" s="78">
        <v>15</v>
      </c>
      <c r="G7" s="73"/>
      <c r="H7" s="81"/>
      <c r="I7" s="37"/>
    </row>
    <row r="8" spans="1:16" x14ac:dyDescent="0.25">
      <c r="A8" s="77" t="s">
        <v>13</v>
      </c>
      <c r="B8" s="74">
        <v>43653</v>
      </c>
      <c r="C8" s="74">
        <v>43653</v>
      </c>
      <c r="D8" s="76" t="str">
        <f>TEXT(B8,"dddd")&amp;" 09:00"&amp;" - "&amp;TEXT(C8,"dddd")&amp;" 18:00"</f>
        <v>Sunday 09:00 - Sunday 18:00</v>
      </c>
      <c r="E8" s="77">
        <v>9</v>
      </c>
      <c r="F8" s="78">
        <v>15</v>
      </c>
      <c r="G8" s="73"/>
      <c r="H8" s="81"/>
    </row>
    <row r="9" spans="1:16" x14ac:dyDescent="0.25">
      <c r="A9" s="29" t="s">
        <v>16</v>
      </c>
      <c r="B9" s="71">
        <v>43654</v>
      </c>
      <c r="C9" s="71">
        <v>43654</v>
      </c>
      <c r="D9" s="38" t="str">
        <f t="shared" ref="D9" si="2">TEXT(B9,"dddd")&amp;" 18:00"&amp;" - "&amp;TEXT(C9,"dddd")&amp;" 00:00"</f>
        <v>Monday 18:00 - Monday 00:00</v>
      </c>
      <c r="E9" s="39">
        <v>6</v>
      </c>
      <c r="F9" s="40">
        <v>9</v>
      </c>
      <c r="G9" s="30"/>
      <c r="H9" s="31"/>
    </row>
    <row r="10" spans="1:16" x14ac:dyDescent="0.25">
      <c r="A10" s="29" t="s">
        <v>14</v>
      </c>
      <c r="B10" s="71">
        <v>43655</v>
      </c>
      <c r="C10" s="71">
        <v>43655</v>
      </c>
      <c r="D10" s="38" t="str">
        <f t="shared" si="1"/>
        <v>Tuesday 18:00 - Tuesday 22:00</v>
      </c>
      <c r="E10" s="39">
        <v>4</v>
      </c>
      <c r="F10" s="40">
        <v>11</v>
      </c>
      <c r="G10" s="30"/>
      <c r="H10" s="31"/>
      <c r="J10" s="12"/>
      <c r="L10" s="17"/>
      <c r="M10" s="12"/>
      <c r="N10" s="12"/>
      <c r="O10" s="12"/>
      <c r="P10" s="12"/>
    </row>
    <row r="11" spans="1:16" x14ac:dyDescent="0.25">
      <c r="A11" s="29" t="s">
        <v>13</v>
      </c>
      <c r="B11" s="71">
        <v>43656</v>
      </c>
      <c r="C11" s="71">
        <v>43656</v>
      </c>
      <c r="D11" s="38" t="str">
        <f t="shared" si="1"/>
        <v>Wednesday 18:00 - Wednesday 22:00</v>
      </c>
      <c r="E11" s="39">
        <v>4</v>
      </c>
      <c r="F11" s="40">
        <v>11</v>
      </c>
      <c r="G11" s="30"/>
      <c r="H11" s="31"/>
      <c r="J11" s="12"/>
      <c r="L11" s="12"/>
      <c r="M11" s="12"/>
      <c r="N11" s="12"/>
      <c r="O11" s="12"/>
      <c r="P11" s="12"/>
    </row>
    <row r="12" spans="1:16" x14ac:dyDescent="0.25">
      <c r="A12" s="29" t="s">
        <v>18</v>
      </c>
      <c r="B12" s="71">
        <v>43657</v>
      </c>
      <c r="C12" s="71">
        <v>43657</v>
      </c>
      <c r="D12" s="38" t="str">
        <f>TEXT(B12,"dddd")&amp;" 18:00"&amp;" - "&amp;TEXT(C12,"dddd")&amp;" 22:00"</f>
        <v>Thursday 18:00 - Thursday 22:00</v>
      </c>
      <c r="E12" s="39">
        <v>4</v>
      </c>
      <c r="F12" s="40">
        <v>11</v>
      </c>
      <c r="G12" s="30"/>
      <c r="H12" s="31"/>
      <c r="J12" s="12"/>
      <c r="L12" s="12"/>
      <c r="M12" s="12"/>
      <c r="N12" s="12"/>
      <c r="O12" s="12"/>
      <c r="P12" s="12"/>
    </row>
    <row r="13" spans="1:16" x14ac:dyDescent="0.25">
      <c r="A13" s="29" t="s">
        <v>13</v>
      </c>
      <c r="B13" s="71">
        <v>43658</v>
      </c>
      <c r="C13" s="71">
        <v>43658</v>
      </c>
      <c r="D13" s="38" t="str">
        <f t="shared" si="1"/>
        <v>Friday 18:00 - Friday 22:00</v>
      </c>
      <c r="E13" s="39">
        <v>4</v>
      </c>
      <c r="F13" s="40">
        <v>11</v>
      </c>
      <c r="G13" s="29"/>
      <c r="H13" s="32"/>
      <c r="J13" s="12"/>
      <c r="L13" s="12"/>
      <c r="M13" s="12"/>
      <c r="N13" s="12"/>
      <c r="O13" s="12"/>
      <c r="P13" s="12"/>
    </row>
    <row r="14" spans="1:16" ht="14.25" customHeight="1" x14ac:dyDescent="0.25">
      <c r="A14" s="77" t="s">
        <v>14</v>
      </c>
      <c r="B14" s="74">
        <v>43659</v>
      </c>
      <c r="C14" s="74">
        <v>43659</v>
      </c>
      <c r="D14" s="76" t="str">
        <f>TEXT(B14,"dddd")&amp;" 09:00"&amp;" - "&amp;TEXT(C14,"dddd")&amp;" 18:00"</f>
        <v>Saturday 09:00 - Saturday 18:00</v>
      </c>
      <c r="E14" s="77">
        <v>9</v>
      </c>
      <c r="F14" s="78">
        <v>15</v>
      </c>
      <c r="G14" s="73"/>
      <c r="H14" s="81"/>
      <c r="J14" s="12"/>
      <c r="L14" s="12"/>
      <c r="M14" s="12"/>
      <c r="N14" s="12"/>
      <c r="O14" s="12"/>
      <c r="P14" s="12"/>
    </row>
    <row r="15" spans="1:16" x14ac:dyDescent="0.25">
      <c r="A15" s="77" t="s">
        <v>14</v>
      </c>
      <c r="B15" s="74">
        <v>43660</v>
      </c>
      <c r="C15" s="74">
        <v>43660</v>
      </c>
      <c r="D15" s="76" t="str">
        <f>TEXT(B15,"dddd")&amp;" 09:00"&amp;" - "&amp;TEXT(C15,"dddd")&amp;" 18:00"</f>
        <v>Sunday 09:00 - Sunday 18:00</v>
      </c>
      <c r="E15" s="77">
        <v>9</v>
      </c>
      <c r="F15" s="78">
        <v>15</v>
      </c>
      <c r="G15" s="73"/>
      <c r="H15" s="81"/>
      <c r="I15" s="12"/>
      <c r="J15" s="12"/>
      <c r="L15" s="12"/>
      <c r="M15" s="12"/>
      <c r="N15" s="12"/>
      <c r="O15" s="12"/>
      <c r="P15" s="12"/>
    </row>
    <row r="16" spans="1:16" x14ac:dyDescent="0.25">
      <c r="A16" s="29" t="s">
        <v>18</v>
      </c>
      <c r="B16" s="71">
        <v>43661</v>
      </c>
      <c r="C16" s="71">
        <v>43661</v>
      </c>
      <c r="D16" s="38" t="str">
        <f t="shared" ref="D16" si="3">TEXT(B16,"dddd")&amp;" 18:00"&amp;" - "&amp;TEXT(C16,"dddd")&amp;" 00:00"</f>
        <v>Monday 18:00 - Monday 00:00</v>
      </c>
      <c r="E16" s="39">
        <v>6</v>
      </c>
      <c r="F16" s="40">
        <v>9</v>
      </c>
      <c r="G16" s="30"/>
      <c r="H16" s="31"/>
      <c r="I16" s="12"/>
      <c r="J16" s="12"/>
      <c r="L16" s="12"/>
      <c r="M16" s="12"/>
      <c r="N16" s="12"/>
      <c r="O16" s="12"/>
      <c r="P16" s="12"/>
    </row>
    <row r="17" spans="1:16" x14ac:dyDescent="0.25">
      <c r="A17" s="29" t="s">
        <v>16</v>
      </c>
      <c r="B17" s="71">
        <v>43662</v>
      </c>
      <c r="C17" s="71">
        <v>43662</v>
      </c>
      <c r="D17" s="38" t="str">
        <f t="shared" si="1"/>
        <v>Tuesday 18:00 - Tuesday 22:00</v>
      </c>
      <c r="E17" s="39">
        <v>4</v>
      </c>
      <c r="F17" s="40">
        <v>11</v>
      </c>
      <c r="G17" s="30"/>
      <c r="H17" s="31"/>
      <c r="I17" s="12"/>
      <c r="J17" s="12"/>
      <c r="L17" s="12"/>
      <c r="M17" s="12"/>
      <c r="N17" s="12"/>
      <c r="O17" s="12"/>
      <c r="P17" s="12"/>
    </row>
    <row r="18" spans="1:16" ht="15.75" customHeight="1" x14ac:dyDescent="0.25">
      <c r="A18" s="29" t="s">
        <v>15</v>
      </c>
      <c r="B18" s="71">
        <v>43663</v>
      </c>
      <c r="C18" s="71">
        <v>43663</v>
      </c>
      <c r="D18" s="38" t="str">
        <f t="shared" si="1"/>
        <v>Wednesday 18:00 - Wednesday 22:00</v>
      </c>
      <c r="E18" s="39">
        <v>4</v>
      </c>
      <c r="F18" s="40">
        <v>11</v>
      </c>
      <c r="G18" s="30"/>
      <c r="H18" s="31"/>
      <c r="I18" s="12"/>
      <c r="J18" s="12"/>
      <c r="L18" s="12"/>
      <c r="M18" s="12"/>
      <c r="N18" s="12"/>
      <c r="O18" s="12"/>
      <c r="P18" s="12"/>
    </row>
    <row r="19" spans="1:16" ht="15.75" customHeight="1" x14ac:dyDescent="0.25">
      <c r="A19" s="29" t="s">
        <v>18</v>
      </c>
      <c r="B19" s="71">
        <v>43664</v>
      </c>
      <c r="C19" s="71">
        <v>43664</v>
      </c>
      <c r="D19" s="38" t="str">
        <f>TEXT(B19,"dddd")&amp;" 18:00"&amp;" - "&amp;TEXT(C19,"dddd")&amp;" 22:00"</f>
        <v>Thursday 18:00 - Thursday 22:00</v>
      </c>
      <c r="E19" s="39">
        <v>4</v>
      </c>
      <c r="F19" s="40">
        <v>11</v>
      </c>
      <c r="G19" s="30"/>
      <c r="H19" s="31"/>
      <c r="I19" s="12"/>
      <c r="J19" s="12"/>
      <c r="L19" s="12"/>
      <c r="M19" s="12"/>
      <c r="N19" s="12"/>
      <c r="O19" s="12"/>
      <c r="P19" s="12"/>
    </row>
    <row r="20" spans="1:16" x14ac:dyDescent="0.25">
      <c r="A20" s="29" t="s">
        <v>14</v>
      </c>
      <c r="B20" s="71">
        <v>43665</v>
      </c>
      <c r="C20" s="71">
        <v>43665</v>
      </c>
      <c r="D20" s="38" t="str">
        <f t="shared" si="1"/>
        <v>Friday 18:00 - Friday 22:00</v>
      </c>
      <c r="E20" s="39">
        <v>4</v>
      </c>
      <c r="F20" s="40">
        <v>11</v>
      </c>
      <c r="G20" s="29"/>
      <c r="H20" s="32"/>
      <c r="I20" s="12"/>
      <c r="J20" s="12"/>
      <c r="L20" s="12"/>
      <c r="M20" s="12"/>
      <c r="N20" s="12"/>
      <c r="O20" s="12"/>
      <c r="P20" s="12"/>
    </row>
    <row r="21" spans="1:16" x14ac:dyDescent="0.25">
      <c r="A21" s="77" t="s">
        <v>15</v>
      </c>
      <c r="B21" s="74">
        <v>43666</v>
      </c>
      <c r="C21" s="74">
        <v>43666</v>
      </c>
      <c r="D21" s="76" t="str">
        <f>TEXT(B21,"dddd")&amp;" 09:00"&amp;" - "&amp;TEXT(C21,"dddd")&amp;" 18:00"</f>
        <v>Saturday 09:00 - Saturday 18:00</v>
      </c>
      <c r="E21" s="77">
        <v>9</v>
      </c>
      <c r="F21" s="78">
        <v>15</v>
      </c>
      <c r="G21" s="73"/>
      <c r="H21" s="81"/>
      <c r="I21" s="12"/>
      <c r="J21" s="12"/>
      <c r="L21" s="12"/>
      <c r="M21" s="12"/>
      <c r="N21" s="12"/>
      <c r="O21" s="12"/>
      <c r="P21" s="12"/>
    </row>
    <row r="22" spans="1:16" x14ac:dyDescent="0.25">
      <c r="A22" s="77" t="s">
        <v>15</v>
      </c>
      <c r="B22" s="74">
        <v>43667</v>
      </c>
      <c r="C22" s="74">
        <v>43667</v>
      </c>
      <c r="D22" s="76" t="str">
        <f>TEXT(B22,"dddd")&amp;" 09:00"&amp;" - "&amp;TEXT(C22,"dddd")&amp;" 18:00"</f>
        <v>Sunday 09:00 - Sunday 18:00</v>
      </c>
      <c r="E22" s="77">
        <v>9</v>
      </c>
      <c r="F22" s="78">
        <v>15</v>
      </c>
      <c r="G22" s="73"/>
      <c r="H22" s="81"/>
      <c r="I22" s="12"/>
      <c r="J22" s="12"/>
      <c r="L22" s="12"/>
      <c r="M22" s="12"/>
      <c r="N22" s="12"/>
      <c r="O22" s="12"/>
      <c r="P22" s="12"/>
    </row>
    <row r="23" spans="1:16" x14ac:dyDescent="0.25">
      <c r="A23" s="29" t="s">
        <v>18</v>
      </c>
      <c r="B23" s="71">
        <v>43668</v>
      </c>
      <c r="C23" s="71">
        <v>43668</v>
      </c>
      <c r="D23" s="38" t="str">
        <f t="shared" ref="D23" si="4">TEXT(B23,"dddd")&amp;" 18:00"&amp;" - "&amp;TEXT(C23,"dddd")&amp;" 00:00"</f>
        <v>Monday 18:00 - Monday 00:00</v>
      </c>
      <c r="E23" s="39">
        <v>6</v>
      </c>
      <c r="F23" s="40">
        <v>9</v>
      </c>
      <c r="G23" s="30"/>
      <c r="H23" s="31"/>
      <c r="I23" s="12"/>
      <c r="J23" s="12"/>
      <c r="L23" s="12"/>
      <c r="M23" s="12"/>
      <c r="N23" s="12"/>
      <c r="O23" s="12"/>
      <c r="P23" s="12"/>
    </row>
    <row r="24" spans="1:16" x14ac:dyDescent="0.25">
      <c r="A24" s="29" t="s">
        <v>15</v>
      </c>
      <c r="B24" s="71">
        <v>43669</v>
      </c>
      <c r="C24" s="71">
        <v>43669</v>
      </c>
      <c r="D24" s="38" t="str">
        <f t="shared" si="1"/>
        <v>Tuesday 18:00 - Tuesday 22:00</v>
      </c>
      <c r="E24" s="39">
        <v>4</v>
      </c>
      <c r="F24" s="40">
        <v>11</v>
      </c>
      <c r="G24" s="30"/>
      <c r="H24" s="31"/>
      <c r="I24" s="12"/>
      <c r="J24" s="12"/>
      <c r="L24" s="12"/>
      <c r="M24" s="12"/>
      <c r="N24" s="12"/>
      <c r="O24" s="12"/>
      <c r="P24" s="12"/>
    </row>
    <row r="25" spans="1:16" x14ac:dyDescent="0.25">
      <c r="A25" s="29" t="s">
        <v>16</v>
      </c>
      <c r="B25" s="71">
        <v>43670</v>
      </c>
      <c r="C25" s="71">
        <v>43670</v>
      </c>
      <c r="D25" s="38" t="str">
        <f t="shared" si="1"/>
        <v>Wednesday 18:00 - Wednesday 22:00</v>
      </c>
      <c r="E25" s="39">
        <v>4</v>
      </c>
      <c r="F25" s="40">
        <v>11</v>
      </c>
      <c r="G25" s="30"/>
      <c r="H25" s="31"/>
      <c r="I25" s="12"/>
      <c r="J25" s="12"/>
      <c r="L25" s="12"/>
      <c r="M25" s="12"/>
      <c r="N25" s="12"/>
      <c r="O25" s="12"/>
      <c r="P25" s="12"/>
    </row>
    <row r="26" spans="1:16" x14ac:dyDescent="0.25">
      <c r="A26" s="29" t="s">
        <v>15</v>
      </c>
      <c r="B26" s="71">
        <v>43671</v>
      </c>
      <c r="C26" s="71">
        <v>43671</v>
      </c>
      <c r="D26" s="38" t="str">
        <f>TEXT(B26,"dddd")&amp;" 18:00"&amp;" - "&amp;TEXT(C26,"dddd")&amp;" 22:00"</f>
        <v>Thursday 18:00 - Thursday 22:00</v>
      </c>
      <c r="E26" s="39">
        <v>4</v>
      </c>
      <c r="F26" s="40">
        <v>11</v>
      </c>
      <c r="G26" s="30"/>
      <c r="H26" s="31"/>
      <c r="I26" s="12"/>
      <c r="J26" s="12"/>
      <c r="L26" s="12"/>
      <c r="M26" s="12"/>
      <c r="N26" s="12"/>
      <c r="O26" s="12"/>
      <c r="P26" s="12"/>
    </row>
    <row r="27" spans="1:16" x14ac:dyDescent="0.25">
      <c r="A27" s="29" t="s">
        <v>14</v>
      </c>
      <c r="B27" s="71">
        <v>43672</v>
      </c>
      <c r="C27" s="71">
        <v>43672</v>
      </c>
      <c r="D27" s="38" t="str">
        <f t="shared" si="1"/>
        <v>Friday 18:00 - Friday 22:00</v>
      </c>
      <c r="E27" s="39">
        <v>4</v>
      </c>
      <c r="F27" s="40">
        <v>11</v>
      </c>
      <c r="G27" s="29"/>
      <c r="H27" s="32"/>
      <c r="I27" s="12"/>
      <c r="J27" s="12"/>
      <c r="L27" s="12"/>
      <c r="M27" s="12"/>
      <c r="N27" s="12"/>
      <c r="O27" s="12"/>
      <c r="P27" s="12"/>
    </row>
    <row r="28" spans="1:16" x14ac:dyDescent="0.25">
      <c r="A28" s="77" t="s">
        <v>16</v>
      </c>
      <c r="B28" s="74">
        <v>43673</v>
      </c>
      <c r="C28" s="74">
        <v>43673</v>
      </c>
      <c r="D28" s="76" t="str">
        <f>TEXT(B28,"dddd")&amp;" 09:00"&amp;" - "&amp;TEXT(C28,"dddd")&amp;" 18:00"</f>
        <v>Saturday 09:00 - Saturday 18:00</v>
      </c>
      <c r="E28" s="77">
        <v>9</v>
      </c>
      <c r="F28" s="78">
        <v>15</v>
      </c>
      <c r="G28" s="73"/>
      <c r="H28" s="81"/>
      <c r="I28" s="12"/>
      <c r="J28" s="12"/>
      <c r="L28" s="12"/>
      <c r="M28" s="12"/>
      <c r="N28" s="12"/>
      <c r="O28" s="12"/>
      <c r="P28" s="12"/>
    </row>
    <row r="29" spans="1:16" x14ac:dyDescent="0.25">
      <c r="A29" s="77" t="s">
        <v>16</v>
      </c>
      <c r="B29" s="74">
        <v>43674</v>
      </c>
      <c r="C29" s="74">
        <v>43674</v>
      </c>
      <c r="D29" s="76" t="str">
        <f>TEXT(B29,"dddd")&amp;" 09:00"&amp;" - "&amp;TEXT(C29,"dddd")&amp;" 18:00"</f>
        <v>Sunday 09:00 - Sunday 18:00</v>
      </c>
      <c r="E29" s="77">
        <v>9</v>
      </c>
      <c r="F29" s="78">
        <v>15</v>
      </c>
      <c r="G29" s="73"/>
      <c r="H29" s="81"/>
      <c r="I29" s="12"/>
      <c r="J29" s="12"/>
      <c r="L29" s="12"/>
      <c r="M29" s="12"/>
      <c r="N29" s="12"/>
      <c r="O29" s="12"/>
      <c r="P29" s="12"/>
    </row>
    <row r="30" spans="1:16" x14ac:dyDescent="0.25">
      <c r="A30" s="29" t="s">
        <v>15</v>
      </c>
      <c r="B30" s="71">
        <v>43675</v>
      </c>
      <c r="C30" s="71">
        <v>43675</v>
      </c>
      <c r="D30" s="38" t="str">
        <f t="shared" ref="D30" si="5">TEXT(B30,"dddd")&amp;" 18:00"&amp;" - "&amp;TEXT(C30,"dddd")&amp;" 00:00"</f>
        <v>Monday 18:00 - Monday 00:00</v>
      </c>
      <c r="E30" s="39">
        <v>6</v>
      </c>
      <c r="F30" s="40">
        <v>9</v>
      </c>
      <c r="G30" s="30"/>
      <c r="H30" s="31"/>
      <c r="I30" s="12"/>
      <c r="J30" s="12"/>
      <c r="L30" s="12"/>
      <c r="M30" s="12"/>
      <c r="N30" s="12"/>
      <c r="O30" s="12"/>
      <c r="P30" s="12"/>
    </row>
    <row r="31" spans="1:16" x14ac:dyDescent="0.25">
      <c r="A31" s="29" t="s">
        <v>18</v>
      </c>
      <c r="B31" s="71">
        <v>43676</v>
      </c>
      <c r="C31" s="71">
        <v>43676</v>
      </c>
      <c r="D31" s="38" t="str">
        <f t="shared" si="1"/>
        <v>Tuesday 18:00 - Tuesday 22:00</v>
      </c>
      <c r="E31" s="39">
        <v>4</v>
      </c>
      <c r="F31" s="40">
        <v>11</v>
      </c>
      <c r="G31" s="30"/>
      <c r="H31" s="31"/>
      <c r="I31" s="12"/>
      <c r="J31" s="12"/>
      <c r="L31" s="12"/>
      <c r="M31" s="12"/>
      <c r="N31" s="12"/>
      <c r="O31" s="12"/>
      <c r="P31" s="12"/>
    </row>
    <row r="32" spans="1:16" x14ac:dyDescent="0.25">
      <c r="A32" s="29" t="s">
        <v>16</v>
      </c>
      <c r="B32" s="71">
        <v>43677</v>
      </c>
      <c r="C32" s="71">
        <v>43677</v>
      </c>
      <c r="D32" s="38" t="str">
        <f t="shared" si="1"/>
        <v>Wednesday 18:00 - Wednesday 22:00</v>
      </c>
      <c r="E32" s="39">
        <v>4</v>
      </c>
      <c r="F32" s="40">
        <v>11</v>
      </c>
      <c r="G32" s="30"/>
      <c r="H32" s="31"/>
      <c r="I32" s="12"/>
      <c r="J32" s="12"/>
      <c r="L32" s="12"/>
      <c r="M32" s="12"/>
      <c r="N32" s="12"/>
      <c r="O32" s="12"/>
      <c r="P32" s="12"/>
    </row>
    <row r="33" spans="1:16" ht="13.5" customHeight="1" x14ac:dyDescent="0.25">
      <c r="A33" s="72"/>
      <c r="F33"/>
      <c r="G33" s="12"/>
      <c r="H33" s="12"/>
      <c r="I33" s="12"/>
      <c r="J33" s="12"/>
      <c r="L33" s="12"/>
      <c r="M33" s="12"/>
      <c r="N33" s="12"/>
      <c r="O33" s="12"/>
      <c r="P33" s="12"/>
    </row>
    <row r="34" spans="1:16" ht="15.75" customHeight="1" x14ac:dyDescent="0.25">
      <c r="A34" s="72"/>
      <c r="F34"/>
      <c r="G34" s="12"/>
      <c r="H34" s="12"/>
      <c r="I34" s="12"/>
      <c r="J34" s="12"/>
      <c r="L34" s="12"/>
      <c r="M34" s="12"/>
      <c r="N34" s="12"/>
      <c r="O34" s="12"/>
      <c r="P34" s="12"/>
    </row>
    <row r="35" spans="1:16" x14ac:dyDescent="0.25">
      <c r="F35"/>
      <c r="G35" s="12"/>
      <c r="H35" s="12"/>
      <c r="I35" s="12"/>
      <c r="J35" s="12"/>
      <c r="L35" s="12"/>
      <c r="M35" s="12"/>
      <c r="N35" s="12"/>
      <c r="O35" s="12"/>
      <c r="P35" s="12"/>
    </row>
    <row r="36" spans="1:16" x14ac:dyDescent="0.25">
      <c r="F36"/>
      <c r="G36" s="12"/>
      <c r="H36" s="12"/>
      <c r="I36" s="12"/>
      <c r="J36" s="12"/>
      <c r="L36" s="12"/>
      <c r="M36" s="12"/>
      <c r="N36" s="12"/>
      <c r="O36" s="12"/>
      <c r="P36" s="12"/>
    </row>
    <row r="37" spans="1:16" x14ac:dyDescent="0.25">
      <c r="I37" s="12"/>
      <c r="J37" s="12"/>
      <c r="L37" s="12"/>
      <c r="M37" s="12"/>
      <c r="N37" s="12"/>
      <c r="O37" s="12"/>
      <c r="P37" s="12"/>
    </row>
    <row r="38" spans="1:16" x14ac:dyDescent="0.25">
      <c r="I38" s="12"/>
      <c r="J38" s="12"/>
      <c r="L38" s="12"/>
      <c r="M38" s="12"/>
      <c r="N38" s="12"/>
      <c r="O38" s="12"/>
      <c r="P38" s="12"/>
    </row>
    <row r="39" spans="1:16" x14ac:dyDescent="0.25">
      <c r="I39" s="12"/>
      <c r="J39" s="12"/>
      <c r="L39" s="12"/>
      <c r="M39" s="12"/>
      <c r="N39" s="12"/>
      <c r="O39" s="12"/>
      <c r="P39" s="12"/>
    </row>
    <row r="40" spans="1:16" x14ac:dyDescent="0.25">
      <c r="I40" s="12"/>
      <c r="J40" s="12"/>
      <c r="L40" s="12"/>
      <c r="M40" s="12"/>
      <c r="N40" s="12"/>
      <c r="O40" s="12"/>
      <c r="P40" s="12"/>
    </row>
    <row r="41" spans="1:16" ht="15" customHeight="1" x14ac:dyDescent="0.25">
      <c r="I41" s="12"/>
      <c r="J41" s="12"/>
      <c r="L41" s="12"/>
      <c r="M41" s="12"/>
      <c r="N41" s="12"/>
      <c r="O41" s="12"/>
      <c r="P41" s="12"/>
    </row>
    <row r="42" spans="1:16" x14ac:dyDescent="0.25">
      <c r="I42" s="12"/>
      <c r="J42" s="12"/>
      <c r="L42" s="12"/>
      <c r="M42" s="12"/>
      <c r="N42" s="12"/>
      <c r="O42" s="12"/>
      <c r="P42" s="12"/>
    </row>
    <row r="43" spans="1:16" x14ac:dyDescent="0.25">
      <c r="I43" s="12"/>
      <c r="J43" s="12"/>
      <c r="L43" s="12"/>
      <c r="M43" s="12"/>
      <c r="N43" s="12"/>
      <c r="O43" s="12"/>
      <c r="P43" s="12"/>
    </row>
    <row r="44" spans="1:16" x14ac:dyDescent="0.25">
      <c r="I44" s="18"/>
      <c r="J44" s="18"/>
      <c r="L44" s="18"/>
      <c r="M44" s="18"/>
      <c r="N44" s="18"/>
      <c r="O44" s="18"/>
      <c r="P44" s="18"/>
    </row>
    <row r="45" spans="1:16" x14ac:dyDescent="0.25">
      <c r="I45" s="18"/>
      <c r="J45" s="18"/>
      <c r="L45" s="18"/>
      <c r="M45" s="18"/>
      <c r="N45" s="18"/>
      <c r="O45" s="18"/>
      <c r="P45" s="18"/>
    </row>
    <row r="46" spans="1:16" x14ac:dyDescent="0.25">
      <c r="I46" s="18"/>
      <c r="J46" s="18"/>
      <c r="L46" s="18"/>
      <c r="M46" s="18"/>
      <c r="N46" s="18"/>
      <c r="O46" s="18"/>
      <c r="P46" s="18"/>
    </row>
    <row r="47" spans="1:16" x14ac:dyDescent="0.25">
      <c r="I47" s="18"/>
      <c r="J47" s="18"/>
      <c r="L47" s="18"/>
      <c r="M47" s="18"/>
      <c r="N47" s="18"/>
      <c r="O47" s="18"/>
      <c r="P47" s="18"/>
    </row>
  </sheetData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zoomScale="140" zoomScaleNormal="140" workbookViewId="0">
      <selection activeCell="E18" sqref="E18"/>
    </sheetView>
  </sheetViews>
  <sheetFormatPr defaultRowHeight="15" x14ac:dyDescent="0.25"/>
  <cols>
    <col min="2" max="2" width="10" style="72" bestFit="1" customWidth="1"/>
    <col min="3" max="3" width="9.42578125" style="72" bestFit="1" customWidth="1"/>
    <col min="4" max="4" width="28.28515625" bestFit="1" customWidth="1"/>
    <col min="5" max="5" width="8.42578125" style="1" customWidth="1"/>
    <col min="6" max="6" width="11.42578125" style="1" customWidth="1"/>
    <col min="7" max="7" width="6.42578125" customWidth="1"/>
    <col min="9" max="9" width="35.42578125" bestFit="1" customWidth="1"/>
    <col min="10" max="10" width="14.28515625" bestFit="1" customWidth="1"/>
    <col min="11" max="11" width="24.28515625" customWidth="1"/>
    <col min="12" max="12" width="17.42578125" customWidth="1"/>
    <col min="13" max="13" width="18.42578125" customWidth="1"/>
    <col min="14" max="14" width="17.7109375" customWidth="1"/>
    <col min="15" max="15" width="17.5703125" customWidth="1"/>
    <col min="16" max="16" width="22.5703125" customWidth="1"/>
  </cols>
  <sheetData>
    <row r="1" spans="1:16" ht="56.25" x14ac:dyDescent="0.25">
      <c r="A1" s="2" t="s">
        <v>0</v>
      </c>
      <c r="B1" s="69" t="s">
        <v>1</v>
      </c>
      <c r="C1" s="69" t="s">
        <v>2</v>
      </c>
      <c r="D1" s="3" t="s">
        <v>5</v>
      </c>
      <c r="E1" s="4" t="s">
        <v>6</v>
      </c>
      <c r="F1" s="4" t="s">
        <v>58</v>
      </c>
      <c r="G1" s="3" t="s">
        <v>3</v>
      </c>
      <c r="H1" s="5" t="s">
        <v>4</v>
      </c>
      <c r="I1" s="5" t="s">
        <v>34</v>
      </c>
      <c r="J1" s="5" t="s">
        <v>21</v>
      </c>
      <c r="K1" s="5" t="s">
        <v>33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</row>
    <row r="2" spans="1:16" x14ac:dyDescent="0.25">
      <c r="A2" s="88" t="s">
        <v>13</v>
      </c>
      <c r="B2" s="71">
        <v>43678</v>
      </c>
      <c r="C2" s="71">
        <v>43678</v>
      </c>
      <c r="D2" s="89" t="str">
        <f>TEXT(B2,"dddd")&amp;" 18:00"&amp;" - "&amp;TEXT(C2,"dddd")&amp;" 22:00"</f>
        <v>Thursday 18:00 - Thursday 22:00</v>
      </c>
      <c r="E2" s="90">
        <v>4</v>
      </c>
      <c r="F2" s="91">
        <v>11</v>
      </c>
      <c r="G2" s="92"/>
      <c r="H2" s="93"/>
      <c r="I2" s="12" t="s">
        <v>35</v>
      </c>
      <c r="J2" s="36">
        <f>SUMIF(A$2:A$32,"Dev 1",E$2:E$32)</f>
        <v>35</v>
      </c>
      <c r="K2" s="35"/>
      <c r="L2" s="12" t="str">
        <f>IF(SUMIF(A$2:A$32,"Dev 1",E$2:E$32)&lt;=100,"ok","not ok")</f>
        <v>ok</v>
      </c>
      <c r="M2" s="12" t="s">
        <v>12</v>
      </c>
      <c r="N2" s="12" t="s">
        <v>12</v>
      </c>
      <c r="O2" s="12" t="s">
        <v>12</v>
      </c>
      <c r="P2" s="12" t="s">
        <v>12</v>
      </c>
    </row>
    <row r="3" spans="1:16" x14ac:dyDescent="0.25">
      <c r="A3" s="88" t="s">
        <v>15</v>
      </c>
      <c r="B3" s="71">
        <v>43679</v>
      </c>
      <c r="C3" s="71">
        <v>43679</v>
      </c>
      <c r="D3" s="89" t="str">
        <f t="shared" ref="D3:D32" si="0">TEXT(B3,"dddd")&amp;" 18:00"&amp;" - "&amp;TEXT(C3,"dddd")&amp;" 22:00"</f>
        <v>Friday 18:00 - Friday 22:00</v>
      </c>
      <c r="E3" s="90">
        <v>4</v>
      </c>
      <c r="F3" s="91">
        <v>11</v>
      </c>
      <c r="G3" s="92"/>
      <c r="H3" s="93"/>
      <c r="I3" s="12" t="s">
        <v>37</v>
      </c>
      <c r="J3" s="36">
        <f>SUMIF(A$2:A$32,"Dev 2",E$2:E$32)</f>
        <v>36</v>
      </c>
      <c r="K3" s="35"/>
      <c r="L3" s="12" t="str">
        <f>IF(SUMIF(A$2:A$32,"Dev 2",E$2:E$32)&lt;=100,"ok","not ok")</f>
        <v>ok</v>
      </c>
      <c r="M3" s="12" t="s">
        <v>12</v>
      </c>
      <c r="N3" s="12" t="s">
        <v>12</v>
      </c>
      <c r="O3" s="12" t="s">
        <v>12</v>
      </c>
      <c r="P3" s="12" t="s">
        <v>12</v>
      </c>
    </row>
    <row r="4" spans="1:16" x14ac:dyDescent="0.25">
      <c r="A4" s="83" t="s">
        <v>14</v>
      </c>
      <c r="B4" s="75">
        <v>43680</v>
      </c>
      <c r="C4" s="75">
        <v>43680</v>
      </c>
      <c r="D4" s="84" t="str">
        <f t="shared" si="0"/>
        <v>Saturday 18:00 - Saturday 22:00</v>
      </c>
      <c r="E4" s="83">
        <v>9</v>
      </c>
      <c r="F4" s="85">
        <v>15</v>
      </c>
      <c r="G4" s="86"/>
      <c r="H4" s="87"/>
      <c r="I4" s="12" t="s">
        <v>38</v>
      </c>
      <c r="J4" s="36">
        <f>SUMIF(A$2:A$32,"Dev 3",E$2:E$32)</f>
        <v>34</v>
      </c>
      <c r="K4" s="35" t="s">
        <v>59</v>
      </c>
      <c r="L4" s="12" t="str">
        <f>IF(SUMIF(A$2:A$32,"Dev 3",E$2:E$32)&lt;=100,"ok","not ok")</f>
        <v>ok</v>
      </c>
      <c r="M4" s="12" t="s">
        <v>12</v>
      </c>
      <c r="N4" s="12" t="s">
        <v>12</v>
      </c>
      <c r="O4" s="12" t="s">
        <v>12</v>
      </c>
      <c r="P4" s="12" t="s">
        <v>12</v>
      </c>
    </row>
    <row r="5" spans="1:16" x14ac:dyDescent="0.25">
      <c r="A5" s="83" t="s">
        <v>14</v>
      </c>
      <c r="B5" s="75">
        <v>43681</v>
      </c>
      <c r="C5" s="75">
        <v>43681</v>
      </c>
      <c r="D5" s="84" t="str">
        <f>TEXT(B5,"dddd")&amp;" 18:00"&amp;" - "&amp;TEXT(C5,"dddd")&amp;" 22:00"</f>
        <v>Sunday 18:00 - Sunday 22:00</v>
      </c>
      <c r="E5" s="83">
        <v>9</v>
      </c>
      <c r="F5" s="85">
        <v>15</v>
      </c>
      <c r="G5" s="86"/>
      <c r="H5" s="87"/>
      <c r="I5" s="12" t="s">
        <v>39</v>
      </c>
      <c r="J5" s="36">
        <f>SUMIF(A$2:A$32,"Dev 4",E$2:E$32)</f>
        <v>36</v>
      </c>
      <c r="K5" s="42"/>
      <c r="L5" s="12" t="str">
        <f>IF(SUMIF(A$2:A$32,"Dev 4",E$2:E$32)&lt;=100,"ok","not ok")</f>
        <v>ok</v>
      </c>
      <c r="M5" s="12" t="s">
        <v>12</v>
      </c>
      <c r="N5" s="12" t="s">
        <v>12</v>
      </c>
      <c r="O5" s="12" t="s">
        <v>12</v>
      </c>
      <c r="P5" s="12" t="s">
        <v>12</v>
      </c>
    </row>
    <row r="6" spans="1:16" x14ac:dyDescent="0.25">
      <c r="A6" s="88" t="s">
        <v>18</v>
      </c>
      <c r="B6" s="71">
        <v>43682</v>
      </c>
      <c r="C6" s="71">
        <v>43682</v>
      </c>
      <c r="D6" s="89" t="str">
        <f>TEXT(B6,"dddd")&amp;" 18:00"&amp;" - "&amp;TEXT(C6,"dddd")&amp;" 00:00"</f>
        <v>Monday 18:00 - Monday 00:00</v>
      </c>
      <c r="E6" s="90">
        <v>6</v>
      </c>
      <c r="F6" s="91">
        <v>9</v>
      </c>
      <c r="G6" s="92"/>
      <c r="H6" s="93"/>
      <c r="I6" s="12" t="s">
        <v>41</v>
      </c>
      <c r="J6" s="36">
        <f>SUMIF(A$2:A$32,"Dev 5",E$2:E$32)</f>
        <v>36</v>
      </c>
      <c r="K6" s="35"/>
      <c r="L6" s="12" t="str">
        <f>IF(SUMIF(A$2:A$32,"Dev 5",E$2:E$32)&lt;=100,"ok","not ok")</f>
        <v>ok</v>
      </c>
      <c r="M6" s="12" t="s">
        <v>12</v>
      </c>
      <c r="N6" s="12" t="s">
        <v>12</v>
      </c>
      <c r="O6" s="12" t="s">
        <v>12</v>
      </c>
      <c r="P6" s="12" t="s">
        <v>12</v>
      </c>
    </row>
    <row r="7" spans="1:16" x14ac:dyDescent="0.25">
      <c r="A7" s="88" t="s">
        <v>16</v>
      </c>
      <c r="B7" s="71">
        <v>43683</v>
      </c>
      <c r="C7" s="71">
        <v>43683</v>
      </c>
      <c r="D7" s="89" t="str">
        <f>TEXT(B7,"dddd")&amp;" 09:00"&amp;" - "&amp;TEXT(C7,"dddd")&amp;" 18:00"</f>
        <v>Tuesday 09:00 - Tuesday 18:00</v>
      </c>
      <c r="E7" s="90">
        <v>4</v>
      </c>
      <c r="F7" s="91">
        <v>11</v>
      </c>
      <c r="G7" s="92"/>
      <c r="H7" s="93"/>
      <c r="I7" s="37"/>
    </row>
    <row r="8" spans="1:16" x14ac:dyDescent="0.25">
      <c r="A8" s="88" t="s">
        <v>13</v>
      </c>
      <c r="B8" s="71">
        <v>43684</v>
      </c>
      <c r="C8" s="71">
        <v>43684</v>
      </c>
      <c r="D8" s="89" t="str">
        <f>TEXT(B8,"dddd")&amp;" 09:00"&amp;" - "&amp;TEXT(C8,"dddd")&amp;" 18:00"</f>
        <v>Wednesday 09:00 - Wednesday 18:00</v>
      </c>
      <c r="E8" s="90">
        <v>4</v>
      </c>
      <c r="F8" s="91">
        <v>11</v>
      </c>
      <c r="G8" s="92"/>
      <c r="H8" s="93"/>
    </row>
    <row r="9" spans="1:16" x14ac:dyDescent="0.25">
      <c r="A9" s="88" t="s">
        <v>15</v>
      </c>
      <c r="B9" s="71">
        <v>43685</v>
      </c>
      <c r="C9" s="71">
        <v>43685</v>
      </c>
      <c r="D9" s="89" t="str">
        <f>TEXT(B9,"dddd")&amp;" 18:00"&amp;" - "&amp;TEXT(C9,"dddd")&amp;" 22:00"</f>
        <v>Thursday 18:00 - Thursday 22:00</v>
      </c>
      <c r="E9" s="90">
        <v>4</v>
      </c>
      <c r="F9" s="91">
        <v>11</v>
      </c>
      <c r="G9" s="92"/>
      <c r="H9" s="93"/>
    </row>
    <row r="10" spans="1:16" x14ac:dyDescent="0.25">
      <c r="A10" s="88" t="s">
        <v>18</v>
      </c>
      <c r="B10" s="71">
        <v>43686</v>
      </c>
      <c r="C10" s="71">
        <v>43686</v>
      </c>
      <c r="D10" s="89" t="str">
        <f t="shared" si="0"/>
        <v>Friday 18:00 - Friday 22:00</v>
      </c>
      <c r="E10" s="90">
        <v>4</v>
      </c>
      <c r="F10" s="91">
        <v>11</v>
      </c>
      <c r="G10" s="92"/>
      <c r="H10" s="93"/>
      <c r="J10" s="12"/>
      <c r="L10" s="17"/>
      <c r="M10" s="12"/>
      <c r="N10" s="12"/>
      <c r="O10" s="12"/>
      <c r="P10" s="12"/>
    </row>
    <row r="11" spans="1:16" x14ac:dyDescent="0.25">
      <c r="A11" s="83" t="s">
        <v>15</v>
      </c>
      <c r="B11" s="75">
        <v>43687</v>
      </c>
      <c r="C11" s="75">
        <v>43687</v>
      </c>
      <c r="D11" s="84" t="str">
        <f t="shared" si="0"/>
        <v>Saturday 18:00 - Saturday 22:00</v>
      </c>
      <c r="E11" s="83">
        <v>9</v>
      </c>
      <c r="F11" s="85">
        <v>15</v>
      </c>
      <c r="G11" s="86"/>
      <c r="H11" s="87"/>
      <c r="J11" s="12"/>
      <c r="L11" s="12"/>
      <c r="M11" s="12"/>
      <c r="N11" s="12"/>
      <c r="O11" s="12"/>
      <c r="P11" s="12"/>
    </row>
    <row r="12" spans="1:16" x14ac:dyDescent="0.25">
      <c r="A12" s="83" t="s">
        <v>15</v>
      </c>
      <c r="B12" s="75">
        <v>43688</v>
      </c>
      <c r="C12" s="75">
        <v>43688</v>
      </c>
      <c r="D12" s="84" t="str">
        <f>TEXT(B12,"dddd")&amp;" 18:00"&amp;" - "&amp;TEXT(C12,"dddd")&amp;" 22:00"</f>
        <v>Sunday 18:00 - Sunday 22:00</v>
      </c>
      <c r="E12" s="83">
        <v>9</v>
      </c>
      <c r="F12" s="85">
        <v>15</v>
      </c>
      <c r="G12" s="86"/>
      <c r="H12" s="87"/>
      <c r="J12" s="12"/>
      <c r="L12" s="12"/>
      <c r="M12" s="12"/>
      <c r="N12" s="12"/>
      <c r="O12" s="12"/>
      <c r="P12" s="12"/>
    </row>
    <row r="13" spans="1:16" x14ac:dyDescent="0.25">
      <c r="A13" s="88" t="s">
        <v>16</v>
      </c>
      <c r="B13" s="71">
        <v>43689</v>
      </c>
      <c r="C13" s="71">
        <v>43689</v>
      </c>
      <c r="D13" s="89" t="str">
        <f>TEXT(B13,"dddd")&amp;" 18:00"&amp;" - "&amp;TEXT(C13,"dddd")&amp;" 00:00"</f>
        <v>Monday 18:00 - Monday 00:00</v>
      </c>
      <c r="E13" s="90">
        <v>6</v>
      </c>
      <c r="F13" s="91">
        <v>9</v>
      </c>
      <c r="G13" s="92"/>
      <c r="H13" s="93"/>
      <c r="J13" s="12"/>
      <c r="L13" s="12"/>
      <c r="M13" s="12"/>
      <c r="N13" s="12"/>
      <c r="O13" s="12"/>
      <c r="P13" s="12"/>
    </row>
    <row r="14" spans="1:16" ht="14.25" customHeight="1" x14ac:dyDescent="0.25">
      <c r="A14" s="88" t="s">
        <v>14</v>
      </c>
      <c r="B14" s="71">
        <v>43690</v>
      </c>
      <c r="C14" s="71">
        <v>43690</v>
      </c>
      <c r="D14" s="89" t="str">
        <f>TEXT(B14,"dddd")&amp;" 09:00"&amp;" - "&amp;TEXT(C14,"dddd")&amp;" 18:00"</f>
        <v>Tuesday 09:00 - Tuesday 18:00</v>
      </c>
      <c r="E14" s="90">
        <v>4</v>
      </c>
      <c r="F14" s="91">
        <v>11</v>
      </c>
      <c r="G14" s="92"/>
      <c r="H14" s="93"/>
      <c r="J14" s="12"/>
      <c r="L14" s="12"/>
      <c r="M14" s="12"/>
      <c r="N14" s="12"/>
      <c r="O14" s="12"/>
      <c r="P14" s="12"/>
    </row>
    <row r="15" spans="1:16" x14ac:dyDescent="0.25">
      <c r="A15" s="88" t="s">
        <v>13</v>
      </c>
      <c r="B15" s="71">
        <v>43691</v>
      </c>
      <c r="C15" s="71">
        <v>43691</v>
      </c>
      <c r="D15" s="89" t="str">
        <f>TEXT(B15,"dddd")&amp;" 09:00"&amp;" - "&amp;TEXT(C15,"dddd")&amp;" 18:00"</f>
        <v>Wednesday 09:00 - Wednesday 18:00</v>
      </c>
      <c r="E15" s="90">
        <v>4</v>
      </c>
      <c r="F15" s="91">
        <v>11</v>
      </c>
      <c r="G15" s="92"/>
      <c r="H15" s="93"/>
      <c r="I15" s="12"/>
      <c r="J15" s="12"/>
      <c r="L15" s="12"/>
      <c r="M15" s="12"/>
      <c r="N15" s="12"/>
      <c r="O15" s="12"/>
      <c r="P15" s="12"/>
    </row>
    <row r="16" spans="1:16" x14ac:dyDescent="0.25">
      <c r="A16" s="88" t="s">
        <v>15</v>
      </c>
      <c r="B16" s="71">
        <v>43692</v>
      </c>
      <c r="C16" s="71">
        <v>43692</v>
      </c>
      <c r="D16" s="89" t="str">
        <f>TEXT(B16,"dddd")&amp;" 18:00"&amp;" - "&amp;TEXT(C16,"dddd")&amp;" 22:00"</f>
        <v>Thursday 18:00 - Thursday 22:00</v>
      </c>
      <c r="E16" s="90">
        <v>4</v>
      </c>
      <c r="F16" s="91">
        <v>11</v>
      </c>
      <c r="G16" s="92"/>
      <c r="H16" s="93"/>
      <c r="I16" s="12"/>
      <c r="J16" s="12"/>
      <c r="L16" s="12"/>
      <c r="M16" s="12"/>
      <c r="N16" s="12"/>
      <c r="O16" s="12"/>
      <c r="P16" s="12"/>
    </row>
    <row r="17" spans="1:16" x14ac:dyDescent="0.25">
      <c r="A17" s="88" t="s">
        <v>18</v>
      </c>
      <c r="B17" s="71">
        <v>43693</v>
      </c>
      <c r="C17" s="71">
        <v>43693</v>
      </c>
      <c r="D17" s="89" t="str">
        <f t="shared" si="0"/>
        <v>Friday 18:00 - Friday 22:00</v>
      </c>
      <c r="E17" s="90">
        <v>4</v>
      </c>
      <c r="F17" s="91">
        <v>11</v>
      </c>
      <c r="G17" s="92"/>
      <c r="H17" s="93"/>
      <c r="I17" s="12"/>
      <c r="J17" s="12"/>
      <c r="L17" s="12"/>
      <c r="M17" s="12"/>
      <c r="N17" s="12"/>
      <c r="O17" s="12"/>
      <c r="P17" s="12"/>
    </row>
    <row r="18" spans="1:16" ht="15.75" customHeight="1" x14ac:dyDescent="0.25">
      <c r="A18" s="83" t="s">
        <v>16</v>
      </c>
      <c r="B18" s="75">
        <v>43694</v>
      </c>
      <c r="C18" s="75">
        <v>43694</v>
      </c>
      <c r="D18" s="84" t="str">
        <f t="shared" si="0"/>
        <v>Saturday 18:00 - Saturday 22:00</v>
      </c>
      <c r="E18" s="83">
        <v>9</v>
      </c>
      <c r="F18" s="85">
        <v>15</v>
      </c>
      <c r="G18" s="86"/>
      <c r="H18" s="87"/>
      <c r="I18" s="12"/>
      <c r="J18" s="12"/>
      <c r="L18" s="12"/>
      <c r="M18" s="12"/>
      <c r="N18" s="12"/>
      <c r="O18" s="12"/>
      <c r="P18" s="12"/>
    </row>
    <row r="19" spans="1:16" ht="15.75" customHeight="1" x14ac:dyDescent="0.25">
      <c r="A19" s="83" t="s">
        <v>16</v>
      </c>
      <c r="B19" s="75">
        <v>43695</v>
      </c>
      <c r="C19" s="75">
        <v>43695</v>
      </c>
      <c r="D19" s="84" t="str">
        <f>TEXT(B19,"dddd")&amp;" 18:00"&amp;" - "&amp;TEXT(C19,"dddd")&amp;" 22:00"</f>
        <v>Sunday 18:00 - Sunday 22:00</v>
      </c>
      <c r="E19" s="83">
        <v>9</v>
      </c>
      <c r="F19" s="85">
        <v>15</v>
      </c>
      <c r="G19" s="86"/>
      <c r="H19" s="87"/>
      <c r="I19" s="12"/>
      <c r="J19" s="12"/>
      <c r="L19" s="12"/>
      <c r="M19" s="12"/>
      <c r="N19" s="12"/>
      <c r="O19" s="12"/>
      <c r="P19" s="12"/>
    </row>
    <row r="20" spans="1:16" x14ac:dyDescent="0.25">
      <c r="A20" s="88" t="s">
        <v>13</v>
      </c>
      <c r="B20" s="71">
        <v>43696</v>
      </c>
      <c r="C20" s="71">
        <v>43696</v>
      </c>
      <c r="D20" s="89" t="str">
        <f>TEXT(B20,"dddd")&amp;" 18:00"&amp;" - "&amp;TEXT(C20,"dddd")&amp;" 00:00"</f>
        <v>Monday 18:00 - Monday 00:00</v>
      </c>
      <c r="E20" s="90">
        <v>6</v>
      </c>
      <c r="F20" s="91">
        <v>9</v>
      </c>
      <c r="G20" s="92"/>
      <c r="H20" s="93"/>
      <c r="I20" s="12"/>
      <c r="J20" s="12"/>
      <c r="L20" s="12"/>
      <c r="M20" s="12"/>
      <c r="N20" s="12"/>
      <c r="O20" s="12"/>
      <c r="P20" s="12"/>
    </row>
    <row r="21" spans="1:16" x14ac:dyDescent="0.25">
      <c r="A21" s="88" t="s">
        <v>14</v>
      </c>
      <c r="B21" s="71">
        <v>43697</v>
      </c>
      <c r="C21" s="71">
        <v>43697</v>
      </c>
      <c r="D21" s="89" t="str">
        <f>TEXT(B21,"dddd")&amp;" 09:00"&amp;" - "&amp;TEXT(C21,"dddd")&amp;" 18:00"</f>
        <v>Tuesday 09:00 - Tuesday 18:00</v>
      </c>
      <c r="E21" s="90">
        <v>4</v>
      </c>
      <c r="F21" s="91">
        <v>11</v>
      </c>
      <c r="G21" s="92"/>
      <c r="H21" s="93"/>
      <c r="I21" s="12"/>
      <c r="J21" s="12"/>
      <c r="L21" s="12"/>
      <c r="M21" s="12"/>
      <c r="N21" s="12"/>
      <c r="O21" s="12"/>
      <c r="P21" s="12"/>
    </row>
    <row r="22" spans="1:16" x14ac:dyDescent="0.25">
      <c r="A22" s="88" t="s">
        <v>15</v>
      </c>
      <c r="B22" s="71">
        <v>43698</v>
      </c>
      <c r="C22" s="71">
        <v>43698</v>
      </c>
      <c r="D22" s="89" t="str">
        <f>TEXT(B22,"dddd")&amp;" 09:00"&amp;" - "&amp;TEXT(C22,"dddd")&amp;" 18:00"</f>
        <v>Wednesday 09:00 - Wednesday 18:00</v>
      </c>
      <c r="E22" s="90">
        <v>4</v>
      </c>
      <c r="F22" s="91">
        <v>11</v>
      </c>
      <c r="G22" s="92"/>
      <c r="H22" s="93"/>
      <c r="I22" s="12"/>
      <c r="J22" s="12"/>
      <c r="L22" s="12"/>
      <c r="M22" s="12"/>
      <c r="N22" s="12"/>
      <c r="O22" s="12"/>
      <c r="P22" s="12"/>
    </row>
    <row r="23" spans="1:16" x14ac:dyDescent="0.25">
      <c r="A23" s="88" t="s">
        <v>16</v>
      </c>
      <c r="B23" s="71">
        <v>43699</v>
      </c>
      <c r="C23" s="71">
        <v>43699</v>
      </c>
      <c r="D23" s="89" t="str">
        <f>TEXT(B23,"dddd")&amp;" 18:00"&amp;" - "&amp;TEXT(C23,"dddd")&amp;" 22:00"</f>
        <v>Thursday 18:00 - Thursday 22:00</v>
      </c>
      <c r="E23" s="90">
        <v>4</v>
      </c>
      <c r="F23" s="91">
        <v>11</v>
      </c>
      <c r="G23" s="92"/>
      <c r="H23" s="93"/>
      <c r="I23" s="12"/>
      <c r="J23" s="12"/>
      <c r="L23" s="12"/>
      <c r="M23" s="12"/>
      <c r="N23" s="12"/>
      <c r="O23" s="12"/>
      <c r="P23" s="12"/>
    </row>
    <row r="24" spans="1:16" x14ac:dyDescent="0.25">
      <c r="A24" s="88" t="s">
        <v>13</v>
      </c>
      <c r="B24" s="71">
        <v>43700</v>
      </c>
      <c r="C24" s="71">
        <v>43700</v>
      </c>
      <c r="D24" s="89" t="str">
        <f t="shared" si="0"/>
        <v>Friday 18:00 - Friday 22:00</v>
      </c>
      <c r="E24" s="90">
        <v>4</v>
      </c>
      <c r="F24" s="91">
        <v>11</v>
      </c>
      <c r="G24" s="92"/>
      <c r="H24" s="93"/>
      <c r="I24" s="12"/>
      <c r="J24" s="12"/>
      <c r="L24" s="12"/>
      <c r="M24" s="12"/>
      <c r="N24" s="12"/>
      <c r="O24" s="12"/>
      <c r="P24" s="12"/>
    </row>
    <row r="25" spans="1:16" x14ac:dyDescent="0.25">
      <c r="A25" s="83" t="s">
        <v>18</v>
      </c>
      <c r="B25" s="75">
        <v>43701</v>
      </c>
      <c r="C25" s="75">
        <v>43701</v>
      </c>
      <c r="D25" s="84" t="str">
        <f t="shared" si="0"/>
        <v>Saturday 18:00 - Saturday 22:00</v>
      </c>
      <c r="E25" s="83">
        <v>9</v>
      </c>
      <c r="F25" s="85">
        <v>15</v>
      </c>
      <c r="G25" s="86"/>
      <c r="H25" s="87"/>
      <c r="I25" s="12"/>
      <c r="J25" s="12"/>
      <c r="L25" s="12"/>
      <c r="M25" s="12"/>
      <c r="N25" s="12"/>
      <c r="O25" s="12"/>
      <c r="P25" s="12"/>
    </row>
    <row r="26" spans="1:16" x14ac:dyDescent="0.25">
      <c r="A26" s="83" t="s">
        <v>18</v>
      </c>
      <c r="B26" s="75">
        <v>43702</v>
      </c>
      <c r="C26" s="75">
        <v>43702</v>
      </c>
      <c r="D26" s="84" t="str">
        <f>TEXT(B26,"dddd")&amp;" 18:00"&amp;" - "&amp;TEXT(C26,"dddd")&amp;" 22:00"</f>
        <v>Sunday 18:00 - Sunday 22:00</v>
      </c>
      <c r="E26" s="83">
        <v>9</v>
      </c>
      <c r="F26" s="85">
        <v>15</v>
      </c>
      <c r="G26" s="86"/>
      <c r="H26" s="87"/>
      <c r="I26" s="12"/>
      <c r="J26" s="12"/>
      <c r="L26" s="12"/>
      <c r="M26" s="12"/>
      <c r="N26" s="12"/>
      <c r="O26" s="12"/>
      <c r="P26" s="12"/>
    </row>
    <row r="27" spans="1:16" x14ac:dyDescent="0.25">
      <c r="A27" s="88" t="s">
        <v>14</v>
      </c>
      <c r="B27" s="71">
        <v>43703</v>
      </c>
      <c r="C27" s="71">
        <v>43703</v>
      </c>
      <c r="D27" s="89" t="str">
        <f>TEXT(B27,"dddd")&amp;" 18:00"&amp;" - "&amp;TEXT(C27,"dddd")&amp;" 00:00"</f>
        <v>Monday 18:00 - Monday 00:00</v>
      </c>
      <c r="E27" s="90">
        <v>6</v>
      </c>
      <c r="F27" s="91">
        <v>9</v>
      </c>
      <c r="G27" s="92"/>
      <c r="H27" s="93"/>
      <c r="I27" s="12"/>
      <c r="J27" s="12"/>
      <c r="L27" s="12"/>
      <c r="M27" s="12"/>
      <c r="N27" s="12"/>
      <c r="O27" s="12"/>
      <c r="P27" s="12"/>
    </row>
    <row r="28" spans="1:16" x14ac:dyDescent="0.25">
      <c r="A28" s="88" t="s">
        <v>18</v>
      </c>
      <c r="B28" s="71">
        <v>43704</v>
      </c>
      <c r="C28" s="71">
        <v>43704</v>
      </c>
      <c r="D28" s="89" t="str">
        <f>TEXT(B28,"dddd")&amp;" 09:00"&amp;" - "&amp;TEXT(C28,"dddd")&amp;" 18:00"</f>
        <v>Tuesday 09:00 - Tuesday 18:00</v>
      </c>
      <c r="E28" s="90">
        <v>4</v>
      </c>
      <c r="F28" s="91">
        <v>11</v>
      </c>
      <c r="G28" s="92"/>
      <c r="H28" s="93"/>
      <c r="I28" s="12"/>
      <c r="J28" s="12"/>
      <c r="L28" s="12"/>
      <c r="M28" s="12"/>
      <c r="N28" s="12"/>
      <c r="O28" s="12"/>
      <c r="P28" s="12"/>
    </row>
    <row r="29" spans="1:16" x14ac:dyDescent="0.25">
      <c r="A29" s="88" t="s">
        <v>13</v>
      </c>
      <c r="B29" s="71">
        <v>43705</v>
      </c>
      <c r="C29" s="71">
        <v>43705</v>
      </c>
      <c r="D29" s="89" t="str">
        <f>TEXT(B29,"dddd")&amp;" 09:00"&amp;" - "&amp;TEXT(C29,"dddd")&amp;" 18:00"</f>
        <v>Wednesday 09:00 - Wednesday 18:00</v>
      </c>
      <c r="E29" s="90">
        <v>4</v>
      </c>
      <c r="F29" s="91">
        <v>11</v>
      </c>
      <c r="G29" s="92"/>
      <c r="H29" s="93"/>
      <c r="I29" s="12"/>
      <c r="J29" s="12"/>
      <c r="L29" s="12"/>
      <c r="M29" s="12"/>
      <c r="N29" s="12"/>
      <c r="O29" s="12"/>
      <c r="P29" s="12"/>
    </row>
    <row r="30" spans="1:16" x14ac:dyDescent="0.25">
      <c r="A30" s="88" t="s">
        <v>16</v>
      </c>
      <c r="B30" s="71">
        <v>43706</v>
      </c>
      <c r="C30" s="71">
        <v>43706</v>
      </c>
      <c r="D30" s="89" t="str">
        <f>TEXT(B30,"dddd")&amp;" 18:00"&amp;" - "&amp;TEXT(C30,"dddd")&amp;" 22:00"</f>
        <v>Thursday 18:00 - Thursday 22:00</v>
      </c>
      <c r="E30" s="90">
        <v>4</v>
      </c>
      <c r="F30" s="91">
        <v>11</v>
      </c>
      <c r="G30" s="92"/>
      <c r="H30" s="93"/>
      <c r="I30" s="12"/>
      <c r="J30" s="12"/>
      <c r="L30" s="12"/>
      <c r="M30" s="12"/>
      <c r="N30" s="12"/>
      <c r="O30" s="12"/>
      <c r="P30" s="12"/>
    </row>
    <row r="31" spans="1:16" x14ac:dyDescent="0.25">
      <c r="A31" s="88" t="s">
        <v>14</v>
      </c>
      <c r="B31" s="71">
        <v>43707</v>
      </c>
      <c r="C31" s="71">
        <v>43707</v>
      </c>
      <c r="D31" s="89" t="str">
        <f t="shared" si="0"/>
        <v>Friday 18:00 - Friday 22:00</v>
      </c>
      <c r="E31" s="90">
        <v>4</v>
      </c>
      <c r="F31" s="91">
        <v>11</v>
      </c>
      <c r="G31" s="92"/>
      <c r="H31" s="93"/>
      <c r="I31" s="12"/>
      <c r="J31" s="12"/>
      <c r="L31" s="12"/>
      <c r="M31" s="12"/>
      <c r="N31" s="12"/>
      <c r="O31" s="12"/>
      <c r="P31" s="12"/>
    </row>
    <row r="32" spans="1:16" x14ac:dyDescent="0.25">
      <c r="A32" s="83" t="s">
        <v>13</v>
      </c>
      <c r="B32" s="75">
        <v>43708</v>
      </c>
      <c r="C32" s="75">
        <v>43708</v>
      </c>
      <c r="D32" s="84" t="str">
        <f t="shared" si="0"/>
        <v>Saturday 18:00 - Saturday 22:00</v>
      </c>
      <c r="E32" s="83">
        <v>9</v>
      </c>
      <c r="F32" s="85">
        <v>15</v>
      </c>
      <c r="G32" s="86"/>
      <c r="H32" s="87"/>
      <c r="I32" s="12"/>
      <c r="J32" s="12"/>
      <c r="L32" s="12"/>
      <c r="M32" s="12"/>
      <c r="N32" s="12"/>
      <c r="O32" s="12"/>
      <c r="P32" s="12"/>
    </row>
    <row r="33" spans="1:16" ht="13.5" customHeight="1" x14ac:dyDescent="0.25">
      <c r="A33" s="72"/>
      <c r="F33"/>
      <c r="G33" s="12"/>
      <c r="H33" s="12"/>
      <c r="I33" s="12"/>
      <c r="J33" s="12"/>
      <c r="L33" s="12"/>
      <c r="M33" s="12"/>
      <c r="N33" s="12"/>
      <c r="O33" s="12"/>
      <c r="P33" s="12"/>
    </row>
    <row r="34" spans="1:16" ht="15.75" customHeight="1" x14ac:dyDescent="0.25">
      <c r="A34" s="72"/>
      <c r="F34"/>
      <c r="G34" s="12"/>
      <c r="H34" s="12"/>
      <c r="I34" s="12"/>
      <c r="J34" s="12"/>
      <c r="L34" s="12"/>
      <c r="M34" s="12"/>
      <c r="N34" s="12"/>
      <c r="O34" s="12"/>
      <c r="P34" s="12"/>
    </row>
    <row r="35" spans="1:16" x14ac:dyDescent="0.25">
      <c r="F35"/>
      <c r="G35" s="12"/>
      <c r="H35" s="12"/>
      <c r="I35" s="12"/>
      <c r="J35" s="12"/>
      <c r="L35" s="12"/>
      <c r="M35" s="12"/>
      <c r="N35" s="12"/>
      <c r="O35" s="12"/>
      <c r="P35" s="12"/>
    </row>
    <row r="36" spans="1:16" x14ac:dyDescent="0.25">
      <c r="F36"/>
      <c r="G36" s="12"/>
      <c r="H36" s="12"/>
      <c r="I36" s="12"/>
      <c r="J36" s="12"/>
      <c r="L36" s="12"/>
      <c r="M36" s="12"/>
      <c r="N36" s="12"/>
      <c r="O36" s="12"/>
      <c r="P36" s="12"/>
    </row>
    <row r="37" spans="1:16" x14ac:dyDescent="0.25">
      <c r="I37" s="12"/>
      <c r="J37" s="12"/>
      <c r="L37" s="12"/>
      <c r="M37" s="12"/>
      <c r="N37" s="12"/>
      <c r="O37" s="12"/>
      <c r="P37" s="12"/>
    </row>
    <row r="38" spans="1:16" x14ac:dyDescent="0.25">
      <c r="I38" s="12"/>
      <c r="J38" s="12"/>
      <c r="L38" s="12"/>
      <c r="M38" s="12"/>
      <c r="N38" s="12"/>
      <c r="O38" s="12"/>
      <c r="P38" s="12"/>
    </row>
    <row r="39" spans="1:16" x14ac:dyDescent="0.25">
      <c r="I39" s="12"/>
      <c r="J39" s="12"/>
      <c r="L39" s="12"/>
      <c r="M39" s="12"/>
      <c r="N39" s="12"/>
      <c r="O39" s="12"/>
      <c r="P39" s="12"/>
    </row>
    <row r="40" spans="1:16" x14ac:dyDescent="0.25">
      <c r="I40" s="12"/>
      <c r="J40" s="12"/>
      <c r="L40" s="12"/>
      <c r="M40" s="12"/>
      <c r="N40" s="12"/>
      <c r="O40" s="12"/>
      <c r="P40" s="12"/>
    </row>
    <row r="41" spans="1:16" ht="15" customHeight="1" x14ac:dyDescent="0.25">
      <c r="I41" s="12"/>
      <c r="J41" s="12"/>
      <c r="L41" s="12"/>
      <c r="M41" s="12"/>
      <c r="N41" s="12"/>
      <c r="O41" s="12"/>
      <c r="P41" s="12"/>
    </row>
    <row r="42" spans="1:16" x14ac:dyDescent="0.25">
      <c r="I42" s="12"/>
      <c r="J42" s="12"/>
      <c r="L42" s="12"/>
      <c r="M42" s="12"/>
      <c r="N42" s="12"/>
      <c r="O42" s="12"/>
      <c r="P42" s="12"/>
    </row>
    <row r="43" spans="1:16" x14ac:dyDescent="0.25">
      <c r="I43" s="12"/>
      <c r="J43" s="12"/>
      <c r="L43" s="12"/>
      <c r="M43" s="12"/>
      <c r="N43" s="12"/>
      <c r="O43" s="12"/>
      <c r="P43" s="12"/>
    </row>
    <row r="44" spans="1:16" x14ac:dyDescent="0.25">
      <c r="I44" s="18"/>
      <c r="J44" s="18"/>
      <c r="L44" s="18"/>
      <c r="M44" s="18"/>
      <c r="N44" s="18"/>
      <c r="O44" s="18"/>
      <c r="P44" s="18"/>
    </row>
    <row r="45" spans="1:16" x14ac:dyDescent="0.25">
      <c r="I45" s="18"/>
      <c r="J45" s="18"/>
      <c r="L45" s="18"/>
      <c r="M45" s="18"/>
      <c r="N45" s="18"/>
      <c r="O45" s="18"/>
      <c r="P45" s="18"/>
    </row>
    <row r="46" spans="1:16" x14ac:dyDescent="0.25">
      <c r="I46" s="18"/>
      <c r="J46" s="18"/>
      <c r="L46" s="18"/>
      <c r="M46" s="18"/>
      <c r="N46" s="18"/>
      <c r="O46" s="18"/>
      <c r="P46" s="18"/>
    </row>
    <row r="47" spans="1:16" x14ac:dyDescent="0.25">
      <c r="I47" s="18"/>
      <c r="J47" s="18"/>
      <c r="L47" s="18"/>
      <c r="M47" s="18"/>
      <c r="N47" s="18"/>
      <c r="O47" s="18"/>
      <c r="P47" s="18"/>
    </row>
  </sheetData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opLeftCell="A19" zoomScale="140" zoomScaleNormal="140" workbookViewId="0">
      <selection activeCell="F12" sqref="F12"/>
    </sheetView>
  </sheetViews>
  <sheetFormatPr defaultRowHeight="15" x14ac:dyDescent="0.25"/>
  <cols>
    <col min="2" max="2" width="10" style="72" bestFit="1" customWidth="1"/>
    <col min="3" max="3" width="9.42578125" style="72" bestFit="1" customWidth="1"/>
    <col min="4" max="4" width="28.28515625" bestFit="1" customWidth="1"/>
    <col min="5" max="5" width="8.42578125" style="1" customWidth="1"/>
    <col min="6" max="6" width="11.42578125" style="1" customWidth="1"/>
    <col min="7" max="7" width="6.42578125" customWidth="1"/>
    <col min="9" max="9" width="35.42578125" bestFit="1" customWidth="1"/>
    <col min="10" max="10" width="14.28515625" bestFit="1" customWidth="1"/>
    <col min="11" max="11" width="24.28515625" customWidth="1"/>
    <col min="12" max="12" width="17.42578125" customWidth="1"/>
    <col min="13" max="13" width="18.42578125" customWidth="1"/>
    <col min="14" max="14" width="17.7109375" customWidth="1"/>
    <col min="15" max="15" width="17.5703125" customWidth="1"/>
    <col min="16" max="16" width="22.5703125" customWidth="1"/>
  </cols>
  <sheetData>
    <row r="1" spans="1:16" ht="56.25" x14ac:dyDescent="0.25">
      <c r="A1" s="2" t="s">
        <v>0</v>
      </c>
      <c r="B1" s="69" t="s">
        <v>1</v>
      </c>
      <c r="C1" s="69" t="s">
        <v>2</v>
      </c>
      <c r="D1" s="3" t="s">
        <v>5</v>
      </c>
      <c r="E1" s="4" t="s">
        <v>6</v>
      </c>
      <c r="F1" s="4" t="s">
        <v>58</v>
      </c>
      <c r="G1" s="3" t="s">
        <v>3</v>
      </c>
      <c r="H1" s="5" t="s">
        <v>4</v>
      </c>
      <c r="I1" s="5" t="s">
        <v>34</v>
      </c>
      <c r="J1" s="5" t="s">
        <v>21</v>
      </c>
      <c r="K1" s="5" t="s">
        <v>33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</row>
    <row r="2" spans="1:16" x14ac:dyDescent="0.25">
      <c r="A2" s="83"/>
      <c r="B2" s="75">
        <v>43709</v>
      </c>
      <c r="C2" s="75">
        <v>43709</v>
      </c>
      <c r="D2" s="84" t="str">
        <f>TEXT(B2,"dddd")&amp;" 18:00"&amp;" - "&amp;TEXT(C2,"dddd")&amp;" 22:00"</f>
        <v>Sunday 18:00 - Sunday 22:00</v>
      </c>
      <c r="E2" s="83">
        <v>9</v>
      </c>
      <c r="F2" s="85">
        <v>15</v>
      </c>
      <c r="G2" s="86"/>
      <c r="H2" s="87"/>
      <c r="I2" s="12" t="s">
        <v>35</v>
      </c>
      <c r="J2" s="36">
        <f>SUMIF(A$2:A$31,"Dev 1",E$2:E$31)</f>
        <v>36</v>
      </c>
      <c r="K2" s="35" t="s">
        <v>60</v>
      </c>
      <c r="L2" s="12" t="str">
        <f>IF(SUMIF(A$2:A$31,"Dev 1",E$2:E$31)&lt;=100,"ok","not ok")</f>
        <v>ok</v>
      </c>
      <c r="M2" s="12" t="s">
        <v>12</v>
      </c>
      <c r="N2" s="12" t="s">
        <v>12</v>
      </c>
      <c r="O2" s="12" t="s">
        <v>12</v>
      </c>
      <c r="P2" s="12" t="s">
        <v>12</v>
      </c>
    </row>
    <row r="3" spans="1:16" x14ac:dyDescent="0.25">
      <c r="A3" s="88" t="s">
        <v>15</v>
      </c>
      <c r="B3" s="71">
        <v>43710</v>
      </c>
      <c r="C3" s="71">
        <v>43710</v>
      </c>
      <c r="D3" s="89" t="str">
        <f t="shared" ref="D3:D31" si="0">TEXT(B3,"dddd")&amp;" 18:00"&amp;" - "&amp;TEXT(C3,"dddd")&amp;" 22:00"</f>
        <v>Monday 18:00 - Monday 22:00</v>
      </c>
      <c r="E3" s="90">
        <v>6</v>
      </c>
      <c r="F3" s="91">
        <v>9</v>
      </c>
      <c r="G3" s="92"/>
      <c r="H3" s="93"/>
      <c r="I3" s="12" t="s">
        <v>37</v>
      </c>
      <c r="J3" s="36">
        <f>SUMIF(A$2:A$31,"Dev 2",E$2:E$31)</f>
        <v>26</v>
      </c>
      <c r="K3" s="35"/>
      <c r="L3" s="12" t="str">
        <f>IF(SUMIF(A$2:A$31,"Dev 2",E$2:E$31)&lt;=100,"ok","not ok")</f>
        <v>ok</v>
      </c>
      <c r="M3" s="12" t="s">
        <v>12</v>
      </c>
      <c r="N3" s="12" t="s">
        <v>12</v>
      </c>
      <c r="O3" s="12" t="s">
        <v>12</v>
      </c>
      <c r="P3" s="12" t="s">
        <v>12</v>
      </c>
    </row>
    <row r="4" spans="1:16" x14ac:dyDescent="0.25">
      <c r="A4" s="88" t="s">
        <v>16</v>
      </c>
      <c r="B4" s="71">
        <v>43711</v>
      </c>
      <c r="C4" s="71">
        <v>43711</v>
      </c>
      <c r="D4" s="89" t="str">
        <f t="shared" si="0"/>
        <v>Tuesday 18:00 - Tuesday 22:00</v>
      </c>
      <c r="E4" s="90">
        <v>4</v>
      </c>
      <c r="F4" s="91">
        <v>11</v>
      </c>
      <c r="G4" s="92"/>
      <c r="H4" s="93"/>
      <c r="I4" s="12" t="s">
        <v>38</v>
      </c>
      <c r="J4" s="36">
        <f>SUMIF(A$2:A$31,"Dev 3",E$2:E$31)</f>
        <v>38</v>
      </c>
      <c r="K4" s="35"/>
      <c r="L4" s="12" t="str">
        <f>IF(SUMIF(A$2:A$31,"Dev 3",E$2:E$31)&lt;=100,"ok","not ok")</f>
        <v>ok</v>
      </c>
      <c r="M4" s="12" t="s">
        <v>12</v>
      </c>
      <c r="N4" s="12" t="s">
        <v>12</v>
      </c>
      <c r="O4" s="12" t="s">
        <v>12</v>
      </c>
      <c r="P4" s="12" t="s">
        <v>12</v>
      </c>
    </row>
    <row r="5" spans="1:16" x14ac:dyDescent="0.25">
      <c r="A5" s="88" t="s">
        <v>14</v>
      </c>
      <c r="B5" s="71">
        <v>43712</v>
      </c>
      <c r="C5" s="71">
        <v>43712</v>
      </c>
      <c r="D5" s="89" t="str">
        <f>TEXT(B5,"dddd")&amp;" 18:00"&amp;" - "&amp;TEXT(C5,"dddd")&amp;" 22:00"</f>
        <v>Wednesday 18:00 - Wednesday 22:00</v>
      </c>
      <c r="E5" s="90">
        <v>4</v>
      </c>
      <c r="F5" s="91">
        <v>11</v>
      </c>
      <c r="G5" s="92"/>
      <c r="H5" s="93"/>
      <c r="I5" s="12" t="s">
        <v>39</v>
      </c>
      <c r="J5" s="36">
        <f>SUMIF(A$2:A$31,"Dev 4",E$2:E$31)</f>
        <v>38</v>
      </c>
      <c r="K5" s="42"/>
      <c r="L5" s="12" t="str">
        <f>IF(SUMIF(A$2:A$31,"Dev 4",E$2:E$31)&lt;=100,"ok","not ok")</f>
        <v>ok</v>
      </c>
      <c r="M5" s="12" t="s">
        <v>12</v>
      </c>
      <c r="N5" s="12" t="s">
        <v>12</v>
      </c>
      <c r="O5" s="12" t="s">
        <v>12</v>
      </c>
      <c r="P5" s="12" t="s">
        <v>12</v>
      </c>
    </row>
    <row r="6" spans="1:16" x14ac:dyDescent="0.25">
      <c r="A6" s="88" t="s">
        <v>18</v>
      </c>
      <c r="B6" s="71">
        <v>43713</v>
      </c>
      <c r="C6" s="71">
        <v>43713</v>
      </c>
      <c r="D6" s="89" t="str">
        <f>TEXT(B6,"dddd")&amp;" 18:00"&amp;" - "&amp;TEXT(C6,"dddd")&amp;" 00:00"</f>
        <v>Thursday 18:00 - Thursday 00:00</v>
      </c>
      <c r="E6" s="90">
        <v>4</v>
      </c>
      <c r="F6" s="91">
        <v>11</v>
      </c>
      <c r="G6" s="92"/>
      <c r="H6" s="93"/>
      <c r="I6" s="12" t="s">
        <v>41</v>
      </c>
      <c r="J6" s="36">
        <f>SUMIF(A$2:A$31,"Dev 5",E$2:E$31)</f>
        <v>36</v>
      </c>
      <c r="K6" s="35"/>
      <c r="L6" s="12" t="str">
        <f>IF(SUMIF(A$2:A$31,"Dev 5",E$2:E$31)&lt;=100,"ok","not ok")</f>
        <v>ok</v>
      </c>
      <c r="M6" s="12" t="s">
        <v>12</v>
      </c>
      <c r="N6" s="12" t="s">
        <v>12</v>
      </c>
      <c r="O6" s="12" t="s">
        <v>12</v>
      </c>
      <c r="P6" s="12" t="s">
        <v>12</v>
      </c>
    </row>
    <row r="7" spans="1:16" x14ac:dyDescent="0.25">
      <c r="A7" s="83" t="s">
        <v>16</v>
      </c>
      <c r="B7" s="75">
        <v>43714</v>
      </c>
      <c r="C7" s="75">
        <v>43714</v>
      </c>
      <c r="D7" s="84" t="str">
        <f>TEXT(B7,"dddd")&amp;" 09:00"&amp;" - "&amp;TEXT(C7,"dddd")&amp;" 18:00"</f>
        <v>Friday 09:00 - Friday 18:00</v>
      </c>
      <c r="E7" s="83">
        <v>9</v>
      </c>
      <c r="F7" s="85">
        <v>15</v>
      </c>
      <c r="G7" s="86"/>
      <c r="H7" s="87"/>
      <c r="I7" s="37"/>
    </row>
    <row r="8" spans="1:16" x14ac:dyDescent="0.25">
      <c r="A8" s="83" t="s">
        <v>16</v>
      </c>
      <c r="B8" s="75">
        <v>43715</v>
      </c>
      <c r="C8" s="75">
        <v>43715</v>
      </c>
      <c r="D8" s="84" t="str">
        <f>TEXT(B8,"dddd")&amp;" 09:00"&amp;" - "&amp;TEXT(C8,"dddd")&amp;" 18:00"</f>
        <v>Saturday 09:00 - Saturday 18:00</v>
      </c>
      <c r="E8" s="83">
        <v>9</v>
      </c>
      <c r="F8" s="85">
        <v>15</v>
      </c>
      <c r="G8" s="86"/>
      <c r="H8" s="87"/>
    </row>
    <row r="9" spans="1:16" x14ac:dyDescent="0.25">
      <c r="A9" s="83" t="s">
        <v>15</v>
      </c>
      <c r="B9" s="75">
        <v>43716</v>
      </c>
      <c r="C9" s="75">
        <v>43716</v>
      </c>
      <c r="D9" s="84" t="str">
        <f>TEXT(B9,"dddd")&amp;" 18:00"&amp;" - "&amp;TEXT(C9,"dddd")&amp;" 22:00"</f>
        <v>Sunday 18:00 - Sunday 22:00</v>
      </c>
      <c r="E9" s="83">
        <v>9</v>
      </c>
      <c r="F9" s="85">
        <v>15</v>
      </c>
      <c r="G9" s="86"/>
      <c r="H9" s="87"/>
    </row>
    <row r="10" spans="1:16" x14ac:dyDescent="0.25">
      <c r="A10" s="88" t="s">
        <v>18</v>
      </c>
      <c r="B10" s="71">
        <v>43717</v>
      </c>
      <c r="C10" s="71">
        <v>43717</v>
      </c>
      <c r="D10" s="89" t="str">
        <f t="shared" si="0"/>
        <v>Monday 18:00 - Monday 22:00</v>
      </c>
      <c r="E10" s="90">
        <v>6</v>
      </c>
      <c r="F10" s="91">
        <v>9</v>
      </c>
      <c r="G10" s="92"/>
      <c r="H10" s="93"/>
      <c r="J10" s="12"/>
      <c r="L10" s="17"/>
      <c r="M10" s="12"/>
      <c r="N10" s="12"/>
      <c r="O10" s="12"/>
      <c r="P10" s="12"/>
    </row>
    <row r="11" spans="1:16" x14ac:dyDescent="0.25">
      <c r="A11" s="88" t="s">
        <v>13</v>
      </c>
      <c r="B11" s="71">
        <v>43718</v>
      </c>
      <c r="C11" s="71">
        <v>43718</v>
      </c>
      <c r="D11" s="89" t="str">
        <f t="shared" si="0"/>
        <v>Tuesday 18:00 - Tuesday 22:00</v>
      </c>
      <c r="E11" s="90">
        <v>4</v>
      </c>
      <c r="F11" s="91">
        <v>11</v>
      </c>
      <c r="G11" s="92"/>
      <c r="H11" s="93"/>
      <c r="J11" s="12"/>
      <c r="L11" s="12"/>
      <c r="M11" s="12"/>
      <c r="N11" s="12"/>
      <c r="O11" s="12"/>
      <c r="P11" s="12"/>
    </row>
    <row r="12" spans="1:16" x14ac:dyDescent="0.25">
      <c r="A12" s="88" t="s">
        <v>16</v>
      </c>
      <c r="B12" s="71">
        <v>43719</v>
      </c>
      <c r="C12" s="71">
        <v>43719</v>
      </c>
      <c r="D12" s="89" t="str">
        <f>TEXT(B12,"dddd")&amp;" 18:00"&amp;" - "&amp;TEXT(C12,"dddd")&amp;" 22:00"</f>
        <v>Wednesday 18:00 - Wednesday 22:00</v>
      </c>
      <c r="E12" s="90">
        <v>4</v>
      </c>
      <c r="F12" s="91">
        <v>11</v>
      </c>
      <c r="G12" s="92"/>
      <c r="H12" s="93"/>
      <c r="J12" s="12"/>
      <c r="L12" s="12"/>
      <c r="M12" s="12"/>
      <c r="N12" s="12"/>
      <c r="O12" s="12"/>
      <c r="P12" s="12"/>
    </row>
    <row r="13" spans="1:16" x14ac:dyDescent="0.25">
      <c r="A13" s="88" t="s">
        <v>15</v>
      </c>
      <c r="B13" s="71">
        <v>43720</v>
      </c>
      <c r="C13" s="71">
        <v>43720</v>
      </c>
      <c r="D13" s="89" t="str">
        <f>TEXT(B13,"dddd")&amp;" 18:00"&amp;" - "&amp;TEXT(C13,"dddd")&amp;" 00:00"</f>
        <v>Thursday 18:00 - Thursday 00:00</v>
      </c>
      <c r="E13" s="90">
        <v>4</v>
      </c>
      <c r="F13" s="91">
        <v>11</v>
      </c>
      <c r="G13" s="92"/>
      <c r="H13" s="93"/>
      <c r="J13" s="12"/>
      <c r="L13" s="12"/>
      <c r="M13" s="12"/>
      <c r="N13" s="12"/>
      <c r="O13" s="12"/>
      <c r="P13" s="12"/>
    </row>
    <row r="14" spans="1:16" ht="14.25" customHeight="1" x14ac:dyDescent="0.25">
      <c r="A14" s="88" t="s">
        <v>16</v>
      </c>
      <c r="B14" s="71">
        <v>43721</v>
      </c>
      <c r="C14" s="71">
        <v>43721</v>
      </c>
      <c r="D14" s="89" t="str">
        <f>TEXT(B14,"dddd")&amp;" 09:00"&amp;" - "&amp;TEXT(C14,"dddd")&amp;" 18:00"</f>
        <v>Friday 09:00 - Friday 18:00</v>
      </c>
      <c r="E14" s="90">
        <v>4</v>
      </c>
      <c r="F14" s="91">
        <v>11</v>
      </c>
      <c r="G14" s="92"/>
      <c r="H14" s="93"/>
      <c r="J14" s="12"/>
      <c r="L14" s="12"/>
      <c r="M14" s="12"/>
      <c r="N14" s="12"/>
      <c r="O14" s="12"/>
      <c r="P14" s="12"/>
    </row>
    <row r="15" spans="1:16" x14ac:dyDescent="0.25">
      <c r="A15" s="83" t="s">
        <v>18</v>
      </c>
      <c r="B15" s="75">
        <v>43722</v>
      </c>
      <c r="C15" s="75">
        <v>43722</v>
      </c>
      <c r="D15" s="84" t="str">
        <f>TEXT(B15,"dddd")&amp;" 09:00"&amp;" - "&amp;TEXT(C15,"dddd")&amp;" 18:00"</f>
        <v>Saturday 09:00 - Saturday 18:00</v>
      </c>
      <c r="E15" s="83">
        <v>9</v>
      </c>
      <c r="F15" s="85">
        <v>15</v>
      </c>
      <c r="G15" s="86"/>
      <c r="H15" s="87"/>
      <c r="I15" s="12"/>
      <c r="J15" s="12"/>
      <c r="L15" s="12"/>
      <c r="M15" s="12"/>
      <c r="N15" s="12"/>
      <c r="O15" s="12"/>
      <c r="P15" s="12"/>
    </row>
    <row r="16" spans="1:16" x14ac:dyDescent="0.25">
      <c r="A16" s="83" t="s">
        <v>18</v>
      </c>
      <c r="B16" s="75">
        <v>43723</v>
      </c>
      <c r="C16" s="75">
        <v>43723</v>
      </c>
      <c r="D16" s="84" t="str">
        <f>TEXT(B16,"dddd")&amp;" 18:00"&amp;" - "&amp;TEXT(C16,"dddd")&amp;" 22:00"</f>
        <v>Sunday 18:00 - Sunday 22:00</v>
      </c>
      <c r="E16" s="83">
        <v>9</v>
      </c>
      <c r="F16" s="85">
        <v>15</v>
      </c>
      <c r="G16" s="86"/>
      <c r="H16" s="87"/>
      <c r="I16" s="12"/>
      <c r="J16" s="12"/>
      <c r="L16" s="12"/>
      <c r="M16" s="12"/>
      <c r="N16" s="12"/>
      <c r="O16" s="12"/>
      <c r="P16" s="12"/>
    </row>
    <row r="17" spans="1:16" x14ac:dyDescent="0.25">
      <c r="A17" s="88" t="s">
        <v>13</v>
      </c>
      <c r="B17" s="71">
        <v>43724</v>
      </c>
      <c r="C17" s="71">
        <v>43724</v>
      </c>
      <c r="D17" s="89" t="str">
        <f t="shared" si="0"/>
        <v>Monday 18:00 - Monday 22:00</v>
      </c>
      <c r="E17" s="90">
        <v>6</v>
      </c>
      <c r="F17" s="91">
        <v>9</v>
      </c>
      <c r="G17" s="92"/>
      <c r="H17" s="93"/>
      <c r="I17" s="12"/>
      <c r="J17" s="12"/>
      <c r="L17" s="12"/>
      <c r="M17" s="12"/>
      <c r="N17" s="12"/>
      <c r="O17" s="12"/>
      <c r="P17" s="12"/>
    </row>
    <row r="18" spans="1:16" ht="15.75" customHeight="1" x14ac:dyDescent="0.25">
      <c r="A18" s="88" t="s">
        <v>15</v>
      </c>
      <c r="B18" s="71">
        <v>43725</v>
      </c>
      <c r="C18" s="71">
        <v>43725</v>
      </c>
      <c r="D18" s="89" t="str">
        <f t="shared" si="0"/>
        <v>Tuesday 18:00 - Tuesday 22:00</v>
      </c>
      <c r="E18" s="90">
        <v>4</v>
      </c>
      <c r="F18" s="91">
        <v>11</v>
      </c>
      <c r="G18" s="92"/>
      <c r="H18" s="93"/>
      <c r="I18" s="12"/>
      <c r="J18" s="12"/>
      <c r="L18" s="12"/>
      <c r="M18" s="12"/>
      <c r="N18" s="12"/>
      <c r="O18" s="12"/>
      <c r="P18" s="12"/>
    </row>
    <row r="19" spans="1:16" ht="15.75" customHeight="1" x14ac:dyDescent="0.25">
      <c r="A19" s="88" t="s">
        <v>16</v>
      </c>
      <c r="B19" s="71">
        <v>43726</v>
      </c>
      <c r="C19" s="71">
        <v>43727</v>
      </c>
      <c r="D19" s="89" t="str">
        <f>TEXT(B19,"dddd")&amp;" 18:00"&amp;" - "&amp;TEXT(C19,"dddd")&amp;" 22:00"</f>
        <v>Wednesday 18:00 - Thursday 22:00</v>
      </c>
      <c r="E19" s="90">
        <v>4</v>
      </c>
      <c r="F19" s="91">
        <v>11</v>
      </c>
      <c r="G19" s="92"/>
      <c r="H19" s="93"/>
      <c r="I19" s="12"/>
      <c r="J19" s="12"/>
      <c r="L19" s="12"/>
      <c r="M19" s="12"/>
      <c r="N19" s="12"/>
      <c r="O19" s="12"/>
      <c r="P19" s="12"/>
    </row>
    <row r="20" spans="1:16" x14ac:dyDescent="0.25">
      <c r="A20" s="88" t="s">
        <v>13</v>
      </c>
      <c r="B20" s="71">
        <v>43727</v>
      </c>
      <c r="C20" s="71">
        <v>43727</v>
      </c>
      <c r="D20" s="89" t="str">
        <f>TEXT(B20,"dddd")&amp;" 18:00"&amp;" - "&amp;TEXT(C20,"dddd")&amp;" 00:00"</f>
        <v>Thursday 18:00 - Thursday 00:00</v>
      </c>
      <c r="E20" s="90">
        <v>4</v>
      </c>
      <c r="F20" s="91">
        <v>11</v>
      </c>
      <c r="G20" s="92"/>
      <c r="H20" s="93"/>
      <c r="I20" s="12"/>
      <c r="J20" s="12"/>
      <c r="L20" s="12"/>
      <c r="M20" s="12"/>
      <c r="N20" s="12"/>
      <c r="O20" s="12"/>
      <c r="P20" s="12"/>
    </row>
    <row r="21" spans="1:16" x14ac:dyDescent="0.25">
      <c r="A21" s="88" t="s">
        <v>18</v>
      </c>
      <c r="B21" s="71">
        <v>43728</v>
      </c>
      <c r="C21" s="71">
        <v>43728</v>
      </c>
      <c r="D21" s="89" t="str">
        <f>TEXT(B21,"dddd")&amp;" 09:00"&amp;" - "&amp;TEXT(C21,"dddd")&amp;" 18:00"</f>
        <v>Friday 09:00 - Friday 18:00</v>
      </c>
      <c r="E21" s="90">
        <v>4</v>
      </c>
      <c r="F21" s="91">
        <v>11</v>
      </c>
      <c r="G21" s="92"/>
      <c r="H21" s="93"/>
      <c r="I21" s="12"/>
      <c r="J21" s="12"/>
      <c r="L21" s="12"/>
      <c r="M21" s="12"/>
      <c r="N21" s="12"/>
      <c r="O21" s="12"/>
      <c r="P21" s="12"/>
    </row>
    <row r="22" spans="1:16" x14ac:dyDescent="0.25">
      <c r="A22" s="83" t="s">
        <v>14</v>
      </c>
      <c r="B22" s="75">
        <v>43729</v>
      </c>
      <c r="C22" s="75">
        <v>43729</v>
      </c>
      <c r="D22" s="84" t="str">
        <f>TEXT(B22,"dddd")&amp;" 09:00"&amp;" - "&amp;TEXT(C22,"dddd")&amp;" 18:00"</f>
        <v>Saturday 09:00 - Saturday 18:00</v>
      </c>
      <c r="E22" s="83">
        <v>9</v>
      </c>
      <c r="F22" s="85">
        <v>15</v>
      </c>
      <c r="G22" s="86"/>
      <c r="H22" s="87"/>
      <c r="I22" s="12"/>
      <c r="J22" s="12"/>
      <c r="L22" s="12"/>
      <c r="M22" s="12"/>
      <c r="N22" s="12"/>
      <c r="O22" s="12"/>
      <c r="P22" s="12"/>
    </row>
    <row r="23" spans="1:16" x14ac:dyDescent="0.25">
      <c r="A23" s="83" t="s">
        <v>14</v>
      </c>
      <c r="B23" s="75">
        <v>43730</v>
      </c>
      <c r="C23" s="75">
        <v>43730</v>
      </c>
      <c r="D23" s="84" t="str">
        <f>TEXT(B23,"dddd")&amp;" 18:00"&amp;" - "&amp;TEXT(C23,"dddd")&amp;" 22:00"</f>
        <v>Sunday 18:00 - Sunday 22:00</v>
      </c>
      <c r="E23" s="83">
        <v>9</v>
      </c>
      <c r="F23" s="85">
        <v>15</v>
      </c>
      <c r="G23" s="86"/>
      <c r="H23" s="87"/>
      <c r="I23" s="12"/>
      <c r="J23" s="12"/>
      <c r="L23" s="12"/>
      <c r="M23" s="12"/>
      <c r="N23" s="12"/>
      <c r="O23" s="12"/>
      <c r="P23" s="12"/>
    </row>
    <row r="24" spans="1:16" x14ac:dyDescent="0.25">
      <c r="A24" s="83" t="s">
        <v>15</v>
      </c>
      <c r="B24" s="75">
        <v>43731</v>
      </c>
      <c r="C24" s="75">
        <v>43731</v>
      </c>
      <c r="D24" s="84" t="str">
        <f t="shared" si="0"/>
        <v>Monday 18:00 - Monday 22:00</v>
      </c>
      <c r="E24" s="83">
        <v>9</v>
      </c>
      <c r="F24" s="85">
        <v>15</v>
      </c>
      <c r="G24" s="86"/>
      <c r="H24" s="87"/>
      <c r="I24" s="12"/>
      <c r="J24" s="12"/>
      <c r="L24" s="12"/>
      <c r="M24" s="12"/>
      <c r="N24" s="12"/>
      <c r="O24" s="12"/>
      <c r="P24" s="12"/>
    </row>
    <row r="25" spans="1:16" x14ac:dyDescent="0.25">
      <c r="A25" s="88" t="s">
        <v>16</v>
      </c>
      <c r="B25" s="71">
        <v>43732</v>
      </c>
      <c r="C25" s="71">
        <v>43732</v>
      </c>
      <c r="D25" s="89" t="str">
        <f t="shared" si="0"/>
        <v>Tuesday 18:00 - Tuesday 22:00</v>
      </c>
      <c r="E25" s="90">
        <v>4</v>
      </c>
      <c r="F25" s="91">
        <v>11</v>
      </c>
      <c r="G25" s="92"/>
      <c r="H25" s="93"/>
      <c r="I25" s="12"/>
      <c r="J25" s="12"/>
      <c r="L25" s="12"/>
      <c r="M25" s="12"/>
      <c r="N25" s="12"/>
      <c r="O25" s="12"/>
      <c r="P25" s="12"/>
    </row>
    <row r="26" spans="1:16" x14ac:dyDescent="0.25">
      <c r="A26" s="88" t="s">
        <v>13</v>
      </c>
      <c r="B26" s="71">
        <v>43733</v>
      </c>
      <c r="C26" s="71">
        <v>43733</v>
      </c>
      <c r="D26" s="89" t="str">
        <f>TEXT(B26,"dddd")&amp;" 18:00"&amp;" - "&amp;TEXT(C26,"dddd")&amp;" 22:00"</f>
        <v>Wednesday 18:00 - Wednesday 22:00</v>
      </c>
      <c r="E26" s="90">
        <v>4</v>
      </c>
      <c r="F26" s="91">
        <v>11</v>
      </c>
      <c r="G26" s="92"/>
      <c r="H26" s="93"/>
      <c r="I26" s="12"/>
      <c r="J26" s="12"/>
      <c r="L26" s="12"/>
      <c r="M26" s="12"/>
      <c r="N26" s="12"/>
      <c r="O26" s="12"/>
      <c r="P26" s="12"/>
    </row>
    <row r="27" spans="1:16" x14ac:dyDescent="0.25">
      <c r="A27" s="88" t="s">
        <v>14</v>
      </c>
      <c r="B27" s="71">
        <v>43734</v>
      </c>
      <c r="C27" s="71">
        <v>43734</v>
      </c>
      <c r="D27" s="89" t="str">
        <f>TEXT(B27,"dddd")&amp;" 18:00"&amp;" - "&amp;TEXT(C27,"dddd")&amp;" 00:00"</f>
        <v>Thursday 18:00 - Thursday 00:00</v>
      </c>
      <c r="E27" s="90">
        <v>4</v>
      </c>
      <c r="F27" s="91">
        <v>11</v>
      </c>
      <c r="G27" s="92"/>
      <c r="H27" s="93"/>
      <c r="I27" s="12"/>
      <c r="J27" s="12"/>
      <c r="L27" s="12"/>
      <c r="M27" s="12"/>
      <c r="N27" s="12"/>
      <c r="O27" s="12"/>
      <c r="P27" s="12"/>
    </row>
    <row r="28" spans="1:16" x14ac:dyDescent="0.25">
      <c r="A28" s="88" t="s">
        <v>18</v>
      </c>
      <c r="B28" s="71">
        <v>43735</v>
      </c>
      <c r="C28" s="71">
        <v>43735</v>
      </c>
      <c r="D28" s="89" t="str">
        <f>TEXT(B28,"dddd")&amp;" 09:00"&amp;" - "&amp;TEXT(C28,"dddd")&amp;" 18:00"</f>
        <v>Friday 09:00 - Friday 18:00</v>
      </c>
      <c r="E28" s="90">
        <v>4</v>
      </c>
      <c r="F28" s="91">
        <v>11</v>
      </c>
      <c r="G28" s="92"/>
      <c r="H28" s="93"/>
      <c r="I28" s="12"/>
      <c r="J28" s="12"/>
      <c r="L28" s="12"/>
      <c r="M28" s="12"/>
      <c r="N28" s="12"/>
      <c r="O28" s="12"/>
      <c r="P28" s="12"/>
    </row>
    <row r="29" spans="1:16" x14ac:dyDescent="0.25">
      <c r="A29" s="83" t="s">
        <v>13</v>
      </c>
      <c r="B29" s="75">
        <v>43736</v>
      </c>
      <c r="C29" s="75">
        <v>43736</v>
      </c>
      <c r="D29" s="84" t="str">
        <f>TEXT(B29,"dddd")&amp;" 09:00"&amp;" - "&amp;TEXT(C29,"dddd")&amp;" 18:00"</f>
        <v>Saturday 09:00 - Saturday 18:00</v>
      </c>
      <c r="E29" s="83">
        <v>9</v>
      </c>
      <c r="F29" s="85">
        <v>15</v>
      </c>
      <c r="G29" s="86"/>
      <c r="H29" s="87"/>
      <c r="I29" s="12"/>
      <c r="J29" s="12"/>
      <c r="L29" s="12"/>
      <c r="M29" s="12"/>
      <c r="N29" s="12"/>
      <c r="O29" s="12"/>
      <c r="P29" s="12"/>
    </row>
    <row r="30" spans="1:16" x14ac:dyDescent="0.25">
      <c r="A30" s="83" t="s">
        <v>13</v>
      </c>
      <c r="B30" s="75">
        <v>43737</v>
      </c>
      <c r="C30" s="75">
        <v>43737</v>
      </c>
      <c r="D30" s="84" t="str">
        <f>TEXT(B30,"dddd")&amp;" 18:00"&amp;" - "&amp;TEXT(C30,"dddd")&amp;" 22:00"</f>
        <v>Sunday 18:00 - Sunday 22:00</v>
      </c>
      <c r="E30" s="83">
        <v>9</v>
      </c>
      <c r="F30" s="85">
        <v>15</v>
      </c>
      <c r="G30" s="86"/>
      <c r="H30" s="87"/>
      <c r="I30" s="12"/>
      <c r="J30" s="12"/>
      <c r="L30" s="12"/>
      <c r="M30" s="12"/>
      <c r="N30" s="12"/>
      <c r="O30" s="12"/>
      <c r="P30" s="12"/>
    </row>
    <row r="31" spans="1:16" x14ac:dyDescent="0.25">
      <c r="A31" s="88" t="s">
        <v>15</v>
      </c>
      <c r="B31" s="71">
        <v>43738</v>
      </c>
      <c r="C31" s="71">
        <v>43738</v>
      </c>
      <c r="D31" s="89" t="str">
        <f t="shared" si="0"/>
        <v>Monday 18:00 - Monday 22:00</v>
      </c>
      <c r="E31" s="90">
        <v>6</v>
      </c>
      <c r="F31" s="91">
        <v>9</v>
      </c>
      <c r="G31" s="92"/>
      <c r="H31" s="93"/>
      <c r="I31" s="12"/>
      <c r="J31" s="12"/>
      <c r="L31" s="12"/>
      <c r="M31" s="12"/>
      <c r="N31" s="12"/>
      <c r="O31" s="12"/>
      <c r="P31" s="12"/>
    </row>
    <row r="32" spans="1:16" ht="13.5" customHeight="1" x14ac:dyDescent="0.25">
      <c r="A32" s="72"/>
      <c r="F32"/>
      <c r="G32" s="12"/>
      <c r="H32" s="12"/>
      <c r="I32" s="12"/>
      <c r="J32" s="12"/>
      <c r="L32" s="12"/>
      <c r="M32" s="12"/>
      <c r="N32" s="12"/>
      <c r="O32" s="12"/>
      <c r="P32" s="12"/>
    </row>
    <row r="33" spans="1:16" ht="15.75" customHeight="1" x14ac:dyDescent="0.25">
      <c r="A33" s="72"/>
      <c r="F33"/>
      <c r="G33" s="12"/>
      <c r="H33" s="12"/>
      <c r="I33" s="12"/>
      <c r="J33" s="12"/>
      <c r="L33" s="12"/>
      <c r="M33" s="12"/>
      <c r="N33" s="12"/>
      <c r="O33" s="12"/>
      <c r="P33" s="12"/>
    </row>
    <row r="34" spans="1:16" x14ac:dyDescent="0.25">
      <c r="F34"/>
      <c r="G34" s="12"/>
      <c r="H34" s="12"/>
      <c r="I34" s="12"/>
      <c r="J34" s="12"/>
      <c r="L34" s="12"/>
      <c r="M34" s="12"/>
      <c r="N34" s="12"/>
      <c r="O34" s="12"/>
      <c r="P34" s="12"/>
    </row>
    <row r="35" spans="1:16" x14ac:dyDescent="0.25">
      <c r="F35"/>
      <c r="G35" s="12"/>
      <c r="H35" s="12"/>
      <c r="I35" s="12"/>
      <c r="J35" s="12"/>
      <c r="L35" s="12"/>
      <c r="M35" s="12"/>
      <c r="N35" s="12"/>
      <c r="O35" s="12"/>
      <c r="P35" s="12"/>
    </row>
    <row r="36" spans="1:16" x14ac:dyDescent="0.25">
      <c r="I36" s="12"/>
      <c r="J36" s="12"/>
      <c r="L36" s="12"/>
      <c r="M36" s="12"/>
      <c r="N36" s="12"/>
      <c r="O36" s="12"/>
      <c r="P36" s="12"/>
    </row>
    <row r="37" spans="1:16" x14ac:dyDescent="0.25">
      <c r="I37" s="12"/>
      <c r="J37" s="12"/>
      <c r="L37" s="12"/>
      <c r="M37" s="12"/>
      <c r="N37" s="12"/>
      <c r="O37" s="12"/>
      <c r="P37" s="12"/>
    </row>
    <row r="38" spans="1:16" x14ac:dyDescent="0.25">
      <c r="I38" s="12"/>
      <c r="J38" s="12"/>
      <c r="L38" s="12"/>
      <c r="M38" s="12"/>
      <c r="N38" s="12"/>
      <c r="O38" s="12"/>
      <c r="P38" s="12"/>
    </row>
    <row r="39" spans="1:16" x14ac:dyDescent="0.25">
      <c r="I39" s="12"/>
      <c r="J39" s="12"/>
      <c r="L39" s="12"/>
      <c r="M39" s="12"/>
      <c r="N39" s="12"/>
      <c r="O39" s="12"/>
      <c r="P39" s="12"/>
    </row>
    <row r="40" spans="1:16" ht="15" customHeight="1" x14ac:dyDescent="0.25">
      <c r="I40" s="12"/>
      <c r="J40" s="12"/>
      <c r="L40" s="12"/>
      <c r="M40" s="12"/>
      <c r="N40" s="12"/>
      <c r="O40" s="12"/>
      <c r="P40" s="12"/>
    </row>
    <row r="41" spans="1:16" x14ac:dyDescent="0.25">
      <c r="I41" s="12"/>
      <c r="J41" s="12"/>
      <c r="L41" s="12"/>
      <c r="M41" s="12"/>
      <c r="N41" s="12"/>
      <c r="O41" s="12"/>
      <c r="P41" s="12"/>
    </row>
    <row r="42" spans="1:16" x14ac:dyDescent="0.25">
      <c r="I42" s="12"/>
      <c r="J42" s="12"/>
      <c r="L42" s="12"/>
      <c r="M42" s="12"/>
      <c r="N42" s="12"/>
      <c r="O42" s="12"/>
      <c r="P42" s="12"/>
    </row>
    <row r="43" spans="1:16" x14ac:dyDescent="0.25">
      <c r="I43" s="18"/>
      <c r="J43" s="18"/>
      <c r="L43" s="18"/>
      <c r="M43" s="18"/>
      <c r="N43" s="18"/>
      <c r="O43" s="18"/>
      <c r="P43" s="18"/>
    </row>
    <row r="44" spans="1:16" x14ac:dyDescent="0.25">
      <c r="I44" s="18"/>
      <c r="J44" s="18"/>
      <c r="L44" s="18"/>
      <c r="M44" s="18"/>
      <c r="N44" s="18"/>
      <c r="O44" s="18"/>
      <c r="P44" s="18"/>
    </row>
    <row r="45" spans="1:16" x14ac:dyDescent="0.25">
      <c r="I45" s="18"/>
      <c r="J45" s="18"/>
      <c r="L45" s="18"/>
      <c r="M45" s="18"/>
      <c r="N45" s="18"/>
      <c r="O45" s="18"/>
      <c r="P45" s="18"/>
    </row>
    <row r="46" spans="1:16" x14ac:dyDescent="0.25">
      <c r="I46" s="18"/>
      <c r="J46" s="18"/>
      <c r="L46" s="18"/>
      <c r="M46" s="18"/>
      <c r="N46" s="18"/>
      <c r="O46" s="18"/>
      <c r="P46" s="18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Workload Balance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Sapoundzhiev</dc:creator>
  <cp:lastModifiedBy>Petar Nikolov</cp:lastModifiedBy>
  <dcterms:created xsi:type="dcterms:W3CDTF">2017-12-01T10:44:32Z</dcterms:created>
  <dcterms:modified xsi:type="dcterms:W3CDTF">2019-11-12T10:58:30Z</dcterms:modified>
</cp:coreProperties>
</file>