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lav\Downloads\"/>
    </mc:Choice>
  </mc:AlternateContent>
  <xr:revisionPtr revIDLastSave="0" documentId="13_ncr:1_{B4A130C1-99AE-457F-A398-AC5C1D65773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January" sheetId="1" r:id="rId1"/>
    <sheet name="Febru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K6" i="2" l="1"/>
  <c r="J6" i="2"/>
  <c r="K5" i="2"/>
  <c r="J5" i="2"/>
  <c r="K4" i="2"/>
  <c r="J4" i="2"/>
  <c r="K3" i="2"/>
  <c r="K2" i="2"/>
  <c r="C3" i="2"/>
  <c r="D3" i="2" s="1"/>
  <c r="C2" i="2"/>
  <c r="D2" i="2" s="1"/>
  <c r="B4" i="2" l="1"/>
  <c r="C4" i="2" l="1"/>
  <c r="B5" i="2" s="1"/>
  <c r="D4" i="2" l="1"/>
  <c r="C5" i="2"/>
  <c r="B6" i="2" s="1"/>
  <c r="J9" i="1"/>
  <c r="J8" i="1"/>
  <c r="J7" i="1"/>
  <c r="J6" i="1"/>
  <c r="J5" i="1"/>
  <c r="C6" i="2" l="1"/>
  <c r="B7" i="2" s="1"/>
  <c r="D5" i="2"/>
  <c r="C4" i="1"/>
  <c r="D4" i="1" s="1"/>
  <c r="K9" i="1"/>
  <c r="K8" i="1"/>
  <c r="K7" i="1"/>
  <c r="K6" i="1"/>
  <c r="C7" i="2" l="1"/>
  <c r="B8" i="2" s="1"/>
  <c r="D6" i="2"/>
  <c r="C2" i="1"/>
  <c r="D2" i="1" s="1"/>
  <c r="C3" i="1"/>
  <c r="D3" i="1" s="1"/>
  <c r="C8" i="2" l="1"/>
  <c r="B9" i="2" s="1"/>
  <c r="D7" i="2"/>
  <c r="K5" i="1"/>
  <c r="C9" i="2" l="1"/>
  <c r="B10" i="2" s="1"/>
  <c r="D8" i="2"/>
  <c r="C5" i="1"/>
  <c r="B6" i="1" s="1"/>
  <c r="D5" i="1" l="1"/>
  <c r="C10" i="2"/>
  <c r="B11" i="2" s="1"/>
  <c r="D9" i="2"/>
  <c r="C6" i="1"/>
  <c r="B7" i="1" s="1"/>
  <c r="D7" i="1" l="1"/>
  <c r="D10" i="2"/>
  <c r="C11" i="2"/>
  <c r="B12" i="2" s="1"/>
  <c r="D6" i="1"/>
  <c r="C7" i="1"/>
  <c r="B8" i="1" s="1"/>
  <c r="D11" i="2" l="1"/>
  <c r="C12" i="2"/>
  <c r="B13" i="2" s="1"/>
  <c r="C8" i="1"/>
  <c r="B9" i="1" s="1"/>
  <c r="C13" i="2" l="1"/>
  <c r="B14" i="2" s="1"/>
  <c r="D12" i="2"/>
  <c r="D8" i="1"/>
  <c r="C9" i="1"/>
  <c r="C14" i="2" l="1"/>
  <c r="B15" i="2" s="1"/>
  <c r="D13" i="2"/>
  <c r="D9" i="1"/>
  <c r="B10" i="1"/>
  <c r="C10" i="1" s="1"/>
  <c r="B11" i="1" s="1"/>
  <c r="C11" i="1" s="1"/>
  <c r="B12" i="1" s="1"/>
  <c r="D10" i="1"/>
  <c r="C15" i="2" l="1"/>
  <c r="B16" i="2" s="1"/>
  <c r="D14" i="2"/>
  <c r="D11" i="1"/>
  <c r="C12" i="1"/>
  <c r="B13" i="1" s="1"/>
  <c r="C16" i="2" l="1"/>
  <c r="B17" i="2" s="1"/>
  <c r="D15" i="2"/>
  <c r="D12" i="1"/>
  <c r="C13" i="1"/>
  <c r="B14" i="1" s="1"/>
  <c r="D13" i="1"/>
  <c r="D14" i="1" l="1"/>
  <c r="D16" i="2"/>
  <c r="C17" i="2"/>
  <c r="B18" i="2" s="1"/>
  <c r="C14" i="1"/>
  <c r="B15" i="1" s="1"/>
  <c r="C18" i="2" l="1"/>
  <c r="B19" i="2" s="1"/>
  <c r="D17" i="2"/>
  <c r="C15" i="1"/>
  <c r="B16" i="1" s="1"/>
  <c r="D18" i="2" l="1"/>
  <c r="C19" i="2"/>
  <c r="B20" i="2" s="1"/>
  <c r="D15" i="1"/>
  <c r="C16" i="1"/>
  <c r="B17" i="1" s="1"/>
  <c r="C20" i="2" l="1"/>
  <c r="B21" i="2" s="1"/>
  <c r="D19" i="2"/>
  <c r="D16" i="1"/>
  <c r="C17" i="1"/>
  <c r="B18" i="1" s="1"/>
  <c r="C21" i="2" l="1"/>
  <c r="B22" i="2" s="1"/>
  <c r="D20" i="2"/>
  <c r="D17" i="1"/>
  <c r="C18" i="1"/>
  <c r="B19" i="1" s="1"/>
  <c r="C22" i="2" l="1"/>
  <c r="B23" i="2" s="1"/>
  <c r="D21" i="2"/>
  <c r="D18" i="1"/>
  <c r="C19" i="1"/>
  <c r="B20" i="1" s="1"/>
  <c r="D19" i="1"/>
  <c r="D22" i="2" l="1"/>
  <c r="C23" i="2"/>
  <c r="B24" i="2" s="1"/>
  <c r="C20" i="1"/>
  <c r="B21" i="1" s="1"/>
  <c r="D21" i="1" l="1"/>
  <c r="D23" i="2"/>
  <c r="C24" i="2"/>
  <c r="B25" i="2" s="1"/>
  <c r="D24" i="2"/>
  <c r="D20" i="1"/>
  <c r="C21" i="1"/>
  <c r="B22" i="1" s="1"/>
  <c r="C25" i="2" l="1"/>
  <c r="B26" i="2" s="1"/>
  <c r="C22" i="1"/>
  <c r="B23" i="1" s="1"/>
  <c r="D25" i="2" l="1"/>
  <c r="C26" i="2"/>
  <c r="B27" i="2" s="1"/>
  <c r="D22" i="1"/>
  <c r="C23" i="1"/>
  <c r="C27" i="2" l="1"/>
  <c r="B28" i="2" s="1"/>
  <c r="D26" i="2"/>
  <c r="D23" i="1"/>
  <c r="B24" i="1"/>
  <c r="C24" i="1" s="1"/>
  <c r="B25" i="1" s="1"/>
  <c r="D27" i="2" l="1"/>
  <c r="C28" i="2"/>
  <c r="B29" i="2" s="1"/>
  <c r="D24" i="1"/>
  <c r="C25" i="1"/>
  <c r="B26" i="1" s="1"/>
  <c r="D28" i="2" l="1"/>
  <c r="C29" i="2"/>
  <c r="D29" i="2" s="1"/>
  <c r="D25" i="1"/>
  <c r="C26" i="1"/>
  <c r="B27" i="1" s="1"/>
  <c r="D26" i="1"/>
  <c r="C27" i="1" l="1"/>
  <c r="B28" i="1" s="1"/>
  <c r="C28" i="1" l="1"/>
  <c r="B29" i="1" s="1"/>
  <c r="D27" i="1"/>
  <c r="D28" i="1" l="1"/>
  <c r="C29" i="1"/>
  <c r="B30" i="1" s="1"/>
  <c r="D29" i="1" l="1"/>
  <c r="C30" i="1"/>
  <c r="B31" i="1" s="1"/>
  <c r="D30" i="1" l="1"/>
  <c r="C31" i="1"/>
  <c r="D31" i="1" l="1"/>
</calcChain>
</file>

<file path=xl/sharedStrings.xml><?xml version="1.0" encoding="utf-8"?>
<sst xmlns="http://schemas.openxmlformats.org/spreadsheetml/2006/main" count="149" uniqueCount="37">
  <si>
    <t>Engineer Name</t>
  </si>
  <si>
    <t>From (date)</t>
  </si>
  <si>
    <t>To (date)</t>
  </si>
  <si>
    <t>Number of P1/S1 issues</t>
  </si>
  <si>
    <t>Number of hours worked to resolve the issues</t>
  </si>
  <si>
    <t> Day of week</t>
  </si>
  <si>
    <t>Number of hours</t>
  </si>
  <si>
    <t xml:space="preserve">Availability not more than 100 hours per calendar month </t>
  </si>
  <si>
    <t>Availability not more than 12 hours per every 24 hours</t>
  </si>
  <si>
    <t>Availability not more than 48 hours during holidays</t>
  </si>
  <si>
    <t>Cannot be available in two subsequent business days</t>
  </si>
  <si>
    <t>Cannot be available for more than two days that are holidays per month</t>
  </si>
  <si>
    <t>ok</t>
  </si>
  <si>
    <t>Dev 1</t>
  </si>
  <si>
    <t>Dev 2</t>
  </si>
  <si>
    <t>Dev 3</t>
  </si>
  <si>
    <t>Dev 4</t>
  </si>
  <si>
    <t>GAP in hours before 8:30 and after 17:30</t>
  </si>
  <si>
    <t>Dev 4 - Marto</t>
  </si>
  <si>
    <t>Dev 5</t>
  </si>
  <si>
    <t>Dev 1 - Borko</t>
  </si>
  <si>
    <t>Dev 3 - Dido</t>
  </si>
  <si>
    <t>Hours per month</t>
  </si>
  <si>
    <t>Details:</t>
  </si>
  <si>
    <t>January</t>
  </si>
  <si>
    <t>Borko BDO 31.01</t>
  </si>
  <si>
    <t>Dev 2 - Stefan</t>
  </si>
  <si>
    <t>Dev 5 - Nevena</t>
  </si>
  <si>
    <t>Nevena vacation 21.01 - 25.01</t>
  </si>
  <si>
    <t>NB</t>
  </si>
  <si>
    <t>Gospodin vacation 23.12 - 7.01</t>
  </si>
  <si>
    <t>Martin Vacation 7.02-8.02</t>
  </si>
  <si>
    <t>Stefan BDO 23.02</t>
  </si>
  <si>
    <t>Stefan Vacation 1.02-8.02</t>
  </si>
  <si>
    <t>Vacations</t>
  </si>
  <si>
    <t>Engineers Details</t>
  </si>
  <si>
    <t>Dev 1 - Borko - borislav.dechev@fourth.com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</si>
</sst>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d/m/yyyy\ &quot;г.&quot;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8"/>
      <color rgb="FF333333"/>
      <name val="Calibri Light"/>
      <family val="2"/>
      <scheme val="major"/>
    </font>
    <font>
      <sz val="8"/>
      <color rgb="FF333333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rgb="FFFF0000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166" fontId="2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5" fillId="0" borderId="1" xfId="0" applyFont="1" applyFill="1" applyBorder="1"/>
    <xf numFmtId="0" fontId="4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A24" sqref="A24"/>
    </sheetView>
  </sheetViews>
  <sheetFormatPr defaultRowHeight="15" x14ac:dyDescent="0.25"/>
  <cols>
    <col min="2" max="2" width="10.85546875" bestFit="1" customWidth="1"/>
    <col min="3" max="3" width="8.85546875" bestFit="1" customWidth="1"/>
    <col min="4" max="4" width="28.140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2.140625" bestFit="1" customWidth="1"/>
    <col min="11" max="11" width="17.42578125" customWidth="1"/>
    <col min="12" max="12" width="18.42578125" customWidth="1"/>
    <col min="13" max="13" width="17.85546875" customWidth="1"/>
    <col min="14" max="14" width="17.5703125" customWidth="1"/>
    <col min="15" max="15" width="22.5703125" customWidth="1"/>
  </cols>
  <sheetData>
    <row r="1" spans="1:15" ht="57" thickBot="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25">
      <c r="A2" s="13" t="s">
        <v>13</v>
      </c>
      <c r="B2" s="6">
        <v>43467</v>
      </c>
      <c r="C2" s="7">
        <f>IF(WEEKDAY(B2,2) &lt;= 5,B2,IF(WEEKDAY(B2+1, 2) &gt; 5, (B2 + 2), B2+1))</f>
        <v>43467</v>
      </c>
      <c r="D2" s="8" t="str">
        <f>TEXT(B2,"dddd")&amp;" 18:00"&amp;" - "&amp;TEXT(C2,"dddd")&amp;" 22:00"</f>
        <v>Wednesday 18:00 - Wednesday 22:00</v>
      </c>
      <c r="E2" s="9">
        <v>4</v>
      </c>
      <c r="F2" s="19">
        <v>11</v>
      </c>
      <c r="G2" s="10"/>
      <c r="H2" s="11"/>
      <c r="I2" s="15" t="s">
        <v>23</v>
      </c>
      <c r="J2" s="34" t="s">
        <v>22</v>
      </c>
      <c r="K2" s="12"/>
      <c r="L2" s="12"/>
      <c r="M2" s="12"/>
      <c r="N2" s="12"/>
      <c r="O2" s="12"/>
    </row>
    <row r="3" spans="1:15" x14ac:dyDescent="0.25">
      <c r="A3" s="13" t="s">
        <v>14</v>
      </c>
      <c r="B3" s="6">
        <v>43468</v>
      </c>
      <c r="C3" s="7">
        <f t="shared" ref="C3:C31" si="0">IF(WEEKDAY(B3,2) &lt;= 5,B3,IF(WEEKDAY(B3+1, 2) &gt; 5, (B3 + 2), B3+1))</f>
        <v>43468</v>
      </c>
      <c r="D3" s="8" t="str">
        <f>TEXT(B3,"dddd")&amp;" 18:00"&amp;" - "&amp;TEXT(C3,"dddd")&amp;" 22:00"</f>
        <v>Thursday 18:00 - Thursday 22:00</v>
      </c>
      <c r="E3" s="9">
        <v>4</v>
      </c>
      <c r="F3" s="19">
        <v>11</v>
      </c>
      <c r="G3" s="10"/>
      <c r="H3" s="11"/>
      <c r="I3" s="16" t="s">
        <v>24</v>
      </c>
      <c r="J3" s="16"/>
      <c r="K3" s="12"/>
      <c r="L3" s="12"/>
      <c r="M3" s="12"/>
      <c r="N3" s="12"/>
      <c r="O3" s="12"/>
    </row>
    <row r="4" spans="1:15" x14ac:dyDescent="0.25">
      <c r="A4" s="13" t="s">
        <v>19</v>
      </c>
      <c r="B4" s="6">
        <v>43469</v>
      </c>
      <c r="C4" s="7">
        <f t="shared" si="0"/>
        <v>43469</v>
      </c>
      <c r="D4" s="8" t="str">
        <f>TEXT(B4,"dddd")&amp;" 18:00"&amp;" - "&amp;TEXT(C4,"dddd")&amp;" 22:00"</f>
        <v>Friday 18:00 - Friday 22:00</v>
      </c>
      <c r="E4" s="9">
        <v>4</v>
      </c>
      <c r="F4" s="19">
        <v>11</v>
      </c>
      <c r="G4" s="10"/>
      <c r="H4" s="11"/>
      <c r="I4" s="16"/>
      <c r="J4" s="16"/>
      <c r="K4" s="12"/>
      <c r="L4" s="12"/>
      <c r="M4" s="12"/>
      <c r="N4" s="12"/>
      <c r="O4" s="12"/>
    </row>
    <row r="5" spans="1:15" x14ac:dyDescent="0.25">
      <c r="A5" s="20" t="s">
        <v>16</v>
      </c>
      <c r="B5" s="21">
        <v>43470</v>
      </c>
      <c r="C5" s="21">
        <f>B5</f>
        <v>43470</v>
      </c>
      <c r="D5" s="23" t="str">
        <f>TEXT(B5,"dddd")&amp;" 9:00"&amp;" - "&amp;TEXT(C5,"dddd")&amp;" 18:00"</f>
        <v>Saturday 9:00 - Saturday 18:00</v>
      </c>
      <c r="E5" s="24">
        <v>9</v>
      </c>
      <c r="F5" s="25">
        <v>15</v>
      </c>
      <c r="G5" s="26"/>
      <c r="H5" s="27"/>
      <c r="I5" s="12" t="s">
        <v>20</v>
      </c>
      <c r="J5" s="17">
        <f>SUMIF(A$2:A$31,"Dev 1",E$2:E$31)</f>
        <v>30</v>
      </c>
      <c r="K5" s="17" t="str">
        <f>IF(SUMIF(A$2:A$30,"Dev 1",E$2:E$30)&lt;=100,"ok","not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25">
      <c r="A6" s="20" t="s">
        <v>16</v>
      </c>
      <c r="B6" s="21">
        <f t="shared" ref="B6:B31" si="1">C5+1</f>
        <v>43471</v>
      </c>
      <c r="C6" s="22">
        <f>B6</f>
        <v>43471</v>
      </c>
      <c r="D6" s="23" t="str">
        <f>TEXT(B6,"dddd")&amp;" 9:00"&amp;" - "&amp;TEXT(C6,"dddd")&amp;" 18:00"</f>
        <v>Sunday 9:00 - Sunday 18:00</v>
      </c>
      <c r="E6" s="24">
        <v>9</v>
      </c>
      <c r="F6" s="25">
        <v>15</v>
      </c>
      <c r="G6" s="26"/>
      <c r="H6" s="27"/>
      <c r="I6" s="12" t="s">
        <v>26</v>
      </c>
      <c r="J6" s="17">
        <f>SUMIF(A$2:A$31,"Dev 2",E$2:E$31)</f>
        <v>32</v>
      </c>
      <c r="K6" s="17" t="str">
        <f>IF(SUMIF(A$2:A$30,"Dev 2",E$2:E$30)&lt;=100,"ok","not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25">
      <c r="A7" s="13" t="s">
        <v>19</v>
      </c>
      <c r="B7" s="6">
        <f t="shared" si="1"/>
        <v>43472</v>
      </c>
      <c r="C7" s="7">
        <f t="shared" si="0"/>
        <v>43472</v>
      </c>
      <c r="D7" s="8" t="str">
        <f>TEXT(B7,"dddd")&amp;" 18:00"&amp;" - "&amp;TEXT(C7,"dddd")&amp;" 00:00"</f>
        <v>Monday 18:00 - Monday 00:00</v>
      </c>
      <c r="E7" s="9">
        <v>6</v>
      </c>
      <c r="F7" s="19">
        <v>9</v>
      </c>
      <c r="G7" s="10"/>
      <c r="H7" s="11"/>
      <c r="I7" s="12" t="s">
        <v>21</v>
      </c>
      <c r="J7" s="17">
        <f>SUMIF(A$2:A$31,"Dev 3",E$2:E$31)</f>
        <v>36</v>
      </c>
      <c r="K7" s="17" t="str">
        <f>IF(SUMIF(A$2:A$30,"Dev 3",E$2:E$30)&lt;=100,"ok","not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25">
      <c r="A8" s="13" t="s">
        <v>13</v>
      </c>
      <c r="B8" s="6">
        <f t="shared" si="1"/>
        <v>43473</v>
      </c>
      <c r="C8" s="7">
        <f t="shared" si="0"/>
        <v>43473</v>
      </c>
      <c r="D8" s="8" t="str">
        <f t="shared" ref="D8:D11" si="2">TEXT(B8,"dddd")&amp;" 18:00"&amp;" - "&amp;TEXT(C8,"dddd")&amp;" 22:00"</f>
        <v>Tuesday 18:00 - Tuesday 22:00</v>
      </c>
      <c r="E8" s="9">
        <v>4</v>
      </c>
      <c r="F8" s="19">
        <v>11</v>
      </c>
      <c r="G8" s="10"/>
      <c r="H8" s="11"/>
      <c r="I8" s="12" t="s">
        <v>18</v>
      </c>
      <c r="J8" s="17">
        <f>SUMIF(A$2:A$31,"Dev 4",E$2:E$31)</f>
        <v>34</v>
      </c>
      <c r="K8" s="17" t="str">
        <f>IF(SUMIF(A$2:A$30,"Dev 4",E$2:E$30)&lt;=100,"ok","not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25">
      <c r="A9" s="29" t="s">
        <v>15</v>
      </c>
      <c r="B9" s="6">
        <f t="shared" si="1"/>
        <v>43474</v>
      </c>
      <c r="C9" s="7">
        <f t="shared" si="0"/>
        <v>43474</v>
      </c>
      <c r="D9" s="8" t="str">
        <f t="shared" si="2"/>
        <v>Wednesday 18:00 - Wednesday 22:00</v>
      </c>
      <c r="E9" s="9">
        <v>4</v>
      </c>
      <c r="F9" s="19">
        <v>11</v>
      </c>
      <c r="G9" s="30"/>
      <c r="H9" s="31"/>
      <c r="I9" s="12" t="s">
        <v>27</v>
      </c>
      <c r="J9" s="17">
        <f>SUMIF(A$2:A$31,"Dev 5",E$2:E$31)</f>
        <v>36</v>
      </c>
      <c r="K9" s="17" t="str">
        <f>IF(SUMIF(A$2:A$30,"Dev 5",E$2:E$30)&lt;=100,"ok","not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25">
      <c r="A10" s="29" t="s">
        <v>16</v>
      </c>
      <c r="B10" s="6">
        <f t="shared" si="1"/>
        <v>43475</v>
      </c>
      <c r="C10" s="7">
        <f t="shared" si="0"/>
        <v>43475</v>
      </c>
      <c r="D10" s="8" t="str">
        <f t="shared" si="2"/>
        <v>Thursday 18:00 - Thursday 22:00</v>
      </c>
      <c r="E10" s="9">
        <v>4</v>
      </c>
      <c r="F10" s="19">
        <v>11</v>
      </c>
      <c r="G10" s="29"/>
      <c r="H10" s="32"/>
      <c r="I10" s="35" t="s">
        <v>29</v>
      </c>
      <c r="J10" s="12"/>
      <c r="K10" s="17"/>
      <c r="L10" s="12"/>
      <c r="M10" s="12"/>
      <c r="N10" s="12"/>
      <c r="O10" s="12"/>
    </row>
    <row r="11" spans="1:15" x14ac:dyDescent="0.25">
      <c r="A11" s="29" t="s">
        <v>15</v>
      </c>
      <c r="B11" s="6">
        <f t="shared" si="1"/>
        <v>43476</v>
      </c>
      <c r="C11" s="7">
        <f t="shared" si="0"/>
        <v>43476</v>
      </c>
      <c r="D11" s="8" t="str">
        <f t="shared" si="2"/>
        <v>Friday 18:00 - Friday 22:00</v>
      </c>
      <c r="E11" s="9">
        <v>4</v>
      </c>
      <c r="F11" s="19">
        <v>11</v>
      </c>
      <c r="G11" s="29"/>
      <c r="H11" s="32"/>
      <c r="I11" s="35" t="s">
        <v>25</v>
      </c>
      <c r="J11" s="12"/>
      <c r="K11" s="12"/>
      <c r="L11" s="12"/>
      <c r="M11" s="12"/>
      <c r="N11" s="12"/>
      <c r="O11" s="12"/>
    </row>
    <row r="12" spans="1:15" x14ac:dyDescent="0.25">
      <c r="A12" s="20" t="s">
        <v>19</v>
      </c>
      <c r="B12" s="21">
        <f t="shared" si="1"/>
        <v>43477</v>
      </c>
      <c r="C12" s="21">
        <f>B12</f>
        <v>43477</v>
      </c>
      <c r="D12" s="23" t="str">
        <f t="shared" ref="D12:D13" si="3">TEXT(B12,"dddd")&amp;" 9:00"&amp;" - "&amp;TEXT(C12,"dddd")&amp;" 18:00"</f>
        <v>Saturday 9:00 - Saturday 18:00</v>
      </c>
      <c r="E12" s="24">
        <v>9</v>
      </c>
      <c r="F12" s="25">
        <v>15</v>
      </c>
      <c r="G12" s="20"/>
      <c r="H12" s="28"/>
      <c r="I12" s="35" t="s">
        <v>28</v>
      </c>
      <c r="J12" s="12"/>
      <c r="K12" s="12"/>
      <c r="L12" s="12"/>
      <c r="M12" s="12"/>
      <c r="N12" s="12"/>
      <c r="O12" s="12"/>
    </row>
    <row r="13" spans="1:15" x14ac:dyDescent="0.25">
      <c r="A13" s="20" t="s">
        <v>19</v>
      </c>
      <c r="B13" s="21">
        <f t="shared" si="1"/>
        <v>43478</v>
      </c>
      <c r="C13" s="22">
        <f>B13</f>
        <v>43478</v>
      </c>
      <c r="D13" s="23" t="str">
        <f t="shared" si="3"/>
        <v>Sunday 9:00 - Sunday 18:00</v>
      </c>
      <c r="E13" s="24">
        <v>9</v>
      </c>
      <c r="F13" s="25">
        <v>15</v>
      </c>
      <c r="G13" s="20"/>
      <c r="H13" s="28"/>
      <c r="I13" s="35" t="s">
        <v>30</v>
      </c>
      <c r="J13" s="12"/>
      <c r="K13" s="12"/>
      <c r="L13" s="12"/>
      <c r="M13" s="12"/>
      <c r="N13" s="12"/>
      <c r="O13" s="12"/>
    </row>
    <row r="14" spans="1:15" ht="14.25" customHeight="1" x14ac:dyDescent="0.25">
      <c r="A14" s="29" t="s">
        <v>15</v>
      </c>
      <c r="B14" s="6">
        <f t="shared" si="1"/>
        <v>43479</v>
      </c>
      <c r="C14" s="7">
        <f t="shared" si="0"/>
        <v>43479</v>
      </c>
      <c r="D14" s="8" t="str">
        <f>TEXT(B14,"dddd")&amp;" 18:00"&amp;" - "&amp;TEXT(C14,"dddd")&amp;" 00:00"</f>
        <v>Monday 18:00 - Monday 00:00</v>
      </c>
      <c r="E14" s="9">
        <v>6</v>
      </c>
      <c r="F14" s="19">
        <v>9</v>
      </c>
      <c r="G14" s="29"/>
      <c r="H14" s="32"/>
      <c r="I14" s="12"/>
      <c r="J14" s="12"/>
      <c r="K14" s="12"/>
      <c r="L14" s="12"/>
      <c r="M14" s="12"/>
      <c r="N14" s="12"/>
      <c r="O14" s="12"/>
    </row>
    <row r="15" spans="1:15" x14ac:dyDescent="0.25">
      <c r="A15" s="29" t="s">
        <v>16</v>
      </c>
      <c r="B15" s="6">
        <f t="shared" si="1"/>
        <v>43480</v>
      </c>
      <c r="C15" s="7">
        <f t="shared" si="0"/>
        <v>43480</v>
      </c>
      <c r="D15" s="8" t="str">
        <f t="shared" ref="D15:D18" si="4">TEXT(B15,"dddd")&amp;" 18:00"&amp;" - "&amp;TEXT(C15,"dddd")&amp;" 22:00"</f>
        <v>Tuesday 18:00 - Tuesday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25">
      <c r="A16" s="29" t="s">
        <v>15</v>
      </c>
      <c r="B16" s="6">
        <f t="shared" si="1"/>
        <v>43481</v>
      </c>
      <c r="C16" s="7">
        <f t="shared" si="0"/>
        <v>43481</v>
      </c>
      <c r="D16" s="8" t="str">
        <f t="shared" si="4"/>
        <v>Wednesday 18:00 - Wednesday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25">
      <c r="A17" s="29" t="s">
        <v>19</v>
      </c>
      <c r="B17" s="6">
        <f t="shared" si="1"/>
        <v>43482</v>
      </c>
      <c r="C17" s="7">
        <f t="shared" si="0"/>
        <v>43482</v>
      </c>
      <c r="D17" s="8" t="str">
        <f t="shared" si="4"/>
        <v>Thursday 18:00 - Thursday 22:00</v>
      </c>
      <c r="E17" s="9">
        <v>4</v>
      </c>
      <c r="F17" s="19">
        <v>11</v>
      </c>
      <c r="G17" s="29"/>
      <c r="H17" s="32"/>
      <c r="I17" s="12"/>
      <c r="J17" s="12"/>
      <c r="K17" s="12"/>
      <c r="L17" s="12"/>
      <c r="M17" s="12"/>
      <c r="N17" s="12"/>
      <c r="O17" s="12"/>
    </row>
    <row r="18" spans="1:15" ht="15.75" customHeight="1" x14ac:dyDescent="0.25">
      <c r="A18" s="29" t="s">
        <v>15</v>
      </c>
      <c r="B18" s="6">
        <f t="shared" si="1"/>
        <v>43483</v>
      </c>
      <c r="C18" s="7">
        <f t="shared" si="0"/>
        <v>43483</v>
      </c>
      <c r="D18" s="8" t="str">
        <f t="shared" si="4"/>
        <v>Friday 18:00 - Friday 22:00</v>
      </c>
      <c r="E18" s="9">
        <v>4</v>
      </c>
      <c r="F18" s="19">
        <v>11</v>
      </c>
      <c r="G18" s="29"/>
      <c r="H18" s="32"/>
      <c r="I18" s="12"/>
      <c r="J18" s="12"/>
      <c r="K18" s="12"/>
      <c r="L18" s="12"/>
      <c r="M18" s="12"/>
      <c r="N18" s="12"/>
      <c r="O18" s="12"/>
    </row>
    <row r="19" spans="1:15" ht="15.75" customHeight="1" x14ac:dyDescent="0.25">
      <c r="A19" s="20" t="s">
        <v>13</v>
      </c>
      <c r="B19" s="21">
        <f t="shared" si="1"/>
        <v>43484</v>
      </c>
      <c r="C19" s="21">
        <f>B19</f>
        <v>43484</v>
      </c>
      <c r="D19" s="23" t="str">
        <f t="shared" ref="D19:D20" si="5">TEXT(B19,"dddd")&amp;" 9:00"&amp;" - "&amp;TEXT(C19,"dddd")&amp;" 18:00"</f>
        <v>Saturday 9:00 - Saturday 18:00</v>
      </c>
      <c r="E19" s="24">
        <v>9</v>
      </c>
      <c r="F19" s="25">
        <v>15</v>
      </c>
      <c r="G19" s="20"/>
      <c r="H19" s="28"/>
      <c r="I19" s="12"/>
      <c r="J19" s="12"/>
      <c r="K19" s="12"/>
      <c r="L19" s="12"/>
      <c r="M19" s="12"/>
      <c r="N19" s="12"/>
      <c r="O19" s="12"/>
    </row>
    <row r="20" spans="1:15" x14ac:dyDescent="0.25">
      <c r="A20" s="20" t="s">
        <v>13</v>
      </c>
      <c r="B20" s="21">
        <f t="shared" si="1"/>
        <v>43485</v>
      </c>
      <c r="C20" s="22">
        <f>B20</f>
        <v>43485</v>
      </c>
      <c r="D20" s="23" t="str">
        <f t="shared" si="5"/>
        <v>Sunday 9:00 - Sunday 18:00</v>
      </c>
      <c r="E20" s="24">
        <v>9</v>
      </c>
      <c r="F20" s="25">
        <v>15</v>
      </c>
      <c r="G20" s="20"/>
      <c r="H20" s="28"/>
      <c r="I20" s="12"/>
      <c r="J20" s="12"/>
      <c r="K20" s="12"/>
      <c r="L20" s="12"/>
      <c r="M20" s="12"/>
      <c r="N20" s="12"/>
      <c r="O20" s="12"/>
    </row>
    <row r="21" spans="1:15" x14ac:dyDescent="0.25">
      <c r="A21" s="29" t="s">
        <v>14</v>
      </c>
      <c r="B21" s="6">
        <f t="shared" si="1"/>
        <v>43486</v>
      </c>
      <c r="C21" s="7">
        <f t="shared" si="0"/>
        <v>43486</v>
      </c>
      <c r="D21" s="8" t="str">
        <f>TEXT(B21,"dddd")&amp;" 18:00"&amp;" - "&amp;TEXT(C21,"dddd")&amp;" 00:00"</f>
        <v>Monday 18:00 - Monday 00:00</v>
      </c>
      <c r="E21" s="9">
        <v>6</v>
      </c>
      <c r="F21" s="19">
        <v>9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25">
      <c r="A22" s="29" t="s">
        <v>15</v>
      </c>
      <c r="B22" s="6">
        <f t="shared" si="1"/>
        <v>43487</v>
      </c>
      <c r="C22" s="7">
        <f t="shared" si="0"/>
        <v>43487</v>
      </c>
      <c r="D22" s="8" t="str">
        <f t="shared" ref="D22:D25" si="6">TEXT(B22,"dddd")&amp;" 18:00"&amp;" - "&amp;TEXT(C22,"dddd")&amp;" 22:00"</f>
        <v>Tuesday 18:00 - Tuesday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25">
      <c r="A23" s="29" t="s">
        <v>14</v>
      </c>
      <c r="B23" s="6">
        <f t="shared" si="1"/>
        <v>43488</v>
      </c>
      <c r="C23" s="7">
        <f t="shared" si="0"/>
        <v>43488</v>
      </c>
      <c r="D23" s="8" t="str">
        <f t="shared" si="6"/>
        <v>Wednesday 18:00 - Wednesday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25">
      <c r="A24" s="29" t="s">
        <v>16</v>
      </c>
      <c r="B24" s="6">
        <f t="shared" si="1"/>
        <v>43489</v>
      </c>
      <c r="C24" s="7">
        <f t="shared" si="0"/>
        <v>43489</v>
      </c>
      <c r="D24" s="8" t="str">
        <f t="shared" si="6"/>
        <v>Thursday 18:00 - Thursday 22:00</v>
      </c>
      <c r="E24" s="9">
        <v>4</v>
      </c>
      <c r="F24" s="19">
        <v>11</v>
      </c>
      <c r="G24" s="29"/>
      <c r="H24" s="32"/>
      <c r="I24" s="12"/>
      <c r="J24" s="12"/>
      <c r="K24" s="12"/>
      <c r="L24" s="12"/>
      <c r="M24" s="12"/>
      <c r="N24" s="12"/>
      <c r="O24" s="12"/>
    </row>
    <row r="25" spans="1:15" x14ac:dyDescent="0.25">
      <c r="A25" s="29" t="s">
        <v>15</v>
      </c>
      <c r="B25" s="6">
        <f t="shared" si="1"/>
        <v>43490</v>
      </c>
      <c r="C25" s="7">
        <f t="shared" si="0"/>
        <v>43490</v>
      </c>
      <c r="D25" s="8" t="str">
        <f t="shared" si="6"/>
        <v>Friday 18:00 - Friday 22:00</v>
      </c>
      <c r="E25" s="9">
        <v>4</v>
      </c>
      <c r="F25" s="19">
        <v>11</v>
      </c>
      <c r="G25" s="29"/>
      <c r="H25" s="32"/>
      <c r="I25" s="12"/>
      <c r="J25" s="12"/>
      <c r="K25" s="12"/>
      <c r="L25" s="12"/>
      <c r="M25" s="12"/>
      <c r="N25" s="12"/>
      <c r="O25" s="12"/>
    </row>
    <row r="26" spans="1:15" x14ac:dyDescent="0.25">
      <c r="A26" s="20" t="s">
        <v>14</v>
      </c>
      <c r="B26" s="21">
        <f t="shared" si="1"/>
        <v>43491</v>
      </c>
      <c r="C26" s="21">
        <f>B26</f>
        <v>43491</v>
      </c>
      <c r="D26" s="23" t="str">
        <f t="shared" ref="D26:D27" si="7">TEXT(B26,"dddd")&amp;" 9:00"&amp;" - "&amp;TEXT(C26,"dddd")&amp;" 18:00"</f>
        <v>Saturday 9:00 - Saturday 18:00</v>
      </c>
      <c r="E26" s="24">
        <v>9</v>
      </c>
      <c r="F26" s="25">
        <v>15</v>
      </c>
      <c r="G26" s="20"/>
      <c r="H26" s="28"/>
      <c r="I26" s="12"/>
      <c r="J26" s="12"/>
      <c r="K26" s="12"/>
      <c r="L26" s="12"/>
      <c r="M26" s="12"/>
      <c r="N26" s="12"/>
      <c r="O26" s="12"/>
    </row>
    <row r="27" spans="1:15" x14ac:dyDescent="0.25">
      <c r="A27" s="20" t="s">
        <v>14</v>
      </c>
      <c r="B27" s="21">
        <f t="shared" si="1"/>
        <v>43492</v>
      </c>
      <c r="C27" s="22">
        <f>B27</f>
        <v>43492</v>
      </c>
      <c r="D27" s="23" t="str">
        <f t="shared" si="7"/>
        <v>Sunday 9:00 - Sunday 18:00</v>
      </c>
      <c r="E27" s="24">
        <v>9</v>
      </c>
      <c r="F27" s="25">
        <v>15</v>
      </c>
      <c r="G27" s="20"/>
      <c r="H27" s="28"/>
      <c r="I27" s="12"/>
      <c r="J27" s="12"/>
      <c r="K27" s="12"/>
      <c r="L27" s="12"/>
      <c r="M27" s="12"/>
      <c r="N27" s="12"/>
      <c r="O27" s="12"/>
    </row>
    <row r="28" spans="1:15" x14ac:dyDescent="0.25">
      <c r="A28" s="29" t="s">
        <v>15</v>
      </c>
      <c r="B28" s="6">
        <f t="shared" si="1"/>
        <v>43493</v>
      </c>
      <c r="C28" s="7">
        <f t="shared" si="0"/>
        <v>43493</v>
      </c>
      <c r="D28" s="8" t="str">
        <f>TEXT(B28,"dddd")&amp;" 18:00"&amp;" - "&amp;TEXT(C28,"dddd")&amp;" 00:00"</f>
        <v>Monday 18:00 - Monday 00:00</v>
      </c>
      <c r="E28" s="9">
        <v>6</v>
      </c>
      <c r="F28" s="19">
        <v>9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25">
      <c r="A29" s="29" t="s">
        <v>13</v>
      </c>
      <c r="B29" s="6">
        <f t="shared" si="1"/>
        <v>43494</v>
      </c>
      <c r="C29" s="7">
        <f t="shared" si="0"/>
        <v>43494</v>
      </c>
      <c r="D29" s="8" t="str">
        <f t="shared" ref="D29:D31" si="8">TEXT(B29,"dddd")&amp;" 18:00"&amp;" - "&amp;TEXT(C29,"dddd")&amp;" 22:00"</f>
        <v>Tuesday 18:00 - Tuesday 22:00</v>
      </c>
      <c r="E29" s="9">
        <v>4</v>
      </c>
      <c r="F29" s="19">
        <v>11</v>
      </c>
      <c r="G29" s="29"/>
      <c r="H29" s="32"/>
      <c r="I29" s="12"/>
      <c r="J29" s="12"/>
      <c r="K29" s="12"/>
      <c r="L29" s="12"/>
      <c r="M29" s="12"/>
      <c r="N29" s="12"/>
      <c r="O29" s="12"/>
    </row>
    <row r="30" spans="1:15" x14ac:dyDescent="0.25">
      <c r="A30" s="29" t="s">
        <v>19</v>
      </c>
      <c r="B30" s="6">
        <f t="shared" si="1"/>
        <v>43495</v>
      </c>
      <c r="C30" s="7">
        <f t="shared" si="0"/>
        <v>43495</v>
      </c>
      <c r="D30" s="8" t="str">
        <f t="shared" si="8"/>
        <v>Wednesday 18:00 - Wednesday 22:00</v>
      </c>
      <c r="E30" s="9">
        <v>4</v>
      </c>
      <c r="F30" s="19">
        <v>11</v>
      </c>
      <c r="G30" s="29"/>
      <c r="H30" s="32"/>
      <c r="I30" s="12"/>
      <c r="J30" s="12"/>
      <c r="K30" s="12"/>
      <c r="L30" s="12"/>
      <c r="M30" s="12"/>
      <c r="N30" s="12"/>
      <c r="O30" s="12"/>
    </row>
    <row r="31" spans="1:15" x14ac:dyDescent="0.25">
      <c r="A31" s="29" t="s">
        <v>16</v>
      </c>
      <c r="B31" s="6">
        <f t="shared" si="1"/>
        <v>43496</v>
      </c>
      <c r="C31" s="7">
        <f t="shared" si="0"/>
        <v>43496</v>
      </c>
      <c r="D31" s="8" t="str">
        <f t="shared" si="8"/>
        <v>Thursday 18:00 - Thursday 22:00</v>
      </c>
      <c r="E31" s="9">
        <v>4</v>
      </c>
      <c r="F31" s="19">
        <v>11</v>
      </c>
      <c r="G31" s="33"/>
      <c r="H31" s="32"/>
      <c r="I31" s="12"/>
      <c r="J31" s="12"/>
      <c r="K31" s="12"/>
      <c r="L31" s="12"/>
      <c r="M31" s="12"/>
      <c r="N31" s="12"/>
      <c r="O31" s="12"/>
    </row>
    <row r="32" spans="1:15" x14ac:dyDescent="0.25">
      <c r="I32" s="12"/>
      <c r="J32" s="12"/>
      <c r="K32" s="12"/>
      <c r="L32" s="12"/>
      <c r="M32" s="12"/>
      <c r="N32" s="12"/>
      <c r="O32" s="12"/>
    </row>
    <row r="33" spans="9:15" x14ac:dyDescent="0.25">
      <c r="I33" s="12"/>
      <c r="J33" s="12"/>
      <c r="K33" s="12"/>
      <c r="L33" s="12"/>
      <c r="M33" s="12"/>
      <c r="N33" s="12"/>
      <c r="O33" s="12"/>
    </row>
    <row r="34" spans="9:15" x14ac:dyDescent="0.25">
      <c r="I34" s="12"/>
      <c r="J34" s="12"/>
      <c r="K34" s="12"/>
      <c r="L34" s="12"/>
      <c r="M34" s="12"/>
      <c r="N34" s="12"/>
      <c r="O34" s="12"/>
    </row>
    <row r="35" spans="9:15" ht="13.5" customHeight="1" x14ac:dyDescent="0.25">
      <c r="I35" s="12"/>
      <c r="J35" s="12"/>
      <c r="K35" s="12"/>
      <c r="L35" s="12"/>
      <c r="M35" s="12"/>
      <c r="N35" s="12"/>
      <c r="O35" s="12"/>
    </row>
    <row r="36" spans="9:15" ht="15.75" customHeight="1" x14ac:dyDescent="0.25">
      <c r="I36" s="12"/>
      <c r="J36" s="12"/>
      <c r="K36" s="12"/>
      <c r="L36" s="12"/>
      <c r="M36" s="12"/>
      <c r="N36" s="12"/>
      <c r="O36" s="12"/>
    </row>
    <row r="37" spans="9:15" x14ac:dyDescent="0.25">
      <c r="I37" s="12"/>
      <c r="J37" s="12"/>
      <c r="K37" s="12"/>
      <c r="L37" s="12"/>
      <c r="M37" s="12"/>
      <c r="N37" s="12"/>
      <c r="O37" s="12"/>
    </row>
    <row r="38" spans="9:15" x14ac:dyDescent="0.25">
      <c r="I38" s="12"/>
      <c r="J38" s="12"/>
      <c r="K38" s="12"/>
      <c r="L38" s="12"/>
      <c r="M38" s="12"/>
      <c r="N38" s="12"/>
      <c r="O38" s="12"/>
    </row>
    <row r="39" spans="9:15" x14ac:dyDescent="0.25">
      <c r="I39" s="12"/>
      <c r="J39" s="12"/>
      <c r="K39" s="12"/>
      <c r="L39" s="12"/>
      <c r="M39" s="12"/>
      <c r="N39" s="12"/>
      <c r="O39" s="12"/>
    </row>
    <row r="40" spans="9:15" x14ac:dyDescent="0.25">
      <c r="I40" s="12"/>
      <c r="J40" s="12"/>
      <c r="K40" s="12"/>
      <c r="L40" s="12"/>
      <c r="M40" s="12"/>
      <c r="N40" s="12"/>
      <c r="O40" s="12"/>
    </row>
    <row r="41" spans="9:15" x14ac:dyDescent="0.25">
      <c r="I41" s="12"/>
      <c r="J41" s="12"/>
      <c r="K41" s="12"/>
      <c r="L41" s="12"/>
      <c r="M41" s="12"/>
      <c r="N41" s="12"/>
      <c r="O41" s="12"/>
    </row>
    <row r="42" spans="9:15" x14ac:dyDescent="0.25">
      <c r="I42" s="12"/>
      <c r="J42" s="12"/>
      <c r="K42" s="12"/>
      <c r="L42" s="12"/>
      <c r="M42" s="12"/>
      <c r="N42" s="12"/>
      <c r="O42" s="12"/>
    </row>
    <row r="43" spans="9:15" ht="15" customHeight="1" x14ac:dyDescent="0.25">
      <c r="I43" s="12"/>
      <c r="J43" s="12"/>
      <c r="K43" s="12"/>
      <c r="L43" s="12"/>
      <c r="M43" s="12"/>
      <c r="N43" s="12"/>
      <c r="O43" s="12"/>
    </row>
    <row r="44" spans="9:15" x14ac:dyDescent="0.25">
      <c r="I44" s="12"/>
      <c r="J44" s="12"/>
      <c r="K44" s="12"/>
      <c r="L44" s="12"/>
      <c r="M44" s="12"/>
      <c r="N44" s="12"/>
      <c r="O44" s="12"/>
    </row>
    <row r="45" spans="9:15" x14ac:dyDescent="0.25">
      <c r="I45" s="12"/>
      <c r="J45" s="12"/>
      <c r="K45" s="12"/>
      <c r="L45" s="12"/>
      <c r="M45" s="12"/>
      <c r="N45" s="12"/>
      <c r="O45" s="12"/>
    </row>
    <row r="46" spans="9:15" x14ac:dyDescent="0.25">
      <c r="I46" s="18"/>
      <c r="J46" s="18"/>
      <c r="K46" s="18"/>
      <c r="L46" s="18"/>
      <c r="M46" s="18"/>
      <c r="N46" s="18"/>
      <c r="O46" s="18"/>
    </row>
    <row r="47" spans="9:15" x14ac:dyDescent="0.25">
      <c r="I47" s="18"/>
      <c r="J47" s="18"/>
      <c r="K47" s="18"/>
      <c r="L47" s="18"/>
      <c r="M47" s="18"/>
      <c r="N47" s="18"/>
      <c r="O47" s="18"/>
    </row>
    <row r="48" spans="9:15" x14ac:dyDescent="0.25">
      <c r="I48" s="18"/>
      <c r="J48" s="18"/>
      <c r="K48" s="18"/>
      <c r="L48" s="18"/>
      <c r="M48" s="18"/>
      <c r="N48" s="18"/>
      <c r="O48" s="18"/>
    </row>
    <row r="49" spans="9:15" x14ac:dyDescent="0.2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tabSelected="1" zoomScaleNormal="100" workbookViewId="0">
      <selection activeCell="I2" sqref="I2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28.140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17.42578125" customWidth="1"/>
    <col min="12" max="12" width="18.42578125" customWidth="1"/>
    <col min="13" max="13" width="17.85546875" customWidth="1"/>
    <col min="14" max="14" width="17.5703125" customWidth="1"/>
    <col min="15" max="15" width="22.5703125" customWidth="1"/>
    <col min="16" max="16" width="17.140625" customWidth="1"/>
  </cols>
  <sheetData>
    <row r="1" spans="1:16" ht="56.25" x14ac:dyDescent="0.2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17</v>
      </c>
      <c r="G1" s="3" t="s">
        <v>3</v>
      </c>
      <c r="H1" s="5" t="s">
        <v>4</v>
      </c>
      <c r="I1" s="5" t="s">
        <v>35</v>
      </c>
      <c r="J1" s="5" t="s">
        <v>22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34</v>
      </c>
    </row>
    <row r="2" spans="1:16" x14ac:dyDescent="0.25">
      <c r="A2" s="13" t="s">
        <v>15</v>
      </c>
      <c r="B2" s="6">
        <v>43497</v>
      </c>
      <c r="C2" s="7">
        <f t="shared" ref="C2:C29" si="0">IF(WEEKDAY(B2,2) &lt;= 5,B2,IF(WEEKDAY(B2+1, 2) &gt; 5, (B2 + 2), B2+1))</f>
        <v>43497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36</v>
      </c>
      <c r="J2" s="17">
        <f>SUMIF(A$2:A$29,"Dev 1",E$2:E$29)</f>
        <v>34</v>
      </c>
      <c r="K2" s="12" t="str">
        <f>IF(SUMIF(A$2:A$28,"Dev 1",E$2:E$28)&lt;=100,"ok","not ok")</f>
        <v>ok</v>
      </c>
      <c r="L2" s="12" t="s">
        <v>12</v>
      </c>
      <c r="M2" s="12" t="s">
        <v>12</v>
      </c>
      <c r="N2" s="12" t="s">
        <v>12</v>
      </c>
      <c r="O2" s="12" t="s">
        <v>12</v>
      </c>
      <c r="P2" s="35" t="s">
        <v>29</v>
      </c>
    </row>
    <row r="3" spans="1:16" x14ac:dyDescent="0.25">
      <c r="A3" s="20" t="s">
        <v>16</v>
      </c>
      <c r="B3" s="21">
        <v>43498</v>
      </c>
      <c r="C3" s="21">
        <f>B3</f>
        <v>43498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26</v>
      </c>
      <c r="J3" s="17">
        <f>SUMIF(A$2:A$29,"Dev 2",E$2:E$29)</f>
        <v>32</v>
      </c>
      <c r="K3" s="12" t="str">
        <f>IF(SUMIF(A$2:A$28,"Dev 2",E$2:E$28)&lt;=100,"ok","not ok")</f>
        <v>ok</v>
      </c>
      <c r="L3" s="12" t="s">
        <v>12</v>
      </c>
      <c r="M3" s="12" t="s">
        <v>12</v>
      </c>
      <c r="N3" s="12" t="s">
        <v>12</v>
      </c>
      <c r="O3" s="12" t="s">
        <v>12</v>
      </c>
      <c r="P3" s="35" t="s">
        <v>25</v>
      </c>
    </row>
    <row r="4" spans="1:16" x14ac:dyDescent="0.25">
      <c r="A4" s="20" t="s">
        <v>16</v>
      </c>
      <c r="B4" s="21">
        <f t="shared" ref="B4:B29" si="1">C3+1</f>
        <v>43499</v>
      </c>
      <c r="C4" s="22">
        <f>B4</f>
        <v>43499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21</v>
      </c>
      <c r="J4" s="17">
        <f>SUMIF(A$2:A$29,"Dev 3",E$2:E$29)</f>
        <v>30</v>
      </c>
      <c r="K4" s="12" t="str">
        <f>IF(SUMIF(A$2:A$28,"Dev 3",E$2:E$28)&lt;=100,"ok","not ok")</f>
        <v>ok</v>
      </c>
      <c r="L4" s="12" t="s">
        <v>12</v>
      </c>
      <c r="M4" s="12" t="s">
        <v>12</v>
      </c>
      <c r="N4" s="12" t="s">
        <v>12</v>
      </c>
      <c r="O4" s="12" t="s">
        <v>12</v>
      </c>
      <c r="P4" s="35" t="s">
        <v>33</v>
      </c>
    </row>
    <row r="5" spans="1:16" x14ac:dyDescent="0.25">
      <c r="A5" s="13" t="s">
        <v>19</v>
      </c>
      <c r="B5" s="6">
        <f t="shared" si="1"/>
        <v>43500</v>
      </c>
      <c r="C5" s="7">
        <f t="shared" si="0"/>
        <v>43500</v>
      </c>
      <c r="D5" s="8" t="str">
        <f>TEXT(B5,"dddd")&amp;" 18:00"&amp;" - "&amp;TEXT(C5,"dddd")&amp;" 00:00"</f>
        <v>Monday 18:00 - Monday 00:00</v>
      </c>
      <c r="E5" s="9">
        <v>6</v>
      </c>
      <c r="F5" s="19">
        <v>9</v>
      </c>
      <c r="G5" s="10"/>
      <c r="H5" s="11"/>
      <c r="I5" s="12" t="s">
        <v>18</v>
      </c>
      <c r="J5" s="17">
        <f>SUMIF(A$2:A$29,"Dev 4",E$2:E$29)</f>
        <v>32</v>
      </c>
      <c r="K5" s="12" t="str">
        <f>IF(SUMIF(A$2:A$28,"Dev 4",E$2:E$28)&lt;=100,"ok","not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  <c r="P5" s="35" t="s">
        <v>32</v>
      </c>
    </row>
    <row r="6" spans="1:16" x14ac:dyDescent="0.25">
      <c r="A6" s="13" t="s">
        <v>15</v>
      </c>
      <c r="B6" s="6">
        <f t="shared" si="1"/>
        <v>43501</v>
      </c>
      <c r="C6" s="7">
        <f t="shared" si="0"/>
        <v>43501</v>
      </c>
      <c r="D6" s="8" t="str">
        <f t="shared" ref="D6:D9" si="2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27</v>
      </c>
      <c r="J6" s="17">
        <f>SUMIF(A$2:A$29,"Dev 5",E$2:E$29)</f>
        <v>32</v>
      </c>
      <c r="K6" s="12" t="str">
        <f>IF(SUMIF(A$2:A$28,"Dev 5",E$2:E$28)&lt;=100,"ok","not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  <c r="P6" s="35" t="s">
        <v>31</v>
      </c>
    </row>
    <row r="7" spans="1:16" x14ac:dyDescent="0.25">
      <c r="A7" s="29" t="s">
        <v>13</v>
      </c>
      <c r="B7" s="6">
        <f t="shared" si="1"/>
        <v>43502</v>
      </c>
      <c r="C7" s="7">
        <f t="shared" si="0"/>
        <v>43502</v>
      </c>
      <c r="D7" s="8" t="str">
        <f t="shared" si="2"/>
        <v>Wednesday 18:00 - Wednesday 22:00</v>
      </c>
      <c r="E7" s="9">
        <v>4</v>
      </c>
      <c r="F7" s="19">
        <v>11</v>
      </c>
      <c r="G7" s="30"/>
      <c r="H7" s="31"/>
    </row>
    <row r="8" spans="1:16" x14ac:dyDescent="0.25">
      <c r="A8" s="29" t="s">
        <v>15</v>
      </c>
      <c r="B8" s="6">
        <f t="shared" si="1"/>
        <v>43503</v>
      </c>
      <c r="C8" s="7">
        <f t="shared" si="0"/>
        <v>43503</v>
      </c>
      <c r="D8" s="8" t="str">
        <f t="shared" si="2"/>
        <v>Thursday 18:00 - Thursday 22:00</v>
      </c>
      <c r="E8" s="9">
        <v>4</v>
      </c>
      <c r="F8" s="19">
        <v>11</v>
      </c>
      <c r="G8" s="29"/>
      <c r="H8" s="32"/>
    </row>
    <row r="9" spans="1:16" x14ac:dyDescent="0.25">
      <c r="A9" s="29" t="s">
        <v>16</v>
      </c>
      <c r="B9" s="6">
        <f t="shared" si="1"/>
        <v>43504</v>
      </c>
      <c r="C9" s="7">
        <f t="shared" si="0"/>
        <v>43504</v>
      </c>
      <c r="D9" s="8" t="str">
        <f t="shared" si="2"/>
        <v>Friday 18:00 - Friday 22:00</v>
      </c>
      <c r="E9" s="9">
        <v>4</v>
      </c>
      <c r="F9" s="19">
        <v>11</v>
      </c>
      <c r="G9" s="29"/>
      <c r="H9" s="32"/>
    </row>
    <row r="10" spans="1:16" x14ac:dyDescent="0.25">
      <c r="A10" s="20" t="s">
        <v>13</v>
      </c>
      <c r="B10" s="21">
        <f t="shared" si="1"/>
        <v>43505</v>
      </c>
      <c r="C10" s="21">
        <f>B10</f>
        <v>43505</v>
      </c>
      <c r="D10" s="23" t="str">
        <f t="shared" ref="D10:D11" si="3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K10" s="17"/>
      <c r="L10" s="12"/>
      <c r="M10" s="12"/>
      <c r="N10" s="12"/>
      <c r="O10" s="12"/>
    </row>
    <row r="11" spans="1:16" x14ac:dyDescent="0.25">
      <c r="A11" s="20" t="s">
        <v>13</v>
      </c>
      <c r="B11" s="21">
        <f t="shared" si="1"/>
        <v>43506</v>
      </c>
      <c r="C11" s="22">
        <f>B11</f>
        <v>43506</v>
      </c>
      <c r="D11" s="23" t="str">
        <f t="shared" si="3"/>
        <v>Sunday 9:00 - Sunday 18:00</v>
      </c>
      <c r="E11" s="24">
        <v>9</v>
      </c>
      <c r="F11" s="25">
        <v>15</v>
      </c>
      <c r="G11" s="20"/>
      <c r="H11" s="28"/>
      <c r="J11" s="12"/>
      <c r="K11" s="12"/>
      <c r="L11" s="12"/>
      <c r="M11" s="12"/>
      <c r="N11" s="12"/>
      <c r="O11" s="12"/>
    </row>
    <row r="12" spans="1:16" x14ac:dyDescent="0.25">
      <c r="A12" s="29" t="s">
        <v>14</v>
      </c>
      <c r="B12" s="6">
        <f t="shared" si="1"/>
        <v>43507</v>
      </c>
      <c r="C12" s="7">
        <f t="shared" si="0"/>
        <v>43507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K12" s="12"/>
      <c r="L12" s="12"/>
      <c r="M12" s="12"/>
      <c r="N12" s="12"/>
      <c r="O12" s="12"/>
    </row>
    <row r="13" spans="1:16" x14ac:dyDescent="0.25">
      <c r="A13" s="29" t="s">
        <v>13</v>
      </c>
      <c r="B13" s="6">
        <f t="shared" si="1"/>
        <v>43508</v>
      </c>
      <c r="C13" s="7">
        <f t="shared" si="0"/>
        <v>43508</v>
      </c>
      <c r="D13" s="8" t="str">
        <f t="shared" ref="D13:D16" si="4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K13" s="12"/>
      <c r="L13" s="12"/>
      <c r="M13" s="12"/>
      <c r="N13" s="12"/>
      <c r="O13" s="12"/>
    </row>
    <row r="14" spans="1:16" ht="14.25" customHeight="1" x14ac:dyDescent="0.25">
      <c r="A14" s="29" t="s">
        <v>14</v>
      </c>
      <c r="B14" s="6">
        <f t="shared" si="1"/>
        <v>43509</v>
      </c>
      <c r="C14" s="7">
        <f t="shared" si="0"/>
        <v>43509</v>
      </c>
      <c r="D14" s="8" t="str">
        <f t="shared" si="4"/>
        <v>Wednesday 18:00 - Wednesday 22:00</v>
      </c>
      <c r="E14" s="9">
        <v>4</v>
      </c>
      <c r="F14" s="19">
        <v>11</v>
      </c>
      <c r="G14" s="29"/>
      <c r="H14" s="32"/>
      <c r="J14" s="12"/>
      <c r="K14" s="12"/>
      <c r="L14" s="12"/>
      <c r="M14" s="12"/>
      <c r="N14" s="12"/>
      <c r="O14" s="12"/>
    </row>
    <row r="15" spans="1:16" x14ac:dyDescent="0.25">
      <c r="A15" s="29" t="s">
        <v>19</v>
      </c>
      <c r="B15" s="6">
        <f t="shared" si="1"/>
        <v>43510</v>
      </c>
      <c r="C15" s="7">
        <f t="shared" si="0"/>
        <v>43510</v>
      </c>
      <c r="D15" s="8" t="str">
        <f t="shared" si="4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6" x14ac:dyDescent="0.25">
      <c r="A16" s="29" t="s">
        <v>15</v>
      </c>
      <c r="B16" s="6">
        <f t="shared" si="1"/>
        <v>43511</v>
      </c>
      <c r="C16" s="7">
        <f t="shared" si="0"/>
        <v>43511</v>
      </c>
      <c r="D16" s="8" t="str">
        <f t="shared" si="4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25">
      <c r="A17" s="20" t="s">
        <v>14</v>
      </c>
      <c r="B17" s="21">
        <f t="shared" si="1"/>
        <v>43512</v>
      </c>
      <c r="C17" s="21">
        <f>B17</f>
        <v>43512</v>
      </c>
      <c r="D17" s="23" t="str">
        <f t="shared" ref="D17:D18" si="5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K17" s="12"/>
      <c r="L17" s="12"/>
      <c r="M17" s="12"/>
      <c r="N17" s="12"/>
      <c r="O17" s="12"/>
    </row>
    <row r="18" spans="1:15" ht="15.75" customHeight="1" x14ac:dyDescent="0.25">
      <c r="A18" s="20" t="s">
        <v>14</v>
      </c>
      <c r="B18" s="21">
        <f t="shared" si="1"/>
        <v>43513</v>
      </c>
      <c r="C18" s="22">
        <f>B18</f>
        <v>43513</v>
      </c>
      <c r="D18" s="23" t="str">
        <f t="shared" si="5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K18" s="12"/>
      <c r="L18" s="12"/>
      <c r="M18" s="12"/>
      <c r="N18" s="12"/>
      <c r="O18" s="12"/>
    </row>
    <row r="19" spans="1:15" ht="15.75" customHeight="1" x14ac:dyDescent="0.25">
      <c r="A19" s="29" t="s">
        <v>15</v>
      </c>
      <c r="B19" s="6">
        <f t="shared" si="1"/>
        <v>43514</v>
      </c>
      <c r="C19" s="7">
        <f t="shared" si="0"/>
        <v>43514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K19" s="12"/>
      <c r="L19" s="12"/>
      <c r="M19" s="12"/>
      <c r="N19" s="12"/>
      <c r="O19" s="12"/>
    </row>
    <row r="20" spans="1:15" x14ac:dyDescent="0.25">
      <c r="A20" s="29" t="s">
        <v>13</v>
      </c>
      <c r="B20" s="6">
        <f t="shared" si="1"/>
        <v>43515</v>
      </c>
      <c r="C20" s="7">
        <f t="shared" si="0"/>
        <v>43515</v>
      </c>
      <c r="D20" s="8" t="str">
        <f t="shared" ref="D20:D23" si="6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K20" s="12"/>
      <c r="L20" s="12"/>
      <c r="M20" s="12"/>
      <c r="N20" s="12"/>
      <c r="O20" s="12"/>
    </row>
    <row r="21" spans="1:15" x14ac:dyDescent="0.25">
      <c r="A21" s="29" t="s">
        <v>16</v>
      </c>
      <c r="B21" s="6">
        <f t="shared" si="1"/>
        <v>43516</v>
      </c>
      <c r="C21" s="7">
        <f t="shared" si="0"/>
        <v>43516</v>
      </c>
      <c r="D21" s="8" t="str">
        <f t="shared" si="6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25">
      <c r="A22" s="29" t="s">
        <v>14</v>
      </c>
      <c r="B22" s="6">
        <f t="shared" si="1"/>
        <v>43517</v>
      </c>
      <c r="C22" s="7">
        <f t="shared" si="0"/>
        <v>43517</v>
      </c>
      <c r="D22" s="8" t="str">
        <f t="shared" si="6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25">
      <c r="A23" s="29" t="s">
        <v>15</v>
      </c>
      <c r="B23" s="6">
        <f t="shared" si="1"/>
        <v>43518</v>
      </c>
      <c r="C23" s="7">
        <f t="shared" si="0"/>
        <v>43518</v>
      </c>
      <c r="D23" s="8" t="str">
        <f t="shared" si="6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25">
      <c r="A24" s="20" t="s">
        <v>19</v>
      </c>
      <c r="B24" s="21">
        <f t="shared" si="1"/>
        <v>43519</v>
      </c>
      <c r="C24" s="21">
        <f>B24</f>
        <v>43519</v>
      </c>
      <c r="D24" s="23" t="str">
        <f t="shared" ref="D24:D25" si="7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K24" s="12"/>
      <c r="L24" s="12"/>
      <c r="M24" s="12"/>
      <c r="N24" s="12"/>
      <c r="O24" s="12"/>
    </row>
    <row r="25" spans="1:15" x14ac:dyDescent="0.25">
      <c r="A25" s="20" t="s">
        <v>19</v>
      </c>
      <c r="B25" s="21">
        <f t="shared" si="1"/>
        <v>43520</v>
      </c>
      <c r="C25" s="22">
        <f>B25</f>
        <v>43520</v>
      </c>
      <c r="D25" s="23" t="str">
        <f t="shared" si="7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K25" s="12"/>
      <c r="L25" s="12"/>
      <c r="M25" s="12"/>
      <c r="N25" s="12"/>
      <c r="O25" s="12"/>
    </row>
    <row r="26" spans="1:15" x14ac:dyDescent="0.25">
      <c r="A26" s="29" t="s">
        <v>16</v>
      </c>
      <c r="B26" s="6">
        <f t="shared" si="1"/>
        <v>43521</v>
      </c>
      <c r="C26" s="7">
        <f t="shared" si="0"/>
        <v>43521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K26" s="12"/>
      <c r="L26" s="12"/>
      <c r="M26" s="12"/>
      <c r="N26" s="12"/>
      <c r="O26" s="12"/>
    </row>
    <row r="27" spans="1:15" x14ac:dyDescent="0.25">
      <c r="A27" s="29" t="s">
        <v>13</v>
      </c>
      <c r="B27" s="6">
        <f t="shared" si="1"/>
        <v>43522</v>
      </c>
      <c r="C27" s="7">
        <f t="shared" si="0"/>
        <v>43522</v>
      </c>
      <c r="D27" s="8" t="str">
        <f t="shared" ref="D27:D29" si="8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K27" s="12"/>
      <c r="L27" s="12"/>
      <c r="M27" s="12"/>
      <c r="N27" s="12"/>
      <c r="O27" s="12"/>
    </row>
    <row r="28" spans="1:15" x14ac:dyDescent="0.25">
      <c r="A28" s="29" t="s">
        <v>19</v>
      </c>
      <c r="B28" s="6">
        <f t="shared" si="1"/>
        <v>43523</v>
      </c>
      <c r="C28" s="7">
        <f t="shared" si="0"/>
        <v>43523</v>
      </c>
      <c r="D28" s="8" t="str">
        <f t="shared" si="8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25">
      <c r="A29" s="29" t="s">
        <v>15</v>
      </c>
      <c r="B29" s="6">
        <f t="shared" si="1"/>
        <v>43524</v>
      </c>
      <c r="C29" s="7">
        <f t="shared" si="0"/>
        <v>43524</v>
      </c>
      <c r="D29" s="8" t="str">
        <f t="shared" si="8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K29" s="12"/>
      <c r="L29" s="12"/>
      <c r="M29" s="12"/>
      <c r="N29" s="12"/>
      <c r="O29" s="12"/>
    </row>
    <row r="30" spans="1:15" x14ac:dyDescent="0.25">
      <c r="I30" s="12"/>
      <c r="J30" s="12"/>
      <c r="K30" s="12"/>
      <c r="L30" s="12"/>
      <c r="M30" s="12"/>
      <c r="N30" s="12"/>
      <c r="O30" s="12"/>
    </row>
    <row r="31" spans="1:15" x14ac:dyDescent="0.25">
      <c r="I31" s="12"/>
      <c r="J31" s="12"/>
      <c r="K31" s="12"/>
      <c r="L31" s="12"/>
      <c r="M31" s="12"/>
      <c r="N31" s="12"/>
      <c r="O31" s="12"/>
    </row>
    <row r="32" spans="1:15" x14ac:dyDescent="0.25">
      <c r="I32" s="12"/>
      <c r="J32" s="12"/>
      <c r="K32" s="12"/>
      <c r="L32" s="12"/>
      <c r="M32" s="12"/>
      <c r="N32" s="12"/>
      <c r="O32" s="12"/>
    </row>
    <row r="33" spans="9:15" x14ac:dyDescent="0.25">
      <c r="I33" s="12"/>
      <c r="J33" s="12"/>
      <c r="K33" s="12"/>
      <c r="L33" s="12"/>
      <c r="M33" s="12"/>
      <c r="N33" s="12"/>
      <c r="O33" s="12"/>
    </row>
    <row r="34" spans="9:15" x14ac:dyDescent="0.25">
      <c r="I34" s="12"/>
      <c r="J34" s="12"/>
      <c r="K34" s="12"/>
      <c r="L34" s="12"/>
      <c r="M34" s="12"/>
      <c r="N34" s="12"/>
      <c r="O34" s="12"/>
    </row>
    <row r="35" spans="9:15" ht="13.5" customHeight="1" x14ac:dyDescent="0.25">
      <c r="I35" s="12"/>
      <c r="J35" s="12"/>
      <c r="K35" s="12"/>
      <c r="L35" s="12"/>
      <c r="M35" s="12"/>
      <c r="N35" s="12"/>
      <c r="O35" s="12"/>
    </row>
    <row r="36" spans="9:15" ht="15.75" customHeight="1" x14ac:dyDescent="0.25">
      <c r="I36" s="12"/>
      <c r="J36" s="12"/>
      <c r="K36" s="12"/>
      <c r="L36" s="12"/>
      <c r="M36" s="12"/>
      <c r="N36" s="12"/>
      <c r="O36" s="12"/>
    </row>
    <row r="37" spans="9:15" x14ac:dyDescent="0.25">
      <c r="I37" s="12"/>
      <c r="J37" s="12"/>
      <c r="K37" s="12"/>
      <c r="L37" s="12"/>
      <c r="M37" s="12"/>
      <c r="N37" s="12"/>
      <c r="O37" s="12"/>
    </row>
    <row r="38" spans="9:15" x14ac:dyDescent="0.25">
      <c r="I38" s="12"/>
      <c r="J38" s="12"/>
      <c r="K38" s="12"/>
      <c r="L38" s="12"/>
      <c r="M38" s="12"/>
      <c r="N38" s="12"/>
      <c r="O38" s="12"/>
    </row>
    <row r="39" spans="9:15" x14ac:dyDescent="0.25">
      <c r="I39" s="12"/>
      <c r="J39" s="12"/>
      <c r="K39" s="12"/>
      <c r="L39" s="12"/>
      <c r="M39" s="12"/>
      <c r="N39" s="12"/>
      <c r="O39" s="12"/>
    </row>
    <row r="40" spans="9:15" x14ac:dyDescent="0.25">
      <c r="I40" s="12"/>
      <c r="J40" s="12"/>
      <c r="K40" s="12"/>
      <c r="L40" s="12"/>
      <c r="M40" s="12"/>
      <c r="N40" s="12"/>
      <c r="O40" s="12"/>
    </row>
    <row r="41" spans="9:15" x14ac:dyDescent="0.25">
      <c r="I41" s="12"/>
      <c r="J41" s="12"/>
      <c r="K41" s="12"/>
      <c r="L41" s="12"/>
      <c r="M41" s="12"/>
      <c r="N41" s="12"/>
      <c r="O41" s="12"/>
    </row>
    <row r="42" spans="9:15" x14ac:dyDescent="0.25">
      <c r="I42" s="12"/>
      <c r="J42" s="12"/>
      <c r="K42" s="12"/>
      <c r="L42" s="12"/>
      <c r="M42" s="12"/>
      <c r="N42" s="12"/>
      <c r="O42" s="12"/>
    </row>
    <row r="43" spans="9:15" ht="15" customHeight="1" x14ac:dyDescent="0.25">
      <c r="I43" s="12"/>
      <c r="J43" s="12"/>
      <c r="K43" s="12"/>
      <c r="L43" s="12"/>
      <c r="M43" s="12"/>
      <c r="N43" s="12"/>
      <c r="O43" s="12"/>
    </row>
    <row r="44" spans="9:15" x14ac:dyDescent="0.25">
      <c r="I44" s="12"/>
      <c r="J44" s="12"/>
      <c r="K44" s="12"/>
      <c r="L44" s="12"/>
      <c r="M44" s="12"/>
      <c r="N44" s="12"/>
      <c r="O44" s="12"/>
    </row>
    <row r="45" spans="9:15" x14ac:dyDescent="0.25">
      <c r="I45" s="12"/>
      <c r="J45" s="12"/>
      <c r="K45" s="12"/>
      <c r="L45" s="12"/>
      <c r="M45" s="12"/>
      <c r="N45" s="12"/>
      <c r="O45" s="12"/>
    </row>
    <row r="46" spans="9:15" x14ac:dyDescent="0.25">
      <c r="I46" s="18"/>
      <c r="J46" s="18"/>
      <c r="K46" s="18"/>
      <c r="L46" s="18"/>
      <c r="M46" s="18"/>
      <c r="N46" s="18"/>
      <c r="O46" s="18"/>
    </row>
    <row r="47" spans="9:15" x14ac:dyDescent="0.25">
      <c r="I47" s="18"/>
      <c r="J47" s="18"/>
      <c r="K47" s="18"/>
      <c r="L47" s="18"/>
      <c r="M47" s="18"/>
      <c r="N47" s="18"/>
      <c r="O47" s="18"/>
    </row>
    <row r="48" spans="9:15" x14ac:dyDescent="0.25">
      <c r="I48" s="18"/>
      <c r="J48" s="18"/>
      <c r="K48" s="18"/>
      <c r="L48" s="18"/>
      <c r="M48" s="18"/>
      <c r="N48" s="18"/>
      <c r="O48" s="18"/>
    </row>
    <row r="49" spans="9:15" x14ac:dyDescent="0.2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Sapoundzhiev</dc:creator>
  <cp:lastModifiedBy>Borislav Dechev</cp:lastModifiedBy>
  <dcterms:created xsi:type="dcterms:W3CDTF">2017-12-01T10:44:32Z</dcterms:created>
  <dcterms:modified xsi:type="dcterms:W3CDTF">2019-02-10T11:23:03Z</dcterms:modified>
</cp:coreProperties>
</file>