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3"/>
  <workbookPr showInkAnnotation="0" codeName="ThisWorkbook" checkCompatibility="1" autoCompressPictures="0"/>
  <mc:AlternateContent xmlns:mc="http://schemas.openxmlformats.org/markup-compatibility/2006">
    <mc:Choice Requires="x15">
      <x15ac:absPath xmlns:x15ac="http://schemas.microsoft.com/office/spreadsheetml/2010/11/ac" url="/Users/Beppino_1/projects/easy-decision/"/>
    </mc:Choice>
  </mc:AlternateContent>
  <xr:revisionPtr revIDLastSave="0" documentId="8_{ACD6D709-A2B5-D241-A1BA-035285F43174}" xr6:coauthVersionLast="47" xr6:coauthVersionMax="47" xr10:uidLastSave="{00000000-0000-0000-0000-000000000000}"/>
  <bookViews>
    <workbookView xWindow="0" yWindow="0" windowWidth="28800" windowHeight="18000" tabRatio="500" xr2:uid="{00000000-000D-0000-FFFF-FFFF00000000}"/>
  </bookViews>
  <sheets>
    <sheet name="Process Sheet" sheetId="23" r:id="rId1"/>
    <sheet name="K Gewichtung" sheetId="20" r:id="rId2"/>
    <sheet name="AV" sheetId="4" r:id="rId3"/>
    <sheet name="AV (2)" sheetId="14" r:id="rId4"/>
    <sheet name="AV (3)" sheetId="15" r:id="rId5"/>
    <sheet name="AV (4)" sheetId="16" r:id="rId6"/>
    <sheet name="AV (5)" sheetId="17" r:id="rId7"/>
    <sheet name="AV (6)" sheetId="18" r:id="rId8"/>
    <sheet name="AV (7)" sheetId="19" r:id="rId9"/>
    <sheet name="AE" sheetId="5" r:id="rId10"/>
    <sheet name="CalcRe" sheetId="21" r:id="rId11"/>
    <sheet name="Sheet22" sheetId="2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M364" i="23" l="1"/>
  <c r="G5" i="21"/>
  <c r="L5" i="21" s="1"/>
  <c r="G6" i="21"/>
  <c r="L6" i="21" s="1"/>
  <c r="G7" i="21"/>
  <c r="L7" i="21" s="1"/>
  <c r="G8" i="21"/>
  <c r="L8" i="21" s="1"/>
  <c r="G9" i="21"/>
  <c r="L9" i="21" s="1"/>
  <c r="G10" i="21"/>
  <c r="L10" i="21" s="1"/>
  <c r="G11" i="21"/>
  <c r="L11" i="21" s="1"/>
  <c r="M346" i="23"/>
  <c r="I68" i="23"/>
  <c r="I47" i="23"/>
  <c r="C100" i="23"/>
  <c r="C95" i="23"/>
  <c r="C99" i="23"/>
  <c r="C96" i="23"/>
  <c r="C97" i="23"/>
  <c r="C98" i="23"/>
  <c r="C91" i="23"/>
  <c r="C92" i="23"/>
  <c r="C93" i="23"/>
  <c r="C90" i="23"/>
  <c r="C342" i="23"/>
  <c r="C343" i="23"/>
  <c r="C344" i="23"/>
  <c r="C345" i="23"/>
  <c r="C346" i="23"/>
  <c r="C347" i="23"/>
  <c r="C341" i="23"/>
  <c r="C5" i="21"/>
  <c r="K5" i="21" s="1"/>
  <c r="C6" i="21"/>
  <c r="K6" i="21" s="1"/>
  <c r="C7" i="21"/>
  <c r="K7" i="21" s="1"/>
  <c r="C8" i="21"/>
  <c r="K8" i="21" s="1"/>
  <c r="C9" i="21"/>
  <c r="K9" i="21" s="1"/>
  <c r="C10" i="21"/>
  <c r="K10" i="21" s="1"/>
  <c r="C11" i="21"/>
  <c r="K11" i="21" s="1"/>
  <c r="C365" i="23"/>
  <c r="C364" i="23"/>
  <c r="C360" i="23"/>
  <c r="C361" i="23"/>
  <c r="C362" i="23"/>
  <c r="C363" i="23"/>
  <c r="C359" i="23"/>
  <c r="M120" i="23"/>
  <c r="C9" i="4"/>
  <c r="G16" i="4" s="1"/>
  <c r="M119" i="23"/>
  <c r="C8" i="4" s="1"/>
  <c r="M118" i="23"/>
  <c r="C7" i="4"/>
  <c r="G14" i="4" s="1"/>
  <c r="D68" i="23"/>
  <c r="D69" i="23"/>
  <c r="D70" i="23"/>
  <c r="D71" i="23"/>
  <c r="D72" i="23"/>
  <c r="D73" i="23"/>
  <c r="D74" i="23"/>
  <c r="D49" i="23"/>
  <c r="D50" i="23"/>
  <c r="D51" i="23"/>
  <c r="D52" i="23"/>
  <c r="D53" i="23"/>
  <c r="D47" i="23"/>
  <c r="D48" i="23"/>
  <c r="D54" i="23"/>
  <c r="D56" i="23" s="1"/>
  <c r="M311" i="23"/>
  <c r="C8" i="19" s="1"/>
  <c r="M310" i="23"/>
  <c r="M312" i="23"/>
  <c r="M313" i="23"/>
  <c r="C10" i="19"/>
  <c r="K13" i="19" s="1"/>
  <c r="M314" i="23"/>
  <c r="C11" i="19"/>
  <c r="M315" i="23"/>
  <c r="C12" i="19"/>
  <c r="M316" i="23"/>
  <c r="C13" i="19"/>
  <c r="M317" i="23"/>
  <c r="C14" i="19"/>
  <c r="J14" i="19" s="1"/>
  <c r="M318" i="23"/>
  <c r="C15" i="19"/>
  <c r="M319" i="23"/>
  <c r="C16" i="19"/>
  <c r="M320" i="23"/>
  <c r="C17" i="19"/>
  <c r="M321" i="23"/>
  <c r="C18" i="19"/>
  <c r="M322" i="23"/>
  <c r="C19" i="19"/>
  <c r="M323" i="23"/>
  <c r="C20" i="19"/>
  <c r="M324" i="23"/>
  <c r="C21" i="19"/>
  <c r="M325" i="23"/>
  <c r="C22" i="19"/>
  <c r="M326" i="23"/>
  <c r="C23" i="19"/>
  <c r="M327" i="23"/>
  <c r="C24" i="19"/>
  <c r="M328" i="23"/>
  <c r="C25" i="19"/>
  <c r="M329" i="23"/>
  <c r="C26" i="19"/>
  <c r="C27" i="19"/>
  <c r="M309" i="23"/>
  <c r="C7" i="19" s="1"/>
  <c r="B305" i="23"/>
  <c r="B2" i="19"/>
  <c r="M278" i="23"/>
  <c r="C8" i="18" s="1"/>
  <c r="M279" i="23"/>
  <c r="C9" i="18" s="1"/>
  <c r="M280" i="23"/>
  <c r="C10" i="18" s="1"/>
  <c r="M281" i="23"/>
  <c r="C11" i="18"/>
  <c r="M282" i="23"/>
  <c r="C12" i="18" s="1"/>
  <c r="M283" i="23"/>
  <c r="C13" i="18" s="1"/>
  <c r="M284" i="23"/>
  <c r="C14" i="18" s="1"/>
  <c r="M285" i="23"/>
  <c r="C15" i="18"/>
  <c r="M286" i="23"/>
  <c r="C16" i="18" s="1"/>
  <c r="M287" i="23"/>
  <c r="C17" i="18" s="1"/>
  <c r="M288" i="23"/>
  <c r="C18" i="18" s="1"/>
  <c r="M289" i="23"/>
  <c r="C19" i="18"/>
  <c r="M290" i="23"/>
  <c r="C20" i="18" s="1"/>
  <c r="M291" i="23"/>
  <c r="C21" i="18" s="1"/>
  <c r="M292" i="23"/>
  <c r="C22" i="18" s="1"/>
  <c r="M293" i="23"/>
  <c r="C23" i="18"/>
  <c r="M294" i="23"/>
  <c r="C24" i="18" s="1"/>
  <c r="M295" i="23"/>
  <c r="C25" i="18" s="1"/>
  <c r="M296" i="23"/>
  <c r="C26" i="18" s="1"/>
  <c r="M297" i="23"/>
  <c r="C27" i="18"/>
  <c r="M277" i="23"/>
  <c r="C7" i="18" s="1"/>
  <c r="B273" i="23"/>
  <c r="B2" i="18" s="1"/>
  <c r="B241" i="23"/>
  <c r="B2" i="17"/>
  <c r="M246" i="23"/>
  <c r="C8" i="17"/>
  <c r="M247" i="23"/>
  <c r="C9" i="17" s="1"/>
  <c r="M248" i="23"/>
  <c r="C10" i="17" s="1"/>
  <c r="M249" i="23"/>
  <c r="C11" i="17"/>
  <c r="M250" i="23"/>
  <c r="C12" i="17"/>
  <c r="M251" i="23"/>
  <c r="C13" i="17" s="1"/>
  <c r="M252" i="23"/>
  <c r="C14" i="17" s="1"/>
  <c r="M253" i="23"/>
  <c r="C15" i="17"/>
  <c r="M254" i="23"/>
  <c r="C16" i="17"/>
  <c r="M255" i="23"/>
  <c r="C17" i="17" s="1"/>
  <c r="M256" i="23"/>
  <c r="C18" i="17" s="1"/>
  <c r="M257" i="23"/>
  <c r="C19" i="17"/>
  <c r="M258" i="23"/>
  <c r="C20" i="17"/>
  <c r="M259" i="23"/>
  <c r="C21" i="17" s="1"/>
  <c r="M260" i="23"/>
  <c r="C22" i="17" s="1"/>
  <c r="M261" i="23"/>
  <c r="C23" i="17"/>
  <c r="M262" i="23"/>
  <c r="C24" i="17"/>
  <c r="M263" i="23"/>
  <c r="C25" i="17" s="1"/>
  <c r="M264" i="23"/>
  <c r="C26" i="17" s="1"/>
  <c r="M265" i="23"/>
  <c r="C27" i="17"/>
  <c r="M245" i="23"/>
  <c r="C7" i="17"/>
  <c r="B209" i="23"/>
  <c r="B2" i="16"/>
  <c r="M214" i="23"/>
  <c r="C8" i="16" s="1"/>
  <c r="M215" i="23"/>
  <c r="C9" i="16"/>
  <c r="M216" i="23"/>
  <c r="C10" i="16"/>
  <c r="M217" i="23"/>
  <c r="C11" i="16"/>
  <c r="M218" i="23"/>
  <c r="C12" i="16" s="1"/>
  <c r="M219" i="23"/>
  <c r="C13" i="16"/>
  <c r="M220" i="23"/>
  <c r="C14" i="16"/>
  <c r="M221" i="23"/>
  <c r="C15" i="16"/>
  <c r="M222" i="23"/>
  <c r="C16" i="16" s="1"/>
  <c r="M223" i="23"/>
  <c r="C17" i="16"/>
  <c r="M224" i="23"/>
  <c r="C18" i="16"/>
  <c r="M225" i="23"/>
  <c r="C19" i="16"/>
  <c r="M226" i="23"/>
  <c r="C20" i="16" s="1"/>
  <c r="M227" i="23"/>
  <c r="C21" i="16"/>
  <c r="M228" i="23"/>
  <c r="C22" i="16"/>
  <c r="M229" i="23"/>
  <c r="C23" i="16"/>
  <c r="M230" i="23"/>
  <c r="C24" i="16" s="1"/>
  <c r="M231" i="23"/>
  <c r="C25" i="16"/>
  <c r="M232" i="23"/>
  <c r="C26" i="16"/>
  <c r="M233" i="23"/>
  <c r="C27" i="16"/>
  <c r="M213" i="23"/>
  <c r="C7" i="16" s="1"/>
  <c r="B176" i="23"/>
  <c r="B2" i="15"/>
  <c r="M181" i="23"/>
  <c r="C8" i="15"/>
  <c r="M182" i="23"/>
  <c r="C9" i="15"/>
  <c r="M183" i="23"/>
  <c r="C10" i="15" s="1"/>
  <c r="M184" i="23"/>
  <c r="C11" i="15"/>
  <c r="M185" i="23"/>
  <c r="C12" i="15"/>
  <c r="M186" i="23"/>
  <c r="C13" i="15"/>
  <c r="M187" i="23"/>
  <c r="C14" i="15" s="1"/>
  <c r="M188" i="23"/>
  <c r="C15" i="15"/>
  <c r="M189" i="23"/>
  <c r="C16" i="15"/>
  <c r="M190" i="23"/>
  <c r="C17" i="15"/>
  <c r="M191" i="23"/>
  <c r="C18" i="15" s="1"/>
  <c r="M192" i="23"/>
  <c r="C19" i="15"/>
  <c r="M193" i="23"/>
  <c r="C20" i="15"/>
  <c r="M194" i="23"/>
  <c r="C21" i="15"/>
  <c r="M195" i="23"/>
  <c r="C22" i="15" s="1"/>
  <c r="M196" i="23"/>
  <c r="C23" i="15"/>
  <c r="M197" i="23"/>
  <c r="C24" i="15"/>
  <c r="M198" i="23"/>
  <c r="C25" i="15"/>
  <c r="M199" i="23"/>
  <c r="C26" i="15" s="1"/>
  <c r="M200" i="23"/>
  <c r="C27" i="15"/>
  <c r="M180" i="23"/>
  <c r="C7" i="15"/>
  <c r="B145" i="23"/>
  <c r="B2" i="14"/>
  <c r="M150" i="23"/>
  <c r="C8" i="14" s="1"/>
  <c r="M151" i="23"/>
  <c r="C9" i="14"/>
  <c r="M152" i="23"/>
  <c r="C10" i="14"/>
  <c r="M153" i="23"/>
  <c r="C11" i="14"/>
  <c r="M154" i="23"/>
  <c r="C12" i="14" s="1"/>
  <c r="M155" i="23"/>
  <c r="C13" i="14"/>
  <c r="M156" i="23"/>
  <c r="C14" i="14"/>
  <c r="M157" i="23"/>
  <c r="C15" i="14"/>
  <c r="M158" i="23"/>
  <c r="C16" i="14" s="1"/>
  <c r="M159" i="23"/>
  <c r="C17" i="14"/>
  <c r="M160" i="23"/>
  <c r="C18" i="14"/>
  <c r="M161" i="23"/>
  <c r="C19" i="14"/>
  <c r="M162" i="23"/>
  <c r="C20" i="14" s="1"/>
  <c r="M163" i="23"/>
  <c r="C21" i="14"/>
  <c r="M164" i="23"/>
  <c r="C22" i="14"/>
  <c r="M165" i="23"/>
  <c r="C23" i="14"/>
  <c r="M166" i="23"/>
  <c r="C24" i="14" s="1"/>
  <c r="M167" i="23"/>
  <c r="C25" i="14"/>
  <c r="M168" i="23"/>
  <c r="C26" i="14"/>
  <c r="M169" i="23"/>
  <c r="C27" i="14"/>
  <c r="M149" i="23"/>
  <c r="C7" i="14" s="1"/>
  <c r="B114" i="23"/>
  <c r="B2" i="4"/>
  <c r="M121" i="23"/>
  <c r="C10" i="4"/>
  <c r="M122" i="23"/>
  <c r="C11" i="4"/>
  <c r="M123" i="23"/>
  <c r="C12" i="4" s="1"/>
  <c r="G19" i="4" s="1"/>
  <c r="M124" i="23"/>
  <c r="C13" i="4"/>
  <c r="M125" i="23"/>
  <c r="C14" i="4"/>
  <c r="M126" i="23"/>
  <c r="C15" i="4"/>
  <c r="M127" i="23"/>
  <c r="C16" i="4" s="1"/>
  <c r="M128" i="23"/>
  <c r="C17" i="4"/>
  <c r="M129" i="23"/>
  <c r="C18" i="4"/>
  <c r="M130" i="23"/>
  <c r="C19" i="4"/>
  <c r="M131" i="23"/>
  <c r="C20" i="4" s="1"/>
  <c r="M132" i="23"/>
  <c r="C21" i="4"/>
  <c r="M133" i="23"/>
  <c r="C22" i="4"/>
  <c r="M134" i="23"/>
  <c r="C23" i="4"/>
  <c r="M135" i="23"/>
  <c r="C24" i="4" s="1"/>
  <c r="M16" i="4" s="1"/>
  <c r="M136" i="23"/>
  <c r="C25" i="4"/>
  <c r="M137" i="23"/>
  <c r="C26" i="4"/>
  <c r="M138" i="23"/>
  <c r="C27" i="4"/>
  <c r="C169" i="23"/>
  <c r="I329" i="23" s="1"/>
  <c r="C168" i="23"/>
  <c r="I296" i="23" s="1"/>
  <c r="I328" i="23"/>
  <c r="C167" i="23"/>
  <c r="I198" i="23" s="1"/>
  <c r="I327" i="23"/>
  <c r="C165" i="23"/>
  <c r="I325" i="23"/>
  <c r="C166" i="23"/>
  <c r="I166" i="23" s="1"/>
  <c r="C164" i="23"/>
  <c r="I260" i="23" s="1"/>
  <c r="I324" i="23"/>
  <c r="C161" i="23"/>
  <c r="I321" i="23"/>
  <c r="C162" i="23"/>
  <c r="I322" i="23"/>
  <c r="C163" i="23"/>
  <c r="I323" i="23" s="1"/>
  <c r="C160" i="23"/>
  <c r="I288" i="23" s="1"/>
  <c r="I320" i="23"/>
  <c r="C156" i="23"/>
  <c r="I187" i="23" s="1"/>
  <c r="I316" i="23"/>
  <c r="C157" i="23"/>
  <c r="I317" i="23"/>
  <c r="C158" i="23"/>
  <c r="I158" i="23" s="1"/>
  <c r="C159" i="23"/>
  <c r="I255" i="23" s="1"/>
  <c r="I319" i="23"/>
  <c r="C149" i="23"/>
  <c r="I245" i="23" s="1"/>
  <c r="C251" i="23" s="1"/>
  <c r="I149" i="23"/>
  <c r="C155" i="23" s="1"/>
  <c r="C150" i="23"/>
  <c r="I310" i="23"/>
  <c r="C151" i="23"/>
  <c r="I311" i="23" s="1"/>
  <c r="C152" i="23"/>
  <c r="I280" i="23" s="1"/>
  <c r="C153" i="23"/>
  <c r="I249" i="23" s="1"/>
  <c r="I313" i="23"/>
  <c r="C154" i="23"/>
  <c r="I314" i="23"/>
  <c r="I309" i="23"/>
  <c r="C315" i="23" s="1"/>
  <c r="C328" i="23"/>
  <c r="C325" i="23"/>
  <c r="C326" i="23"/>
  <c r="C321" i="23"/>
  <c r="C322" i="23"/>
  <c r="C323" i="23"/>
  <c r="C317" i="23"/>
  <c r="C318" i="23"/>
  <c r="C319" i="23"/>
  <c r="C312" i="23"/>
  <c r="C313" i="23"/>
  <c r="C314" i="23"/>
  <c r="C329" i="23"/>
  <c r="C327" i="23"/>
  <c r="C324" i="23"/>
  <c r="C320" i="23"/>
  <c r="C316" i="23"/>
  <c r="C311" i="23"/>
  <c r="C199" i="23"/>
  <c r="C198" i="23"/>
  <c r="C197" i="23"/>
  <c r="C196" i="23"/>
  <c r="C195" i="23"/>
  <c r="C194" i="23"/>
  <c r="C193" i="23"/>
  <c r="C192" i="23"/>
  <c r="C191" i="23"/>
  <c r="C190" i="23"/>
  <c r="C189" i="23"/>
  <c r="C188" i="23"/>
  <c r="C187" i="23"/>
  <c r="I180" i="23"/>
  <c r="C186" i="23" s="1"/>
  <c r="C185" i="23"/>
  <c r="C184" i="23"/>
  <c r="C183" i="23"/>
  <c r="C182" i="23"/>
  <c r="C181" i="23"/>
  <c r="C180" i="23"/>
  <c r="C310" i="23"/>
  <c r="C309" i="23"/>
  <c r="I295" i="23"/>
  <c r="I293" i="23"/>
  <c r="I292" i="23"/>
  <c r="I289" i="23"/>
  <c r="I290" i="23"/>
  <c r="I284" i="23"/>
  <c r="I285" i="23"/>
  <c r="I287" i="23"/>
  <c r="I278" i="23"/>
  <c r="I281" i="23"/>
  <c r="I282" i="23"/>
  <c r="I277" i="23"/>
  <c r="C283" i="23"/>
  <c r="C296" i="23"/>
  <c r="C293" i="23"/>
  <c r="C294" i="23"/>
  <c r="C289" i="23"/>
  <c r="C290" i="23"/>
  <c r="C291" i="23"/>
  <c r="C285" i="23"/>
  <c r="C286" i="23"/>
  <c r="C287" i="23"/>
  <c r="C280" i="23"/>
  <c r="C281" i="23"/>
  <c r="C282" i="23"/>
  <c r="C297" i="23"/>
  <c r="C295" i="23"/>
  <c r="C292" i="23"/>
  <c r="C288" i="23"/>
  <c r="C284" i="23"/>
  <c r="C279" i="23"/>
  <c r="C278" i="23"/>
  <c r="C277" i="23"/>
  <c r="I265" i="23"/>
  <c r="I264" i="23"/>
  <c r="I263" i="23"/>
  <c r="I231" i="23"/>
  <c r="I261" i="23"/>
  <c r="I257" i="23"/>
  <c r="I258" i="23"/>
  <c r="I256" i="23"/>
  <c r="I252" i="23"/>
  <c r="I253" i="23"/>
  <c r="I246" i="23"/>
  <c r="I247" i="23"/>
  <c r="I250" i="23"/>
  <c r="C264" i="23"/>
  <c r="C261" i="23"/>
  <c r="C262" i="23"/>
  <c r="C257" i="23"/>
  <c r="C258" i="23"/>
  <c r="C259" i="23"/>
  <c r="C253" i="23"/>
  <c r="C254" i="23"/>
  <c r="C255" i="23"/>
  <c r="C248" i="23"/>
  <c r="C249" i="23"/>
  <c r="C250" i="23"/>
  <c r="C265" i="23"/>
  <c r="C263" i="23"/>
  <c r="C260" i="23"/>
  <c r="C256" i="23"/>
  <c r="C252" i="23"/>
  <c r="C247" i="23"/>
  <c r="C246" i="23"/>
  <c r="C245" i="23"/>
  <c r="I229" i="23"/>
  <c r="I225" i="23"/>
  <c r="I226" i="23"/>
  <c r="I224" i="23"/>
  <c r="I220" i="23"/>
  <c r="I221" i="23"/>
  <c r="I214" i="23"/>
  <c r="I215" i="23"/>
  <c r="I218" i="23"/>
  <c r="C232" i="23"/>
  <c r="C229" i="23"/>
  <c r="C230" i="23"/>
  <c r="C225" i="23"/>
  <c r="C226" i="23"/>
  <c r="C227" i="23"/>
  <c r="C221" i="23"/>
  <c r="C222" i="23"/>
  <c r="C223" i="23"/>
  <c r="C216" i="23"/>
  <c r="C217" i="23"/>
  <c r="C218" i="23"/>
  <c r="C233" i="23"/>
  <c r="C231" i="23"/>
  <c r="C228" i="23"/>
  <c r="C224" i="23"/>
  <c r="C220" i="23"/>
  <c r="C215" i="23"/>
  <c r="C214" i="23"/>
  <c r="C213" i="23"/>
  <c r="I199" i="23"/>
  <c r="I196" i="23"/>
  <c r="I197" i="23"/>
  <c r="I192" i="23"/>
  <c r="I193" i="23"/>
  <c r="I191" i="23"/>
  <c r="I188" i="23"/>
  <c r="I189" i="23"/>
  <c r="I181" i="23"/>
  <c r="I183" i="23"/>
  <c r="I185" i="23"/>
  <c r="C200" i="23"/>
  <c r="C138" i="23"/>
  <c r="I138" i="23" s="1"/>
  <c r="I167" i="23"/>
  <c r="I165" i="23"/>
  <c r="I164" i="23"/>
  <c r="I161" i="23"/>
  <c r="I162" i="23"/>
  <c r="I156" i="23"/>
  <c r="I157" i="23"/>
  <c r="I159" i="23"/>
  <c r="I150" i="23"/>
  <c r="I151" i="23"/>
  <c r="I154" i="23"/>
  <c r="C134" i="23"/>
  <c r="I134" i="23"/>
  <c r="C135" i="23"/>
  <c r="I135" i="23" s="1"/>
  <c r="C133" i="23"/>
  <c r="I133" i="23" s="1"/>
  <c r="C132" i="23"/>
  <c r="I132" i="23"/>
  <c r="C137" i="23"/>
  <c r="C130" i="23"/>
  <c r="C131" i="23"/>
  <c r="I131" i="23" s="1"/>
  <c r="C129" i="23"/>
  <c r="I137" i="23"/>
  <c r="C136" i="23"/>
  <c r="I136" i="23" s="1"/>
  <c r="I130" i="23"/>
  <c r="I129" i="23"/>
  <c r="C125" i="23"/>
  <c r="I125" i="23" s="1"/>
  <c r="C126" i="23"/>
  <c r="I126" i="23" s="1"/>
  <c r="C127" i="23"/>
  <c r="I127" i="23"/>
  <c r="C128" i="23"/>
  <c r="I128" i="23"/>
  <c r="C118" i="23"/>
  <c r="I118" i="23" s="1"/>
  <c r="C124" i="23" s="1"/>
  <c r="I124" i="23" s="1"/>
  <c r="C122" i="23"/>
  <c r="I122" i="23" s="1"/>
  <c r="C121" i="23"/>
  <c r="C123" i="23"/>
  <c r="C120" i="23"/>
  <c r="I120" i="23"/>
  <c r="C119" i="23"/>
  <c r="I119" i="23" s="1"/>
  <c r="C89" i="23"/>
  <c r="I89" i="23" s="1"/>
  <c r="C88" i="23"/>
  <c r="I88" i="23" s="1"/>
  <c r="C94" i="23" s="1"/>
  <c r="I94" i="23" s="1"/>
  <c r="I121" i="23"/>
  <c r="I123" i="23"/>
  <c r="C107" i="23"/>
  <c r="I107" i="23" s="1"/>
  <c r="C106" i="23"/>
  <c r="I106" i="23" s="1"/>
  <c r="C104" i="23"/>
  <c r="I104" i="23"/>
  <c r="C105" i="23"/>
  <c r="I105" i="23"/>
  <c r="C103" i="23"/>
  <c r="I103" i="23" s="1"/>
  <c r="I100" i="23"/>
  <c r="C101" i="23"/>
  <c r="I101" i="23" s="1"/>
  <c r="C102" i="23"/>
  <c r="I102" i="23" s="1"/>
  <c r="I99" i="23"/>
  <c r="I95" i="23"/>
  <c r="I96" i="23"/>
  <c r="I97" i="23"/>
  <c r="I98" i="23"/>
  <c r="I90" i="23"/>
  <c r="I91" i="23"/>
  <c r="I92" i="23"/>
  <c r="I93" i="23"/>
  <c r="C108" i="23"/>
  <c r="I108" i="23"/>
  <c r="M90" i="23"/>
  <c r="M89" i="23"/>
  <c r="C6" i="20"/>
  <c r="F15" i="20" s="1"/>
  <c r="C7" i="20"/>
  <c r="I13" i="20" s="1"/>
  <c r="M91" i="23"/>
  <c r="C8" i="20"/>
  <c r="F17" i="20" s="1"/>
  <c r="M92" i="23"/>
  <c r="C9" i="20"/>
  <c r="F18" i="20" s="1"/>
  <c r="M93" i="23"/>
  <c r="C10" i="20" s="1"/>
  <c r="M94" i="23"/>
  <c r="C11" i="20" s="1"/>
  <c r="M95" i="23"/>
  <c r="C12" i="20"/>
  <c r="G16" i="20" s="1"/>
  <c r="M96" i="23"/>
  <c r="C13" i="20" s="1"/>
  <c r="M97" i="23"/>
  <c r="C14" i="20"/>
  <c r="G18" i="20" s="1"/>
  <c r="M98" i="23"/>
  <c r="C15" i="20"/>
  <c r="M99" i="23"/>
  <c r="C16" i="20"/>
  <c r="H16" i="20" s="1"/>
  <c r="M100" i="23"/>
  <c r="C17" i="20"/>
  <c r="J15" i="20" s="1"/>
  <c r="M101" i="23"/>
  <c r="C18" i="20"/>
  <c r="H18" i="20" s="1"/>
  <c r="M102" i="23"/>
  <c r="C19" i="20"/>
  <c r="L15" i="20" s="1"/>
  <c r="M103" i="23"/>
  <c r="C20" i="20"/>
  <c r="M104" i="23"/>
  <c r="C21" i="20"/>
  <c r="I18" i="20"/>
  <c r="M105" i="23"/>
  <c r="C22" i="20"/>
  <c r="M106" i="23"/>
  <c r="C23" i="20" s="1"/>
  <c r="M107" i="23"/>
  <c r="C24" i="20"/>
  <c r="J19" i="20" s="1"/>
  <c r="L17" i="20"/>
  <c r="M108" i="23"/>
  <c r="C25" i="20"/>
  <c r="M88" i="23"/>
  <c r="C5" i="20" s="1"/>
  <c r="E74" i="23"/>
  <c r="E73" i="23"/>
  <c r="E72" i="23"/>
  <c r="E71" i="23"/>
  <c r="I33" i="23"/>
  <c r="E53" i="23"/>
  <c r="E52" i="23"/>
  <c r="E51" i="23"/>
  <c r="E50" i="23"/>
  <c r="J3" i="22"/>
  <c r="J4" i="22"/>
  <c r="J5" i="22"/>
  <c r="J6" i="22"/>
  <c r="J7" i="22"/>
  <c r="J8" i="22"/>
  <c r="J2" i="22"/>
  <c r="B3" i="22"/>
  <c r="B4" i="22"/>
  <c r="B5" i="22"/>
  <c r="B6" i="22"/>
  <c r="B7" i="22"/>
  <c r="B8" i="22"/>
  <c r="A3" i="22"/>
  <c r="A4" i="22"/>
  <c r="A5" i="22"/>
  <c r="A6" i="22"/>
  <c r="A7" i="22"/>
  <c r="A8" i="22"/>
  <c r="A2" i="22"/>
  <c r="A10" i="22"/>
  <c r="K13" i="20"/>
  <c r="K15" i="20"/>
  <c r="L13" i="19"/>
  <c r="M13" i="19"/>
  <c r="I14" i="19"/>
  <c r="K14" i="19"/>
  <c r="L14" i="19"/>
  <c r="M14" i="19"/>
  <c r="H15" i="19"/>
  <c r="J15" i="19"/>
  <c r="K15" i="19"/>
  <c r="L15" i="19"/>
  <c r="M15" i="19"/>
  <c r="H16" i="19"/>
  <c r="I16" i="19"/>
  <c r="K16" i="19"/>
  <c r="L16" i="19"/>
  <c r="M16" i="19"/>
  <c r="G17" i="19"/>
  <c r="H17" i="19"/>
  <c r="I17" i="19"/>
  <c r="J17" i="19"/>
  <c r="L17" i="19"/>
  <c r="M17" i="19"/>
  <c r="G18" i="19"/>
  <c r="H18" i="19"/>
  <c r="I18" i="19"/>
  <c r="J18" i="19"/>
  <c r="K18" i="19"/>
  <c r="M18" i="19"/>
  <c r="G19" i="19"/>
  <c r="H19" i="19"/>
  <c r="I19" i="19"/>
  <c r="J19" i="19"/>
  <c r="K19" i="19"/>
  <c r="L19" i="19"/>
  <c r="L12" i="18"/>
  <c r="K13" i="18"/>
  <c r="K14" i="18"/>
  <c r="L15" i="18"/>
  <c r="H16" i="18"/>
  <c r="I16" i="18"/>
  <c r="G17" i="18"/>
  <c r="J17" i="18"/>
  <c r="M17" i="18"/>
  <c r="L18" i="18"/>
  <c r="H13" i="17"/>
  <c r="I13" i="17"/>
  <c r="L13" i="17"/>
  <c r="M13" i="17"/>
  <c r="G14" i="17"/>
  <c r="K14" i="17"/>
  <c r="L14" i="17"/>
  <c r="G15" i="17"/>
  <c r="K15" i="17"/>
  <c r="L15" i="17"/>
  <c r="L16" i="17"/>
  <c r="M16" i="17"/>
  <c r="H17" i="17"/>
  <c r="I17" i="17"/>
  <c r="G18" i="17"/>
  <c r="H18" i="17"/>
  <c r="I18" i="17"/>
  <c r="J18" i="17"/>
  <c r="M18" i="17"/>
  <c r="G19" i="17"/>
  <c r="J19" i="17"/>
  <c r="L19" i="17"/>
  <c r="J13" i="16"/>
  <c r="K13" i="16"/>
  <c r="L13" i="16"/>
  <c r="I14" i="16"/>
  <c r="J14" i="16"/>
  <c r="K14" i="16"/>
  <c r="M14" i="16"/>
  <c r="H15" i="16"/>
  <c r="J15" i="16"/>
  <c r="K15" i="16"/>
  <c r="M15" i="16"/>
  <c r="G16" i="16"/>
  <c r="H16" i="16"/>
  <c r="I16" i="16"/>
  <c r="K16" i="16"/>
  <c r="L16" i="16"/>
  <c r="G17" i="16"/>
  <c r="H17" i="16"/>
  <c r="I17" i="16"/>
  <c r="J17" i="16"/>
  <c r="L17" i="16"/>
  <c r="M17" i="16"/>
  <c r="G18" i="16"/>
  <c r="J18" i="16"/>
  <c r="K18" i="16"/>
  <c r="M18" i="16"/>
  <c r="H19" i="16"/>
  <c r="I19" i="16"/>
  <c r="K19" i="16"/>
  <c r="L19" i="16"/>
  <c r="H13" i="15"/>
  <c r="I13" i="15"/>
  <c r="J13" i="15"/>
  <c r="L13" i="15"/>
  <c r="M13" i="15"/>
  <c r="G14" i="15"/>
  <c r="I14" i="15"/>
  <c r="K14" i="15"/>
  <c r="L14" i="15"/>
  <c r="M14" i="15"/>
  <c r="G15" i="15"/>
  <c r="H15" i="15"/>
  <c r="K15" i="15"/>
  <c r="L15" i="15"/>
  <c r="M15" i="15"/>
  <c r="G16" i="15"/>
  <c r="L16" i="15"/>
  <c r="M16" i="15"/>
  <c r="H17" i="15"/>
  <c r="I17" i="15"/>
  <c r="L17" i="15"/>
  <c r="G18" i="15"/>
  <c r="H18" i="15"/>
  <c r="I18" i="15"/>
  <c r="J18" i="15"/>
  <c r="K18" i="15"/>
  <c r="M18" i="15"/>
  <c r="G19" i="15"/>
  <c r="H19" i="15"/>
  <c r="I19" i="15"/>
  <c r="J19" i="15"/>
  <c r="L19" i="15"/>
  <c r="J12" i="14"/>
  <c r="K12" i="14"/>
  <c r="L12" i="14"/>
  <c r="I13" i="14"/>
  <c r="J13" i="14"/>
  <c r="K13" i="14"/>
  <c r="M13" i="14"/>
  <c r="H14" i="14"/>
  <c r="J14" i="14"/>
  <c r="K14" i="14"/>
  <c r="M14" i="14"/>
  <c r="G15" i="14"/>
  <c r="H15" i="14"/>
  <c r="I15" i="14"/>
  <c r="K15" i="14"/>
  <c r="L15" i="14"/>
  <c r="G16" i="14"/>
  <c r="H16" i="14"/>
  <c r="I16" i="14"/>
  <c r="J16" i="14"/>
  <c r="L16" i="14"/>
  <c r="M16" i="14"/>
  <c r="G17" i="14"/>
  <c r="J17" i="14"/>
  <c r="K17" i="14"/>
  <c r="M17" i="14"/>
  <c r="H18" i="14"/>
  <c r="I18" i="14"/>
  <c r="K18" i="14"/>
  <c r="L18" i="14"/>
  <c r="H13" i="4"/>
  <c r="J13" i="4"/>
  <c r="K13" i="4"/>
  <c r="L13" i="4"/>
  <c r="I14" i="4"/>
  <c r="J14" i="4"/>
  <c r="K14" i="4"/>
  <c r="H15" i="4"/>
  <c r="J15" i="4"/>
  <c r="K15" i="4"/>
  <c r="H16" i="4"/>
  <c r="I16" i="4"/>
  <c r="K16" i="4"/>
  <c r="L16" i="4"/>
  <c r="G17" i="4"/>
  <c r="H17" i="4"/>
  <c r="I17" i="4"/>
  <c r="J17" i="4"/>
  <c r="L17" i="4"/>
  <c r="G18" i="4"/>
  <c r="J18" i="4"/>
  <c r="K18" i="4"/>
  <c r="M18" i="4"/>
  <c r="M17" i="4"/>
  <c r="M15" i="4"/>
  <c r="M14" i="4"/>
  <c r="M13" i="4"/>
  <c r="L19" i="4"/>
  <c r="K19" i="4"/>
  <c r="J19" i="4"/>
  <c r="I19" i="4"/>
  <c r="H19" i="4"/>
  <c r="I2" i="22"/>
  <c r="I10" i="22" s="1"/>
  <c r="I3" i="22"/>
  <c r="I4" i="22"/>
  <c r="I5" i="22"/>
  <c r="I6" i="22"/>
  <c r="I7" i="22"/>
  <c r="I8" i="22"/>
  <c r="B32" i="15" a="1"/>
  <c r="B34" i="15" s="1"/>
  <c r="H19" i="20"/>
  <c r="H17" i="20"/>
  <c r="K16" i="20"/>
  <c r="F16" i="20"/>
  <c r="K14" i="20"/>
  <c r="L18" i="20"/>
  <c r="K19" i="20"/>
  <c r="L16" i="20"/>
  <c r="I19" i="20"/>
  <c r="J16" i="20"/>
  <c r="I17" i="20"/>
  <c r="L14" i="20"/>
  <c r="G19" i="20"/>
  <c r="H14" i="20"/>
  <c r="G15" i="20"/>
  <c r="B2" i="22"/>
  <c r="D75" i="23"/>
  <c r="D77" i="23"/>
  <c r="C32" i="15"/>
  <c r="C33" i="15"/>
  <c r="B32" i="15"/>
  <c r="B33" i="15"/>
  <c r="K17" i="20" l="1"/>
  <c r="J18" i="20"/>
  <c r="L13" i="20"/>
  <c r="F19" i="20"/>
  <c r="M15" i="14"/>
  <c r="J18" i="14"/>
  <c r="J14" i="15"/>
  <c r="B38" i="15" s="1" a="1"/>
  <c r="H16" i="15"/>
  <c r="M17" i="17"/>
  <c r="K19" i="17"/>
  <c r="K13" i="17"/>
  <c r="G17" i="17"/>
  <c r="I18" i="18"/>
  <c r="M14" i="18"/>
  <c r="I12" i="18"/>
  <c r="G14" i="18"/>
  <c r="G13" i="14"/>
  <c r="H12" i="14"/>
  <c r="J15" i="15"/>
  <c r="I16" i="15"/>
  <c r="I13" i="16"/>
  <c r="G15" i="16"/>
  <c r="L17" i="17"/>
  <c r="K18" i="17"/>
  <c r="J13" i="17"/>
  <c r="G16" i="17"/>
  <c r="L14" i="18"/>
  <c r="I17" i="18"/>
  <c r="J13" i="18"/>
  <c r="H15" i="18"/>
  <c r="I13" i="19"/>
  <c r="G15" i="19"/>
  <c r="L12" i="21"/>
  <c r="I13" i="21" s="1"/>
  <c r="G13" i="20"/>
  <c r="F14" i="20"/>
  <c r="H18" i="4"/>
  <c r="L14" i="4"/>
  <c r="M17" i="15"/>
  <c r="K19" i="15"/>
  <c r="L14" i="16"/>
  <c r="H18" i="16"/>
  <c r="H15" i="17"/>
  <c r="I14" i="17"/>
  <c r="K17" i="18"/>
  <c r="L16" i="18"/>
  <c r="G18" i="18"/>
  <c r="M12" i="18"/>
  <c r="H13" i="19"/>
  <c r="G14" i="19"/>
  <c r="I13" i="4"/>
  <c r="G15" i="4"/>
  <c r="K12" i="21"/>
  <c r="E13" i="21" s="1"/>
  <c r="J14" i="20"/>
  <c r="G17" i="20"/>
  <c r="D32" i="15"/>
  <c r="J32" i="15" s="1"/>
  <c r="C34" i="15"/>
  <c r="D34" i="15"/>
  <c r="D33" i="15"/>
  <c r="N32" i="15" s="1" a="1"/>
  <c r="I18" i="4"/>
  <c r="L15" i="4"/>
  <c r="I12" i="14"/>
  <c r="G14" i="14"/>
  <c r="L15" i="16"/>
  <c r="I18" i="16"/>
  <c r="I16" i="17"/>
  <c r="J15" i="17"/>
  <c r="M15" i="18"/>
  <c r="J18" i="18"/>
  <c r="J14" i="18"/>
  <c r="I15" i="18"/>
  <c r="K16" i="15"/>
  <c r="J17" i="15"/>
  <c r="G19" i="16"/>
  <c r="M13" i="16"/>
  <c r="H16" i="17"/>
  <c r="J14" i="17"/>
  <c r="K18" i="18"/>
  <c r="M16" i="18"/>
  <c r="I13" i="18"/>
  <c r="H14" i="18"/>
  <c r="I155" i="23"/>
  <c r="I315" i="23"/>
  <c r="I251" i="23"/>
  <c r="I219" i="23"/>
  <c r="I186" i="23"/>
  <c r="I283" i="23"/>
  <c r="G18" i="14"/>
  <c r="M12" i="14"/>
  <c r="M16" i="16"/>
  <c r="J19" i="16"/>
  <c r="M14" i="17"/>
  <c r="H19" i="17"/>
  <c r="M13" i="18"/>
  <c r="H18" i="18"/>
  <c r="L13" i="14"/>
  <c r="H17" i="14"/>
  <c r="H13" i="16"/>
  <c r="G14" i="16"/>
  <c r="J17" i="17"/>
  <c r="K16" i="17"/>
  <c r="H17" i="18"/>
  <c r="L13" i="18"/>
  <c r="G16" i="18"/>
  <c r="K12" i="18"/>
  <c r="L14" i="14"/>
  <c r="I17" i="14"/>
  <c r="G17" i="15"/>
  <c r="K13" i="15"/>
  <c r="I19" i="17"/>
  <c r="M15" i="17"/>
  <c r="G13" i="18"/>
  <c r="H12" i="18"/>
  <c r="J16" i="18"/>
  <c r="K15" i="18"/>
  <c r="J12" i="18"/>
  <c r="G15" i="18"/>
  <c r="I14" i="20"/>
  <c r="J13" i="20"/>
  <c r="I184" i="23"/>
  <c r="I213" i="23"/>
  <c r="C219" i="23" s="1"/>
  <c r="I222" i="23"/>
  <c r="I230" i="23"/>
  <c r="I254" i="23"/>
  <c r="I262" i="23"/>
  <c r="I279" i="23"/>
  <c r="I291" i="23"/>
  <c r="I297" i="23"/>
  <c r="I312" i="23"/>
  <c r="C9" i="19"/>
  <c r="I153" i="23"/>
  <c r="I160" i="23"/>
  <c r="I168" i="23"/>
  <c r="I182" i="23"/>
  <c r="I194" i="23"/>
  <c r="I200" i="23"/>
  <c r="I217" i="23"/>
  <c r="I232" i="23"/>
  <c r="I15" i="20"/>
  <c r="I152" i="23"/>
  <c r="I163" i="23"/>
  <c r="I216" i="23"/>
  <c r="I248" i="23"/>
  <c r="I227" i="23"/>
  <c r="I259" i="23"/>
  <c r="I286" i="23"/>
  <c r="I294" i="23"/>
  <c r="H13" i="20"/>
  <c r="I169" i="23"/>
  <c r="I190" i="23"/>
  <c r="I195" i="23"/>
  <c r="I233" i="23"/>
  <c r="I318" i="23"/>
  <c r="I326" i="23"/>
  <c r="I223" i="23"/>
  <c r="I228" i="23"/>
  <c r="D40" i="15" l="1"/>
  <c r="E38" i="15"/>
  <c r="C41" i="15"/>
  <c r="C40" i="15"/>
  <c r="D41" i="15"/>
  <c r="D39" i="15"/>
  <c r="B41" i="15"/>
  <c r="J41" i="15" s="1"/>
  <c r="D38" i="15"/>
  <c r="C39" i="15"/>
  <c r="E39" i="15"/>
  <c r="B40" i="15"/>
  <c r="C38" i="15"/>
  <c r="B39" i="15"/>
  <c r="E40" i="15"/>
  <c r="B38" i="15"/>
  <c r="E41" i="15"/>
  <c r="P33" i="15"/>
  <c r="N33" i="15"/>
  <c r="O33" i="15"/>
  <c r="P34" i="15"/>
  <c r="N34" i="15"/>
  <c r="O32" i="15"/>
  <c r="O34" i="15"/>
  <c r="N32" i="15"/>
  <c r="P32" i="15"/>
  <c r="B32" i="17" a="1"/>
  <c r="B44" i="15" a="1"/>
  <c r="B59" i="15" a="1"/>
  <c r="B51" i="15" a="1"/>
  <c r="B38" i="4" a="1"/>
  <c r="B32" i="4" a="1"/>
  <c r="B51" i="4" a="1"/>
  <c r="B44" i="4" a="1"/>
  <c r="B59" i="4" a="1"/>
  <c r="J13" i="19"/>
  <c r="B38" i="19" s="1" a="1"/>
  <c r="G16" i="19"/>
  <c r="B32" i="16" a="1"/>
  <c r="B59" i="16" a="1"/>
  <c r="B38" i="16" a="1"/>
  <c r="B51" i="16" a="1"/>
  <c r="B44" i="16" a="1"/>
  <c r="B59" i="18" a="1"/>
  <c r="B44" i="18" a="1"/>
  <c r="B38" i="18" a="1"/>
  <c r="B51" i="18" a="1"/>
  <c r="B32" i="18" a="1"/>
  <c r="B32" i="19" a="1"/>
  <c r="J33" i="15"/>
  <c r="J35" i="15" s="1"/>
  <c r="L32" i="15" s="1"/>
  <c r="B52" i="20" a="1"/>
  <c r="B39" i="20" a="1"/>
  <c r="B60" i="20" a="1"/>
  <c r="B33" i="20" a="1"/>
  <c r="B45" i="20" a="1"/>
  <c r="B44" i="14" a="1"/>
  <c r="B38" i="14" a="1"/>
  <c r="B32" i="14" a="1"/>
  <c r="B59" i="14" a="1"/>
  <c r="B51" i="14" a="1"/>
  <c r="B59" i="17" a="1"/>
  <c r="B38" i="17" a="1"/>
  <c r="B51" i="17" a="1"/>
  <c r="B44" i="17" a="1"/>
  <c r="J34" i="15"/>
  <c r="C40" i="19" l="1"/>
  <c r="C41" i="19"/>
  <c r="B41" i="19"/>
  <c r="J41" i="19" s="1"/>
  <c r="C38" i="19"/>
  <c r="E39" i="19"/>
  <c r="B39" i="19"/>
  <c r="E38" i="19"/>
  <c r="E40" i="19"/>
  <c r="D41" i="19"/>
  <c r="E41" i="19"/>
  <c r="C39" i="19"/>
  <c r="B40" i="19"/>
  <c r="D40" i="19"/>
  <c r="D39" i="19"/>
  <c r="B38" i="19"/>
  <c r="D38" i="19"/>
  <c r="E59" i="15"/>
  <c r="C62" i="15"/>
  <c r="G64" i="15"/>
  <c r="B61" i="15"/>
  <c r="B65" i="15"/>
  <c r="J65" i="15" s="1"/>
  <c r="H65" i="15"/>
  <c r="G59" i="15"/>
  <c r="G62" i="15"/>
  <c r="G65" i="15"/>
  <c r="B63" i="15"/>
  <c r="H62" i="15"/>
  <c r="D60" i="15"/>
  <c r="E60" i="15"/>
  <c r="G63" i="15"/>
  <c r="F60" i="15"/>
  <c r="H59" i="15"/>
  <c r="D65" i="15"/>
  <c r="G60" i="15"/>
  <c r="C64" i="15"/>
  <c r="F61" i="15"/>
  <c r="H60" i="15"/>
  <c r="D62" i="15"/>
  <c r="E61" i="15"/>
  <c r="C65" i="15"/>
  <c r="F62" i="15"/>
  <c r="H63" i="15"/>
  <c r="E64" i="15"/>
  <c r="F64" i="15"/>
  <c r="C61" i="15"/>
  <c r="F59" i="15"/>
  <c r="H64" i="15"/>
  <c r="E63" i="15"/>
  <c r="H61" i="15"/>
  <c r="B59" i="15"/>
  <c r="C59" i="15"/>
  <c r="B60" i="15"/>
  <c r="C60" i="15"/>
  <c r="B62" i="15"/>
  <c r="D64" i="15"/>
  <c r="E62" i="15"/>
  <c r="D63" i="15"/>
  <c r="B64" i="15"/>
  <c r="F65" i="15"/>
  <c r="D59" i="15"/>
  <c r="D61" i="15"/>
  <c r="E65" i="15"/>
  <c r="G61" i="15"/>
  <c r="C63" i="15"/>
  <c r="F63" i="15"/>
  <c r="J38" i="15"/>
  <c r="N38" i="15" a="1"/>
  <c r="L34" i="15"/>
  <c r="E44" i="17"/>
  <c r="E48" i="17"/>
  <c r="F48" i="17"/>
  <c r="B47" i="17"/>
  <c r="C45" i="17"/>
  <c r="B44" i="17"/>
  <c r="B45" i="17"/>
  <c r="E45" i="17"/>
  <c r="F44" i="17"/>
  <c r="F45" i="17"/>
  <c r="C48" i="17"/>
  <c r="F47" i="17"/>
  <c r="D45" i="17"/>
  <c r="D48" i="17"/>
  <c r="C47" i="17"/>
  <c r="D44" i="17"/>
  <c r="E46" i="17"/>
  <c r="E47" i="17"/>
  <c r="F46" i="17"/>
  <c r="C44" i="17"/>
  <c r="C46" i="17"/>
  <c r="B46" i="17"/>
  <c r="D47" i="17"/>
  <c r="D46" i="17"/>
  <c r="B48" i="17"/>
  <c r="J48" i="17" s="1"/>
  <c r="C34" i="17"/>
  <c r="B32" i="17"/>
  <c r="C32" i="17"/>
  <c r="D34" i="17"/>
  <c r="D32" i="17"/>
  <c r="B33" i="17"/>
  <c r="D33" i="17"/>
  <c r="B34" i="17"/>
  <c r="J34" i="17" s="1"/>
  <c r="C33" i="17"/>
  <c r="V34" i="15"/>
  <c r="E61" i="14"/>
  <c r="C64" i="14"/>
  <c r="B60" i="14"/>
  <c r="F62" i="14"/>
  <c r="H64" i="14"/>
  <c r="D61" i="14"/>
  <c r="C59" i="14"/>
  <c r="G61" i="14"/>
  <c r="E64" i="14"/>
  <c r="C62" i="14"/>
  <c r="E65" i="14"/>
  <c r="B61" i="14"/>
  <c r="H63" i="14"/>
  <c r="E62" i="14"/>
  <c r="G65" i="14"/>
  <c r="F61" i="14"/>
  <c r="D64" i="14"/>
  <c r="F64" i="14"/>
  <c r="G60" i="14"/>
  <c r="B59" i="14"/>
  <c r="F63" i="14"/>
  <c r="B65" i="14"/>
  <c r="J65" i="14" s="1"/>
  <c r="G59" i="14"/>
  <c r="G64" i="14"/>
  <c r="B63" i="14"/>
  <c r="F65" i="14"/>
  <c r="C60" i="14"/>
  <c r="C65" i="14"/>
  <c r="H59" i="14"/>
  <c r="D63" i="14"/>
  <c r="C61" i="14"/>
  <c r="D60" i="14"/>
  <c r="H62" i="14"/>
  <c r="C63" i="14"/>
  <c r="H61" i="14"/>
  <c r="F59" i="14"/>
  <c r="D62" i="14"/>
  <c r="E63" i="14"/>
  <c r="B64" i="14"/>
  <c r="G63" i="14"/>
  <c r="D59" i="14"/>
  <c r="F60" i="14"/>
  <c r="H60" i="14"/>
  <c r="D65" i="14"/>
  <c r="E59" i="14"/>
  <c r="E60" i="14"/>
  <c r="G62" i="14"/>
  <c r="B62" i="14"/>
  <c r="H65" i="14"/>
  <c r="F52" i="20"/>
  <c r="E55" i="20"/>
  <c r="G55" i="20"/>
  <c r="E52" i="20"/>
  <c r="G57" i="20"/>
  <c r="C53" i="20"/>
  <c r="C52" i="20"/>
  <c r="F53" i="20"/>
  <c r="B56" i="20"/>
  <c r="E53" i="20"/>
  <c r="G52" i="20"/>
  <c r="C56" i="20"/>
  <c r="G54" i="20"/>
  <c r="D53" i="20"/>
  <c r="D57" i="20"/>
  <c r="C57" i="20"/>
  <c r="B52" i="20"/>
  <c r="E54" i="20"/>
  <c r="F57" i="20"/>
  <c r="D52" i="20"/>
  <c r="F55" i="20"/>
  <c r="F56" i="20"/>
  <c r="B54" i="20"/>
  <c r="B57" i="20"/>
  <c r="D54" i="20"/>
  <c r="D56" i="20"/>
  <c r="C55" i="20"/>
  <c r="B53" i="20"/>
  <c r="J53" i="20" s="1"/>
  <c r="B55" i="20"/>
  <c r="J55" i="20" s="1"/>
  <c r="C54" i="20"/>
  <c r="F54" i="20"/>
  <c r="G56" i="20"/>
  <c r="E57" i="20"/>
  <c r="D55" i="20"/>
  <c r="G53" i="20"/>
  <c r="E56" i="20"/>
  <c r="B44" i="19" a="1"/>
  <c r="B34" i="16"/>
  <c r="C34" i="16"/>
  <c r="D32" i="16"/>
  <c r="D34" i="16"/>
  <c r="C33" i="16"/>
  <c r="B32" i="16"/>
  <c r="B33" i="16"/>
  <c r="J33" i="16" s="1"/>
  <c r="C32" i="16"/>
  <c r="D33" i="16"/>
  <c r="F52" i="15"/>
  <c r="E55" i="15"/>
  <c r="D53" i="15"/>
  <c r="G52" i="15"/>
  <c r="C53" i="15"/>
  <c r="G55" i="15"/>
  <c r="F53" i="15"/>
  <c r="B55" i="15"/>
  <c r="E53" i="15"/>
  <c r="B56" i="15"/>
  <c r="B54" i="15"/>
  <c r="B53" i="15"/>
  <c r="F55" i="15"/>
  <c r="D54" i="15"/>
  <c r="C54" i="15"/>
  <c r="E54" i="15"/>
  <c r="D52" i="15"/>
  <c r="G54" i="15"/>
  <c r="C55" i="15"/>
  <c r="C56" i="15"/>
  <c r="D56" i="15"/>
  <c r="B51" i="15"/>
  <c r="E51" i="15"/>
  <c r="D51" i="15"/>
  <c r="G56" i="15"/>
  <c r="G51" i="15"/>
  <c r="F51" i="15"/>
  <c r="F54" i="15"/>
  <c r="D55" i="15"/>
  <c r="E56" i="15"/>
  <c r="C52" i="15"/>
  <c r="C51" i="15"/>
  <c r="B52" i="15"/>
  <c r="E52" i="15"/>
  <c r="G53" i="15"/>
  <c r="F56" i="15"/>
  <c r="Z32" i="15" a="1"/>
  <c r="V32" i="15"/>
  <c r="E40" i="14"/>
  <c r="D41" i="14"/>
  <c r="C38" i="14"/>
  <c r="E38" i="14"/>
  <c r="B39" i="14"/>
  <c r="D38" i="14"/>
  <c r="E41" i="14"/>
  <c r="D39" i="14"/>
  <c r="C40" i="14"/>
  <c r="B40" i="14"/>
  <c r="D40" i="14"/>
  <c r="C39" i="14"/>
  <c r="C41" i="14"/>
  <c r="B41" i="14"/>
  <c r="E39" i="14"/>
  <c r="B38" i="14"/>
  <c r="E46" i="4"/>
  <c r="B46" i="4"/>
  <c r="D44" i="4"/>
  <c r="C45" i="4"/>
  <c r="F44" i="4"/>
  <c r="F47" i="4"/>
  <c r="E45" i="4"/>
  <c r="D45" i="4"/>
  <c r="B47" i="4"/>
  <c r="J47" i="4" s="1"/>
  <c r="C47" i="4"/>
  <c r="D47" i="4"/>
  <c r="D48" i="4"/>
  <c r="E48" i="4"/>
  <c r="C44" i="4"/>
  <c r="B48" i="4"/>
  <c r="B45" i="4"/>
  <c r="J45" i="4" s="1"/>
  <c r="C48" i="4"/>
  <c r="E44" i="4"/>
  <c r="F46" i="4"/>
  <c r="F48" i="4"/>
  <c r="F45" i="4"/>
  <c r="B44" i="4"/>
  <c r="C46" i="4"/>
  <c r="E47" i="4"/>
  <c r="D46" i="4"/>
  <c r="C32" i="14"/>
  <c r="D34" i="14"/>
  <c r="C33" i="14"/>
  <c r="D33" i="14"/>
  <c r="D32" i="14"/>
  <c r="C34" i="14"/>
  <c r="B33" i="14"/>
  <c r="J33" i="14" s="1"/>
  <c r="B32" i="14"/>
  <c r="B34" i="14"/>
  <c r="G52" i="18"/>
  <c r="D55" i="18"/>
  <c r="F52" i="18"/>
  <c r="F56" i="18"/>
  <c r="B53" i="18"/>
  <c r="J53" i="18" s="1"/>
  <c r="F55" i="18"/>
  <c r="C55" i="18"/>
  <c r="D53" i="18"/>
  <c r="C56" i="18"/>
  <c r="C53" i="18"/>
  <c r="C51" i="18"/>
  <c r="F51" i="18"/>
  <c r="E56" i="18"/>
  <c r="B56" i="18"/>
  <c r="J56" i="18" s="1"/>
  <c r="C52" i="18"/>
  <c r="G56" i="18"/>
  <c r="D56" i="18"/>
  <c r="G54" i="18"/>
  <c r="E53" i="18"/>
  <c r="E51" i="18"/>
  <c r="G51" i="18"/>
  <c r="B51" i="18"/>
  <c r="B52" i="18"/>
  <c r="J52" i="18" s="1"/>
  <c r="B54" i="18"/>
  <c r="E52" i="18"/>
  <c r="G53" i="18"/>
  <c r="F53" i="18"/>
  <c r="D54" i="18"/>
  <c r="E55" i="18"/>
  <c r="D51" i="18"/>
  <c r="C54" i="18"/>
  <c r="E54" i="18"/>
  <c r="B55" i="18"/>
  <c r="D52" i="18"/>
  <c r="F54" i="18"/>
  <c r="G55" i="18"/>
  <c r="G59" i="4"/>
  <c r="E62" i="4"/>
  <c r="C65" i="4"/>
  <c r="H61" i="4"/>
  <c r="H65" i="4"/>
  <c r="B64" i="4"/>
  <c r="F61" i="4"/>
  <c r="C60" i="4"/>
  <c r="C63" i="4"/>
  <c r="D59" i="4"/>
  <c r="H63" i="4"/>
  <c r="B63" i="4"/>
  <c r="F64" i="4"/>
  <c r="E60" i="4"/>
  <c r="E63" i="4"/>
  <c r="H59" i="4"/>
  <c r="D64" i="4"/>
  <c r="F63" i="4"/>
  <c r="F59" i="4"/>
  <c r="G60" i="4"/>
  <c r="E64" i="4"/>
  <c r="H62" i="4"/>
  <c r="E61" i="4"/>
  <c r="G65" i="4"/>
  <c r="B59" i="4"/>
  <c r="F62" i="4"/>
  <c r="G61" i="4"/>
  <c r="D60" i="4"/>
  <c r="B60" i="4"/>
  <c r="G62" i="4"/>
  <c r="D61" i="4"/>
  <c r="B62" i="4"/>
  <c r="E59" i="4"/>
  <c r="D62" i="4"/>
  <c r="F60" i="4"/>
  <c r="G63" i="4"/>
  <c r="D65" i="4"/>
  <c r="E65" i="4"/>
  <c r="H60" i="4"/>
  <c r="D63" i="4"/>
  <c r="C59" i="4"/>
  <c r="H64" i="4"/>
  <c r="C61" i="4"/>
  <c r="B61" i="4"/>
  <c r="G64" i="4"/>
  <c r="B65" i="4"/>
  <c r="F65" i="4"/>
  <c r="C62" i="4"/>
  <c r="C64" i="4"/>
  <c r="J39" i="15"/>
  <c r="F45" i="20"/>
  <c r="D48" i="20"/>
  <c r="C48" i="20"/>
  <c r="D46" i="20"/>
  <c r="D49" i="20"/>
  <c r="E46" i="20"/>
  <c r="F46" i="20"/>
  <c r="F49" i="20"/>
  <c r="C49" i="20"/>
  <c r="D47" i="20"/>
  <c r="C46" i="20"/>
  <c r="B49" i="20"/>
  <c r="B46" i="20"/>
  <c r="E49" i="20"/>
  <c r="E47" i="20"/>
  <c r="F47" i="20"/>
  <c r="B47" i="20"/>
  <c r="J47" i="20" s="1"/>
  <c r="C47" i="20"/>
  <c r="E48" i="20"/>
  <c r="B48" i="20"/>
  <c r="F48" i="20"/>
  <c r="E45" i="20"/>
  <c r="B45" i="20"/>
  <c r="D45" i="20"/>
  <c r="C45" i="20"/>
  <c r="D46" i="16"/>
  <c r="E44" i="16"/>
  <c r="E47" i="16"/>
  <c r="F46" i="16"/>
  <c r="E46" i="16"/>
  <c r="B44" i="16"/>
  <c r="B47" i="16"/>
  <c r="C47" i="16"/>
  <c r="F45" i="16"/>
  <c r="E48" i="16"/>
  <c r="B45" i="16"/>
  <c r="C45" i="16"/>
  <c r="D45" i="16"/>
  <c r="C44" i="16"/>
  <c r="D47" i="16"/>
  <c r="C48" i="16"/>
  <c r="B48" i="16"/>
  <c r="E45" i="16"/>
  <c r="C46" i="16"/>
  <c r="D44" i="16"/>
  <c r="F44" i="16"/>
  <c r="B46" i="16"/>
  <c r="J46" i="16" s="1"/>
  <c r="F47" i="16"/>
  <c r="D48" i="16"/>
  <c r="F48" i="16"/>
  <c r="F59" i="18"/>
  <c r="F61" i="18"/>
  <c r="F63" i="18"/>
  <c r="F65" i="18"/>
  <c r="C62" i="18"/>
  <c r="F60" i="18"/>
  <c r="H62" i="18"/>
  <c r="B65" i="18"/>
  <c r="G61" i="18"/>
  <c r="E65" i="18"/>
  <c r="H60" i="18"/>
  <c r="B63" i="18"/>
  <c r="D65" i="18"/>
  <c r="G62" i="18"/>
  <c r="E64" i="18"/>
  <c r="B61" i="18"/>
  <c r="D63" i="18"/>
  <c r="H65" i="18"/>
  <c r="C63" i="18"/>
  <c r="E63" i="18"/>
  <c r="B62" i="18"/>
  <c r="C59" i="18"/>
  <c r="C65" i="18"/>
  <c r="E61" i="18"/>
  <c r="B59" i="18"/>
  <c r="D62" i="18"/>
  <c r="G59" i="18"/>
  <c r="G65" i="18"/>
  <c r="E60" i="18"/>
  <c r="D61" i="18"/>
  <c r="C60" i="18"/>
  <c r="B60" i="18"/>
  <c r="H64" i="18"/>
  <c r="D60" i="18"/>
  <c r="G60" i="18"/>
  <c r="F62" i="18"/>
  <c r="G63" i="18"/>
  <c r="E59" i="18"/>
  <c r="H63" i="18"/>
  <c r="C64" i="18"/>
  <c r="D64" i="18"/>
  <c r="G64" i="18"/>
  <c r="D59" i="18"/>
  <c r="E62" i="18"/>
  <c r="H59" i="18"/>
  <c r="H61" i="18"/>
  <c r="B64" i="18"/>
  <c r="J64" i="18" s="1"/>
  <c r="C61" i="18"/>
  <c r="F64" i="18"/>
  <c r="B53" i="16"/>
  <c r="F55" i="16"/>
  <c r="B56" i="16"/>
  <c r="D51" i="16"/>
  <c r="E54" i="16"/>
  <c r="G53" i="16"/>
  <c r="F51" i="16"/>
  <c r="G54" i="16"/>
  <c r="D54" i="16"/>
  <c r="G55" i="16"/>
  <c r="G52" i="16"/>
  <c r="F52" i="16"/>
  <c r="F54" i="16"/>
  <c r="D53" i="16"/>
  <c r="E55" i="16"/>
  <c r="B54" i="16"/>
  <c r="F53" i="16"/>
  <c r="D56" i="16"/>
  <c r="B55" i="16"/>
  <c r="C51" i="16"/>
  <c r="G56" i="16"/>
  <c r="C54" i="16"/>
  <c r="E56" i="16"/>
  <c r="B52" i="16"/>
  <c r="C55" i="16"/>
  <c r="D52" i="16"/>
  <c r="B51" i="16"/>
  <c r="E53" i="16"/>
  <c r="C52" i="16"/>
  <c r="G51" i="16"/>
  <c r="E52" i="16"/>
  <c r="C56" i="16"/>
  <c r="D55" i="16"/>
  <c r="C53" i="16"/>
  <c r="F56" i="16"/>
  <c r="E51" i="16"/>
  <c r="E51" i="4"/>
  <c r="B54" i="4"/>
  <c r="J54" i="4" s="1"/>
  <c r="F56" i="4"/>
  <c r="B52" i="4"/>
  <c r="F54" i="4"/>
  <c r="D52" i="4"/>
  <c r="C55" i="4"/>
  <c r="G52" i="4"/>
  <c r="B55" i="4"/>
  <c r="J55" i="4" s="1"/>
  <c r="F52" i="4"/>
  <c r="E55" i="4"/>
  <c r="B53" i="4"/>
  <c r="C53" i="4"/>
  <c r="G55" i="4"/>
  <c r="D53" i="4"/>
  <c r="F55" i="4"/>
  <c r="C51" i="4"/>
  <c r="G53" i="4"/>
  <c r="D56" i="4"/>
  <c r="D51" i="4"/>
  <c r="C54" i="4"/>
  <c r="F51" i="4"/>
  <c r="C56" i="4"/>
  <c r="C52" i="4"/>
  <c r="E56" i="4"/>
  <c r="E52" i="4"/>
  <c r="G56" i="4"/>
  <c r="D55" i="4"/>
  <c r="B51" i="4"/>
  <c r="F53" i="4"/>
  <c r="E54" i="4"/>
  <c r="G51" i="4"/>
  <c r="G54" i="4"/>
  <c r="E53" i="4"/>
  <c r="D54" i="4"/>
  <c r="B56" i="4"/>
  <c r="J40" i="15"/>
  <c r="B32" i="18"/>
  <c r="C34" i="18"/>
  <c r="B33" i="18"/>
  <c r="D33" i="18"/>
  <c r="D34" i="18"/>
  <c r="B34" i="18"/>
  <c r="C33" i="18"/>
  <c r="C32" i="18"/>
  <c r="D32" i="18"/>
  <c r="F44" i="14"/>
  <c r="D47" i="14"/>
  <c r="E47" i="14"/>
  <c r="D45" i="14"/>
  <c r="B48" i="14"/>
  <c r="E44" i="14"/>
  <c r="F45" i="14"/>
  <c r="D48" i="14"/>
  <c r="C47" i="14"/>
  <c r="E46" i="14"/>
  <c r="B46" i="14"/>
  <c r="F48" i="14"/>
  <c r="E48" i="14"/>
  <c r="D46" i="14"/>
  <c r="C44" i="14"/>
  <c r="C45" i="14"/>
  <c r="D44" i="14"/>
  <c r="B47" i="14"/>
  <c r="C46" i="14"/>
  <c r="B44" i="14"/>
  <c r="B45" i="14"/>
  <c r="J45" i="14" s="1"/>
  <c r="F46" i="14"/>
  <c r="F47" i="14"/>
  <c r="E45" i="14"/>
  <c r="C48" i="14"/>
  <c r="G52" i="17"/>
  <c r="D55" i="17"/>
  <c r="C53" i="17"/>
  <c r="E53" i="17"/>
  <c r="B53" i="17"/>
  <c r="F55" i="17"/>
  <c r="G53" i="17"/>
  <c r="F54" i="17"/>
  <c r="D53" i="17"/>
  <c r="C56" i="17"/>
  <c r="D54" i="17"/>
  <c r="G55" i="17"/>
  <c r="F53" i="17"/>
  <c r="B52" i="17"/>
  <c r="B54" i="17"/>
  <c r="C54" i="17"/>
  <c r="F52" i="17"/>
  <c r="D56" i="17"/>
  <c r="E54" i="17"/>
  <c r="F56" i="17"/>
  <c r="F51" i="17"/>
  <c r="E55" i="17"/>
  <c r="C52" i="17"/>
  <c r="B56" i="17"/>
  <c r="G54" i="17"/>
  <c r="D52" i="17"/>
  <c r="C51" i="17"/>
  <c r="E52" i="17"/>
  <c r="C55" i="17"/>
  <c r="G51" i="17"/>
  <c r="B51" i="17"/>
  <c r="D51" i="17"/>
  <c r="B55" i="17"/>
  <c r="G56" i="17"/>
  <c r="E51" i="17"/>
  <c r="E56" i="17"/>
  <c r="B59" i="19" a="1"/>
  <c r="H60" i="17"/>
  <c r="H62" i="17"/>
  <c r="H64" i="17"/>
  <c r="G60" i="17"/>
  <c r="G64" i="17"/>
  <c r="E64" i="17"/>
  <c r="B60" i="17"/>
  <c r="D62" i="17"/>
  <c r="F64" i="17"/>
  <c r="C61" i="17"/>
  <c r="G65" i="17"/>
  <c r="D60" i="17"/>
  <c r="F62" i="17"/>
  <c r="B65" i="17"/>
  <c r="G61" i="17"/>
  <c r="E59" i="17"/>
  <c r="F60" i="17"/>
  <c r="B63" i="17"/>
  <c r="D65" i="17"/>
  <c r="C62" i="17"/>
  <c r="E60" i="17"/>
  <c r="B61" i="17"/>
  <c r="B64" i="17"/>
  <c r="C63" i="17"/>
  <c r="D61" i="17"/>
  <c r="D64" i="17"/>
  <c r="G63" i="17"/>
  <c r="F59" i="17"/>
  <c r="F65" i="17"/>
  <c r="E61" i="17"/>
  <c r="B62" i="17"/>
  <c r="G62" i="17"/>
  <c r="D63" i="17"/>
  <c r="C64" i="17"/>
  <c r="B59" i="17"/>
  <c r="H63" i="17"/>
  <c r="E62" i="17"/>
  <c r="D59" i="17"/>
  <c r="H65" i="17"/>
  <c r="E63" i="17"/>
  <c r="G59" i="17"/>
  <c r="H59" i="17"/>
  <c r="E65" i="17"/>
  <c r="C65" i="17"/>
  <c r="F61" i="17"/>
  <c r="H61" i="17"/>
  <c r="C59" i="17"/>
  <c r="C60" i="17"/>
  <c r="F63" i="17"/>
  <c r="D60" i="20"/>
  <c r="D62" i="20"/>
  <c r="D64" i="20"/>
  <c r="D66" i="20"/>
  <c r="G62" i="20"/>
  <c r="G66" i="20"/>
  <c r="B62" i="20"/>
  <c r="F64" i="20"/>
  <c r="H66" i="20"/>
  <c r="C64" i="20"/>
  <c r="E63" i="20"/>
  <c r="B60" i="20"/>
  <c r="F62" i="20"/>
  <c r="H64" i="20"/>
  <c r="C60" i="20"/>
  <c r="G64" i="20"/>
  <c r="E64" i="20"/>
  <c r="H60" i="20"/>
  <c r="B63" i="20"/>
  <c r="H62" i="20"/>
  <c r="H65" i="20"/>
  <c r="G63" i="20"/>
  <c r="E66" i="20"/>
  <c r="F60" i="20"/>
  <c r="H63" i="20"/>
  <c r="G60" i="20"/>
  <c r="C66" i="20"/>
  <c r="H61" i="20"/>
  <c r="F66" i="20"/>
  <c r="E61" i="20"/>
  <c r="B65" i="20"/>
  <c r="C63" i="20"/>
  <c r="D61" i="20"/>
  <c r="C61" i="20"/>
  <c r="B64" i="20"/>
  <c r="J64" i="20" s="1"/>
  <c r="G65" i="20"/>
  <c r="D65" i="20"/>
  <c r="E60" i="20"/>
  <c r="B66" i="20"/>
  <c r="G61" i="20"/>
  <c r="C62" i="20"/>
  <c r="F63" i="20"/>
  <c r="C65" i="20"/>
  <c r="E62" i="20"/>
  <c r="E65" i="20"/>
  <c r="B61" i="20"/>
  <c r="F61" i="20"/>
  <c r="D63" i="20"/>
  <c r="F65" i="20"/>
  <c r="B32" i="19"/>
  <c r="C34" i="19"/>
  <c r="D32" i="19"/>
  <c r="B33" i="19"/>
  <c r="J33" i="19" s="1"/>
  <c r="C32" i="19"/>
  <c r="D33" i="19"/>
  <c r="B34" i="19"/>
  <c r="C33" i="19"/>
  <c r="D34" i="19"/>
  <c r="E41" i="16"/>
  <c r="D39" i="16"/>
  <c r="B38" i="16"/>
  <c r="B39" i="16"/>
  <c r="D38" i="16"/>
  <c r="E40" i="16"/>
  <c r="E39" i="16"/>
  <c r="E38" i="16"/>
  <c r="C38" i="16"/>
  <c r="B41" i="16"/>
  <c r="J41" i="16" s="1"/>
  <c r="C41" i="16"/>
  <c r="D41" i="16"/>
  <c r="C40" i="16"/>
  <c r="C39" i="16"/>
  <c r="B40" i="16"/>
  <c r="D40" i="16"/>
  <c r="B34" i="4"/>
  <c r="D34" i="4"/>
  <c r="B32" i="4"/>
  <c r="C32" i="4"/>
  <c r="D32" i="4"/>
  <c r="C34" i="4"/>
  <c r="C33" i="4"/>
  <c r="B33" i="4"/>
  <c r="D33" i="4"/>
  <c r="V33" i="15"/>
  <c r="L33" i="15"/>
  <c r="L35" i="15" s="1"/>
  <c r="B46" i="15"/>
  <c r="F48" i="15"/>
  <c r="C48" i="15"/>
  <c r="D46" i="15"/>
  <c r="E44" i="15"/>
  <c r="C46" i="15"/>
  <c r="B44" i="15"/>
  <c r="F46" i="15"/>
  <c r="C45" i="15"/>
  <c r="E47" i="15"/>
  <c r="B47" i="15"/>
  <c r="C44" i="15"/>
  <c r="D47" i="15"/>
  <c r="E45" i="15"/>
  <c r="D48" i="15"/>
  <c r="D44" i="15"/>
  <c r="C47" i="15"/>
  <c r="F44" i="15"/>
  <c r="E48" i="15"/>
  <c r="D45" i="15"/>
  <c r="F45" i="15"/>
  <c r="F47" i="15"/>
  <c r="B48" i="15"/>
  <c r="J48" i="15" s="1"/>
  <c r="E46" i="15"/>
  <c r="B45" i="15"/>
  <c r="C40" i="18"/>
  <c r="E41" i="18"/>
  <c r="C38" i="18"/>
  <c r="B41" i="18"/>
  <c r="C39" i="18"/>
  <c r="D40" i="18"/>
  <c r="D39" i="18"/>
  <c r="C41" i="18"/>
  <c r="D38" i="18"/>
  <c r="E38" i="18"/>
  <c r="B40" i="18"/>
  <c r="B39" i="18"/>
  <c r="B38" i="18"/>
  <c r="E39" i="18"/>
  <c r="E40" i="18"/>
  <c r="D41" i="18"/>
  <c r="C47" i="18"/>
  <c r="F46" i="18"/>
  <c r="B47" i="18"/>
  <c r="E47" i="18"/>
  <c r="D47" i="18"/>
  <c r="D48" i="18"/>
  <c r="C44" i="18"/>
  <c r="C48" i="18"/>
  <c r="B48" i="18"/>
  <c r="F45" i="18"/>
  <c r="C45" i="18"/>
  <c r="B46" i="18"/>
  <c r="E45" i="18"/>
  <c r="F48" i="18"/>
  <c r="E48" i="18"/>
  <c r="B45" i="18"/>
  <c r="D46" i="18"/>
  <c r="C46" i="18"/>
  <c r="D44" i="18"/>
  <c r="E46" i="18"/>
  <c r="E44" i="18"/>
  <c r="D45" i="18"/>
  <c r="F47" i="18"/>
  <c r="B44" i="18"/>
  <c r="F44" i="18"/>
  <c r="D39" i="17"/>
  <c r="E41" i="17"/>
  <c r="D38" i="17"/>
  <c r="B41" i="17"/>
  <c r="D41" i="17"/>
  <c r="C38" i="17"/>
  <c r="B40" i="17"/>
  <c r="E38" i="17"/>
  <c r="D40" i="17"/>
  <c r="E40" i="17"/>
  <c r="C39" i="17"/>
  <c r="E39" i="17"/>
  <c r="C41" i="17"/>
  <c r="B38" i="17"/>
  <c r="C40" i="17"/>
  <c r="B39" i="17"/>
  <c r="B34" i="20"/>
  <c r="D34" i="20"/>
  <c r="D35" i="20"/>
  <c r="C35" i="20"/>
  <c r="B35" i="20"/>
  <c r="J35" i="20" s="1"/>
  <c r="B33" i="20"/>
  <c r="C33" i="20"/>
  <c r="C34" i="20"/>
  <c r="D33" i="20"/>
  <c r="B51" i="19" a="1"/>
  <c r="C51" i="14"/>
  <c r="G53" i="14"/>
  <c r="D56" i="14"/>
  <c r="B55" i="14"/>
  <c r="E53" i="14"/>
  <c r="F56" i="14"/>
  <c r="C56" i="14"/>
  <c r="D51" i="14"/>
  <c r="C53" i="14"/>
  <c r="B51" i="14"/>
  <c r="B53" i="14"/>
  <c r="J53" i="14" s="1"/>
  <c r="B54" i="14"/>
  <c r="F51" i="14"/>
  <c r="C54" i="14"/>
  <c r="E51" i="14"/>
  <c r="F54" i="14"/>
  <c r="G52" i="14"/>
  <c r="E56" i="14"/>
  <c r="G51" i="14"/>
  <c r="B56" i="14"/>
  <c r="G54" i="14"/>
  <c r="F52" i="14"/>
  <c r="E54" i="14"/>
  <c r="C55" i="14"/>
  <c r="E52" i="14"/>
  <c r="D53" i="14"/>
  <c r="G56" i="14"/>
  <c r="E55" i="14"/>
  <c r="G55" i="14"/>
  <c r="F53" i="14"/>
  <c r="B52" i="14"/>
  <c r="F55" i="14"/>
  <c r="D52" i="14"/>
  <c r="D54" i="14"/>
  <c r="D55" i="14"/>
  <c r="C52" i="14"/>
  <c r="B41" i="20"/>
  <c r="J41" i="20" s="1"/>
  <c r="D40" i="20"/>
  <c r="E40" i="20"/>
  <c r="B42" i="20"/>
  <c r="D41" i="20"/>
  <c r="E39" i="20"/>
  <c r="B39" i="20"/>
  <c r="D42" i="20"/>
  <c r="C42" i="20"/>
  <c r="E41" i="20"/>
  <c r="C40" i="20"/>
  <c r="C39" i="20"/>
  <c r="B40" i="20"/>
  <c r="J40" i="20" s="1"/>
  <c r="D39" i="20"/>
  <c r="E42" i="20"/>
  <c r="C41" i="20"/>
  <c r="F59" i="16"/>
  <c r="F61" i="16"/>
  <c r="F63" i="16"/>
  <c r="F65" i="16"/>
  <c r="C62" i="16"/>
  <c r="E59" i="16"/>
  <c r="B60" i="16"/>
  <c r="J60" i="16" s="1"/>
  <c r="B62" i="16"/>
  <c r="B64" i="16"/>
  <c r="C59" i="16"/>
  <c r="C63" i="16"/>
  <c r="E61" i="16"/>
  <c r="D60" i="16"/>
  <c r="D62" i="16"/>
  <c r="D64" i="16"/>
  <c r="G59" i="16"/>
  <c r="G63" i="16"/>
  <c r="E62" i="16"/>
  <c r="F60" i="16"/>
  <c r="F62" i="16"/>
  <c r="F64" i="16"/>
  <c r="C60" i="16"/>
  <c r="C64" i="16"/>
  <c r="E63" i="16"/>
  <c r="H60" i="16"/>
  <c r="H62" i="16"/>
  <c r="H64" i="16"/>
  <c r="G60" i="16"/>
  <c r="G64" i="16"/>
  <c r="E64" i="16"/>
  <c r="D59" i="16"/>
  <c r="D61" i="16"/>
  <c r="D63" i="16"/>
  <c r="D65" i="16"/>
  <c r="G61" i="16"/>
  <c r="G65" i="16"/>
  <c r="B61" i="16"/>
  <c r="C65" i="16"/>
  <c r="H61" i="16"/>
  <c r="E60" i="16"/>
  <c r="B63" i="16"/>
  <c r="E65" i="16"/>
  <c r="C61" i="16"/>
  <c r="G62" i="16"/>
  <c r="B59" i="16"/>
  <c r="H59" i="16"/>
  <c r="H63" i="16"/>
  <c r="B65" i="16"/>
  <c r="H65" i="16"/>
  <c r="B41" i="4"/>
  <c r="E38" i="4"/>
  <c r="D40" i="4"/>
  <c r="B39" i="4"/>
  <c r="C41" i="4"/>
  <c r="C40" i="4"/>
  <c r="B40" i="4"/>
  <c r="C39" i="4"/>
  <c r="D39" i="4"/>
  <c r="E41" i="4"/>
  <c r="D41" i="4"/>
  <c r="E40" i="4"/>
  <c r="B38" i="4"/>
  <c r="C38" i="4"/>
  <c r="E39" i="4"/>
  <c r="D38" i="4"/>
  <c r="N44" i="15" l="1" a="1"/>
  <c r="J44" i="15"/>
  <c r="N60" i="20" a="1"/>
  <c r="J60" i="20"/>
  <c r="N32" i="14" a="1"/>
  <c r="J32" i="14"/>
  <c r="N38" i="4" a="1"/>
  <c r="J38" i="4"/>
  <c r="J63" i="16"/>
  <c r="J64" i="16"/>
  <c r="J40" i="17"/>
  <c r="J44" i="18"/>
  <c r="N44" i="18" a="1"/>
  <c r="J45" i="18"/>
  <c r="J45" i="15"/>
  <c r="J46" i="15"/>
  <c r="J39" i="16"/>
  <c r="J61" i="20"/>
  <c r="J62" i="17"/>
  <c r="J64" i="17"/>
  <c r="J60" i="17"/>
  <c r="J48" i="14"/>
  <c r="J56" i="4"/>
  <c r="J53" i="4"/>
  <c r="J52" i="4"/>
  <c r="J52" i="16"/>
  <c r="J54" i="16"/>
  <c r="J59" i="18"/>
  <c r="N59" i="18" a="1"/>
  <c r="J60" i="4"/>
  <c r="J55" i="18"/>
  <c r="J52" i="15"/>
  <c r="J54" i="20"/>
  <c r="J62" i="14"/>
  <c r="J32" i="17"/>
  <c r="N32" i="17" a="1"/>
  <c r="N38" i="19" a="1"/>
  <c r="J38" i="19"/>
  <c r="J40" i="4"/>
  <c r="J65" i="16"/>
  <c r="J62" i="16"/>
  <c r="J56" i="14"/>
  <c r="J54" i="14"/>
  <c r="J55" i="14"/>
  <c r="J33" i="20"/>
  <c r="N33" i="20" a="1"/>
  <c r="N38" i="17" a="1"/>
  <c r="J38" i="17"/>
  <c r="J32" i="4"/>
  <c r="N32" i="4" a="1"/>
  <c r="N38" i="16" a="1"/>
  <c r="J38" i="16"/>
  <c r="J61" i="17"/>
  <c r="J65" i="17"/>
  <c r="J44" i="14"/>
  <c r="N44" i="14" a="1"/>
  <c r="J34" i="18"/>
  <c r="J60" i="18"/>
  <c r="J61" i="18"/>
  <c r="J65" i="18"/>
  <c r="J48" i="16"/>
  <c r="J61" i="4"/>
  <c r="J63" i="4"/>
  <c r="J54" i="18"/>
  <c r="J34" i="14"/>
  <c r="J46" i="4"/>
  <c r="J40" i="14"/>
  <c r="J55" i="15"/>
  <c r="J34" i="16"/>
  <c r="J64" i="14"/>
  <c r="J62" i="15"/>
  <c r="J39" i="19"/>
  <c r="N41" i="15"/>
  <c r="N39" i="15"/>
  <c r="V39" i="15" s="1"/>
  <c r="O40" i="15"/>
  <c r="Q41" i="15"/>
  <c r="Q40" i="15"/>
  <c r="P39" i="15"/>
  <c r="O41" i="15"/>
  <c r="P41" i="15"/>
  <c r="P40" i="15"/>
  <c r="Q39" i="15"/>
  <c r="N40" i="15"/>
  <c r="O38" i="15"/>
  <c r="Q38" i="15"/>
  <c r="N38" i="15"/>
  <c r="P38" i="15"/>
  <c r="O39" i="15"/>
  <c r="J34" i="4"/>
  <c r="J63" i="20"/>
  <c r="J47" i="14"/>
  <c r="J51" i="18"/>
  <c r="N51" i="18" a="1"/>
  <c r="J38" i="14"/>
  <c r="N38" i="14" a="1"/>
  <c r="J40" i="19"/>
  <c r="J61" i="16"/>
  <c r="J41" i="18"/>
  <c r="N32" i="19" a="1"/>
  <c r="J32" i="19"/>
  <c r="J56" i="17"/>
  <c r="F52" i="19"/>
  <c r="E55" i="19"/>
  <c r="F53" i="19"/>
  <c r="E54" i="19"/>
  <c r="C51" i="19"/>
  <c r="B54" i="19"/>
  <c r="D51" i="19"/>
  <c r="C52" i="19"/>
  <c r="E53" i="19"/>
  <c r="F56" i="19"/>
  <c r="D53" i="19"/>
  <c r="G53" i="19"/>
  <c r="E52" i="19"/>
  <c r="F55" i="19"/>
  <c r="E51" i="19"/>
  <c r="F54" i="19"/>
  <c r="C54" i="19"/>
  <c r="F51" i="19"/>
  <c r="C53" i="19"/>
  <c r="D55" i="19"/>
  <c r="G55" i="19"/>
  <c r="G56" i="19"/>
  <c r="B56" i="19"/>
  <c r="B55" i="19"/>
  <c r="B53" i="19"/>
  <c r="G51" i="19"/>
  <c r="G54" i="19"/>
  <c r="B52" i="19"/>
  <c r="E56" i="19"/>
  <c r="D56" i="19"/>
  <c r="B51" i="19"/>
  <c r="C56" i="19"/>
  <c r="G52" i="19"/>
  <c r="D54" i="19"/>
  <c r="C55" i="19"/>
  <c r="D52" i="19"/>
  <c r="J47" i="18"/>
  <c r="J40" i="18"/>
  <c r="J40" i="16"/>
  <c r="J63" i="17"/>
  <c r="J51" i="17"/>
  <c r="N51" i="17" a="1"/>
  <c r="J54" i="17"/>
  <c r="N51" i="16" a="1"/>
  <c r="J51" i="16"/>
  <c r="J55" i="16"/>
  <c r="J56" i="16"/>
  <c r="J63" i="18"/>
  <c r="J62" i="4"/>
  <c r="J44" i="4"/>
  <c r="N44" i="4" a="1"/>
  <c r="J41" i="14"/>
  <c r="J53" i="15"/>
  <c r="J60" i="14"/>
  <c r="J46" i="17"/>
  <c r="N44" i="17" a="1"/>
  <c r="J44" i="17"/>
  <c r="J42" i="15"/>
  <c r="L41" i="15" s="1"/>
  <c r="J64" i="15"/>
  <c r="J59" i="15"/>
  <c r="N59" i="15" a="1"/>
  <c r="J63" i="15"/>
  <c r="J39" i="20"/>
  <c r="N39" i="20" a="1"/>
  <c r="J46" i="14"/>
  <c r="J51" i="14"/>
  <c r="N51" i="14" a="1"/>
  <c r="J47" i="16"/>
  <c r="J39" i="4"/>
  <c r="N59" i="16" a="1"/>
  <c r="J59" i="16"/>
  <c r="J46" i="18"/>
  <c r="J33" i="4"/>
  <c r="J33" i="18"/>
  <c r="J44" i="16"/>
  <c r="N44" i="16" a="1"/>
  <c r="J45" i="20"/>
  <c r="N45" i="20" a="1"/>
  <c r="N59" i="4" a="1"/>
  <c r="J59" i="4"/>
  <c r="J48" i="4"/>
  <c r="N32" i="16" a="1"/>
  <c r="J32" i="16"/>
  <c r="J61" i="14"/>
  <c r="J45" i="17"/>
  <c r="J42" i="20"/>
  <c r="J52" i="14"/>
  <c r="J34" i="20"/>
  <c r="J47" i="15"/>
  <c r="J34" i="19"/>
  <c r="J52" i="17"/>
  <c r="N32" i="18" a="1"/>
  <c r="J32" i="18"/>
  <c r="J46" i="20"/>
  <c r="J39" i="14"/>
  <c r="J54" i="15"/>
  <c r="N52" i="20" a="1"/>
  <c r="J52" i="20"/>
  <c r="J56" i="20"/>
  <c r="D46" i="19"/>
  <c r="E44" i="19"/>
  <c r="E45" i="19"/>
  <c r="B44" i="19"/>
  <c r="F46" i="19"/>
  <c r="C45" i="19"/>
  <c r="C48" i="19"/>
  <c r="D44" i="19"/>
  <c r="B47" i="19"/>
  <c r="E46" i="19"/>
  <c r="B48" i="19"/>
  <c r="F44" i="19"/>
  <c r="D48" i="19"/>
  <c r="B45" i="19"/>
  <c r="J45" i="19" s="1"/>
  <c r="E48" i="19"/>
  <c r="F47" i="19"/>
  <c r="F48" i="19"/>
  <c r="C46" i="19"/>
  <c r="D45" i="19"/>
  <c r="E47" i="19"/>
  <c r="C44" i="19"/>
  <c r="F45" i="19"/>
  <c r="C47" i="19"/>
  <c r="D47" i="19"/>
  <c r="B46" i="19"/>
  <c r="J41" i="17"/>
  <c r="J38" i="18"/>
  <c r="N38" i="18" a="1"/>
  <c r="J55" i="17"/>
  <c r="V35" i="15"/>
  <c r="X34" i="15" s="1"/>
  <c r="J51" i="15"/>
  <c r="N51" i="15" a="1"/>
  <c r="J60" i="15"/>
  <c r="J61" i="15"/>
  <c r="J39" i="18"/>
  <c r="J59" i="17"/>
  <c r="N59" i="17" a="1"/>
  <c r="J62" i="18"/>
  <c r="AB34" i="15"/>
  <c r="Z34" i="15"/>
  <c r="AA32" i="15"/>
  <c r="AA34" i="15"/>
  <c r="Z33" i="15"/>
  <c r="AB32" i="15"/>
  <c r="AB33" i="15"/>
  <c r="AA33" i="15"/>
  <c r="Z32" i="15"/>
  <c r="N59" i="14" a="1"/>
  <c r="J59" i="14"/>
  <c r="J33" i="17"/>
  <c r="J41" i="4"/>
  <c r="J39" i="17"/>
  <c r="J48" i="18"/>
  <c r="J66" i="20"/>
  <c r="J65" i="20"/>
  <c r="J62" i="20"/>
  <c r="C61" i="19"/>
  <c r="G63" i="19"/>
  <c r="F59" i="19"/>
  <c r="F63" i="19"/>
  <c r="D62" i="19"/>
  <c r="H60" i="19"/>
  <c r="E61" i="19"/>
  <c r="C64" i="19"/>
  <c r="B60" i="19"/>
  <c r="B64" i="19"/>
  <c r="D63" i="19"/>
  <c r="H62" i="19"/>
  <c r="C59" i="19"/>
  <c r="G61" i="19"/>
  <c r="E64" i="19"/>
  <c r="F60" i="19"/>
  <c r="F64" i="19"/>
  <c r="D64" i="19"/>
  <c r="H64" i="19"/>
  <c r="E59" i="19"/>
  <c r="C63" i="19"/>
  <c r="F61" i="19"/>
  <c r="D61" i="19"/>
  <c r="G59" i="19"/>
  <c r="E63" i="19"/>
  <c r="B62" i="19"/>
  <c r="D65" i="19"/>
  <c r="E62" i="19"/>
  <c r="F62" i="19"/>
  <c r="H63" i="19"/>
  <c r="G60" i="19"/>
  <c r="B61" i="19"/>
  <c r="H65" i="19"/>
  <c r="C62" i="19"/>
  <c r="B63" i="19"/>
  <c r="G64" i="19"/>
  <c r="F65" i="19"/>
  <c r="C65" i="19"/>
  <c r="D59" i="19"/>
  <c r="D60" i="19"/>
  <c r="G62" i="19"/>
  <c r="C60" i="19"/>
  <c r="E60" i="19"/>
  <c r="E65" i="19"/>
  <c r="G65" i="19"/>
  <c r="B59" i="19"/>
  <c r="B65" i="19"/>
  <c r="H61" i="19"/>
  <c r="H59" i="19"/>
  <c r="J53" i="17"/>
  <c r="N51" i="4" a="1"/>
  <c r="J51" i="4"/>
  <c r="J53" i="16"/>
  <c r="J45" i="16"/>
  <c r="J48" i="20"/>
  <c r="J49" i="20"/>
  <c r="J65" i="4"/>
  <c r="J64" i="4"/>
  <c r="J56" i="15"/>
  <c r="J57" i="20"/>
  <c r="J63" i="14"/>
  <c r="J47" i="17"/>
  <c r="J66" i="15" l="1"/>
  <c r="L65" i="15" s="1"/>
  <c r="L66" i="20"/>
  <c r="P38" i="19"/>
  <c r="Q41" i="19"/>
  <c r="N41" i="19"/>
  <c r="O41" i="19"/>
  <c r="N38" i="19"/>
  <c r="Q38" i="19"/>
  <c r="P39" i="19"/>
  <c r="N40" i="19"/>
  <c r="O40" i="19"/>
  <c r="Q40" i="19"/>
  <c r="Q39" i="19"/>
  <c r="P41" i="19"/>
  <c r="O38" i="19"/>
  <c r="O39" i="19"/>
  <c r="N39" i="19"/>
  <c r="P40" i="19"/>
  <c r="L48" i="14"/>
  <c r="L45" i="15"/>
  <c r="J42" i="4"/>
  <c r="L38" i="4" s="1"/>
  <c r="J67" i="20"/>
  <c r="L64" i="20" s="1"/>
  <c r="J57" i="15"/>
  <c r="L53" i="15" s="1"/>
  <c r="L51" i="15"/>
  <c r="O60" i="20"/>
  <c r="S63" i="20"/>
  <c r="Q66" i="20"/>
  <c r="P63" i="20"/>
  <c r="N61" i="20"/>
  <c r="N64" i="20"/>
  <c r="O62" i="20"/>
  <c r="O65" i="20"/>
  <c r="T60" i="20"/>
  <c r="P66" i="20"/>
  <c r="R63" i="20"/>
  <c r="Q61" i="20"/>
  <c r="Q63" i="20"/>
  <c r="S66" i="20"/>
  <c r="P64" i="20"/>
  <c r="R60" i="20"/>
  <c r="N66" i="20"/>
  <c r="O64" i="20"/>
  <c r="P60" i="20"/>
  <c r="R61" i="20"/>
  <c r="R66" i="20"/>
  <c r="O61" i="20"/>
  <c r="Q64" i="20"/>
  <c r="P62" i="20"/>
  <c r="N60" i="20"/>
  <c r="S61" i="20"/>
  <c r="S64" i="20"/>
  <c r="T62" i="20"/>
  <c r="N62" i="20"/>
  <c r="Q60" i="20"/>
  <c r="P61" i="20"/>
  <c r="N63" i="20"/>
  <c r="S60" i="20"/>
  <c r="T61" i="20"/>
  <c r="R64" i="20"/>
  <c r="Q62" i="20"/>
  <c r="T63" i="20"/>
  <c r="N65" i="20"/>
  <c r="S62" i="20"/>
  <c r="T64" i="20"/>
  <c r="R65" i="20"/>
  <c r="O66" i="20"/>
  <c r="R62" i="20"/>
  <c r="O63" i="20"/>
  <c r="Q65" i="20"/>
  <c r="T66" i="20"/>
  <c r="P65" i="20"/>
  <c r="T65" i="20"/>
  <c r="S65" i="20"/>
  <c r="O59" i="17"/>
  <c r="S62" i="17"/>
  <c r="Q65" i="17"/>
  <c r="P62" i="17"/>
  <c r="N60" i="17"/>
  <c r="N62" i="17"/>
  <c r="S60" i="17"/>
  <c r="O63" i="17"/>
  <c r="P60" i="17"/>
  <c r="T63" i="17"/>
  <c r="R59" i="17"/>
  <c r="Q59" i="17"/>
  <c r="Q63" i="17"/>
  <c r="T60" i="17"/>
  <c r="P64" i="17"/>
  <c r="N61" i="17"/>
  <c r="N64" i="17"/>
  <c r="V64" i="17" s="1"/>
  <c r="S61" i="17"/>
  <c r="S65" i="17"/>
  <c r="P65" i="17"/>
  <c r="O60" i="17"/>
  <c r="S63" i="17"/>
  <c r="P61" i="17"/>
  <c r="R64" i="17"/>
  <c r="Q61" i="17"/>
  <c r="T59" i="17"/>
  <c r="R61" i="17"/>
  <c r="Q64" i="17"/>
  <c r="T64" i="17"/>
  <c r="R63" i="17"/>
  <c r="S59" i="17"/>
  <c r="T61" i="17"/>
  <c r="N63" i="17"/>
  <c r="V63" i="17" s="1"/>
  <c r="O64" i="17"/>
  <c r="R60" i="17"/>
  <c r="S64" i="17"/>
  <c r="N59" i="17"/>
  <c r="Q60" i="17"/>
  <c r="T65" i="17"/>
  <c r="O61" i="17"/>
  <c r="O62" i="17"/>
  <c r="R62" i="17"/>
  <c r="T62" i="17"/>
  <c r="N65" i="17"/>
  <c r="R65" i="17"/>
  <c r="Q62" i="17"/>
  <c r="P63" i="17"/>
  <c r="O65" i="17"/>
  <c r="P59" i="17"/>
  <c r="X33" i="15"/>
  <c r="J52" i="19"/>
  <c r="L61" i="16"/>
  <c r="L48" i="16"/>
  <c r="L61" i="17"/>
  <c r="J42" i="19"/>
  <c r="L41" i="19" s="1"/>
  <c r="X32" i="15"/>
  <c r="X35" i="15" s="1"/>
  <c r="T59" i="4"/>
  <c r="T62" i="4"/>
  <c r="T64" i="4"/>
  <c r="S59" i="4"/>
  <c r="S64" i="4"/>
  <c r="Q64" i="4"/>
  <c r="R59" i="4"/>
  <c r="N63" i="4"/>
  <c r="P65" i="4"/>
  <c r="O62" i="4"/>
  <c r="Q61" i="4"/>
  <c r="R60" i="4"/>
  <c r="N62" i="4"/>
  <c r="V62" i="4" s="1"/>
  <c r="R64" i="4"/>
  <c r="S61" i="4"/>
  <c r="Q63" i="4"/>
  <c r="N61" i="4"/>
  <c r="R63" i="4"/>
  <c r="O60" i="4"/>
  <c r="O64" i="4"/>
  <c r="N60" i="4"/>
  <c r="P62" i="4"/>
  <c r="T65" i="4"/>
  <c r="S65" i="4"/>
  <c r="P59" i="4"/>
  <c r="N64" i="4"/>
  <c r="S62" i="4"/>
  <c r="Q62" i="4"/>
  <c r="P61" i="4"/>
  <c r="P64" i="4"/>
  <c r="O63" i="4"/>
  <c r="T60" i="4"/>
  <c r="R65" i="4"/>
  <c r="Q59" i="4"/>
  <c r="N59" i="4"/>
  <c r="S60" i="4"/>
  <c r="R61" i="4"/>
  <c r="O59" i="4"/>
  <c r="T63" i="4"/>
  <c r="Q60" i="4"/>
  <c r="T61" i="4"/>
  <c r="R62" i="4"/>
  <c r="P63" i="4"/>
  <c r="N65" i="4"/>
  <c r="V65" i="4" s="1"/>
  <c r="P60" i="4"/>
  <c r="Q65" i="4"/>
  <c r="O65" i="4"/>
  <c r="O61" i="4"/>
  <c r="S63" i="4"/>
  <c r="J57" i="14"/>
  <c r="L53" i="14" s="1"/>
  <c r="L38" i="15"/>
  <c r="L42" i="15" s="1"/>
  <c r="O34" i="17"/>
  <c r="N32" i="17"/>
  <c r="P34" i="17"/>
  <c r="O33" i="17"/>
  <c r="N34" i="17"/>
  <c r="V34" i="17" s="1"/>
  <c r="P32" i="17"/>
  <c r="N33" i="17"/>
  <c r="V33" i="17" s="1"/>
  <c r="O32" i="17"/>
  <c r="P33" i="17"/>
  <c r="J62" i="19"/>
  <c r="L33" i="17"/>
  <c r="L39" i="15"/>
  <c r="J35" i="18"/>
  <c r="L32" i="18" s="1"/>
  <c r="N39" i="20"/>
  <c r="N41" i="20"/>
  <c r="P39" i="20"/>
  <c r="N40" i="20"/>
  <c r="P42" i="20"/>
  <c r="Q41" i="20"/>
  <c r="N42" i="20"/>
  <c r="P40" i="20"/>
  <c r="Q40" i="20"/>
  <c r="O41" i="20"/>
  <c r="O39" i="20"/>
  <c r="Q42" i="20"/>
  <c r="O40" i="20"/>
  <c r="Q39" i="20"/>
  <c r="P41" i="20"/>
  <c r="O42" i="20"/>
  <c r="J49" i="17"/>
  <c r="L48" i="17" s="1"/>
  <c r="J57" i="17"/>
  <c r="L51" i="17"/>
  <c r="J53" i="19"/>
  <c r="Q41" i="14"/>
  <c r="O40" i="14"/>
  <c r="N39" i="14"/>
  <c r="V39" i="14" s="1"/>
  <c r="N38" i="14"/>
  <c r="P39" i="14"/>
  <c r="Q40" i="14"/>
  <c r="Q38" i="14"/>
  <c r="P38" i="14"/>
  <c r="N41" i="14"/>
  <c r="V41" i="14" s="1"/>
  <c r="N40" i="14"/>
  <c r="V40" i="14" s="1"/>
  <c r="Q39" i="14"/>
  <c r="O41" i="14"/>
  <c r="P41" i="14"/>
  <c r="O38" i="14"/>
  <c r="P40" i="14"/>
  <c r="O39" i="14"/>
  <c r="V41" i="15"/>
  <c r="L60" i="18"/>
  <c r="Q39" i="16"/>
  <c r="O38" i="16"/>
  <c r="N41" i="16"/>
  <c r="P40" i="16"/>
  <c r="N38" i="16"/>
  <c r="N39" i="16"/>
  <c r="V39" i="16" s="1"/>
  <c r="P41" i="16"/>
  <c r="N40" i="16"/>
  <c r="V40" i="16" s="1"/>
  <c r="P38" i="16"/>
  <c r="Q38" i="16"/>
  <c r="O41" i="16"/>
  <c r="P39" i="16"/>
  <c r="O39" i="16"/>
  <c r="O40" i="16"/>
  <c r="Q40" i="16"/>
  <c r="Q41" i="16"/>
  <c r="J35" i="17"/>
  <c r="L34" i="17" s="1"/>
  <c r="L32" i="17"/>
  <c r="L35" i="17" s="1"/>
  <c r="J66" i="18"/>
  <c r="L64" i="18" s="1"/>
  <c r="L60" i="17"/>
  <c r="O45" i="18"/>
  <c r="O48" i="18"/>
  <c r="N48" i="18"/>
  <c r="P48" i="18"/>
  <c r="Q45" i="18"/>
  <c r="N45" i="18"/>
  <c r="N44" i="18"/>
  <c r="O44" i="18"/>
  <c r="R45" i="18"/>
  <c r="O47" i="18"/>
  <c r="P45" i="18"/>
  <c r="O46" i="18"/>
  <c r="R48" i="18"/>
  <c r="P44" i="18"/>
  <c r="R47" i="18"/>
  <c r="Q46" i="18"/>
  <c r="N47" i="18"/>
  <c r="R46" i="18"/>
  <c r="P47" i="18"/>
  <c r="Q44" i="18"/>
  <c r="Q47" i="18"/>
  <c r="Q48" i="18"/>
  <c r="N46" i="18"/>
  <c r="R44" i="18"/>
  <c r="P46" i="18"/>
  <c r="N38" i="18"/>
  <c r="N40" i="18"/>
  <c r="N41" i="18"/>
  <c r="P40" i="18"/>
  <c r="O39" i="18"/>
  <c r="Q41" i="18"/>
  <c r="Q40" i="18"/>
  <c r="O38" i="18"/>
  <c r="N39" i="18"/>
  <c r="V39" i="18" s="1"/>
  <c r="Q38" i="18"/>
  <c r="P41" i="18"/>
  <c r="Q39" i="18"/>
  <c r="P38" i="18"/>
  <c r="O40" i="18"/>
  <c r="P39" i="18"/>
  <c r="O41" i="18"/>
  <c r="L48" i="4"/>
  <c r="Q53" i="16"/>
  <c r="N56" i="16"/>
  <c r="Q54" i="16"/>
  <c r="Q56" i="16"/>
  <c r="N51" i="16"/>
  <c r="R54" i="16"/>
  <c r="R52" i="16"/>
  <c r="S56" i="16"/>
  <c r="S54" i="16"/>
  <c r="S52" i="16"/>
  <c r="Q55" i="16"/>
  <c r="N55" i="16"/>
  <c r="R53" i="16"/>
  <c r="S53" i="16"/>
  <c r="N52" i="16"/>
  <c r="V52" i="16" s="1"/>
  <c r="O54" i="16"/>
  <c r="O55" i="16"/>
  <c r="O56" i="16"/>
  <c r="O52" i="16"/>
  <c r="S55" i="16"/>
  <c r="N53" i="16"/>
  <c r="Q52" i="16"/>
  <c r="P56" i="16"/>
  <c r="P55" i="16"/>
  <c r="N54" i="16"/>
  <c r="P53" i="16"/>
  <c r="R56" i="16"/>
  <c r="O51" i="16"/>
  <c r="S51" i="16"/>
  <c r="R55" i="16"/>
  <c r="P54" i="16"/>
  <c r="P51" i="16"/>
  <c r="R51" i="16"/>
  <c r="O53" i="16"/>
  <c r="P52" i="16"/>
  <c r="Q51" i="16"/>
  <c r="O51" i="4"/>
  <c r="S53" i="4"/>
  <c r="P56" i="4"/>
  <c r="P55" i="4"/>
  <c r="O56" i="4"/>
  <c r="N54" i="4"/>
  <c r="P51" i="4"/>
  <c r="R51" i="4"/>
  <c r="Q51" i="4"/>
  <c r="P54" i="4"/>
  <c r="Q52" i="4"/>
  <c r="O52" i="4"/>
  <c r="Q53" i="4"/>
  <c r="R53" i="4"/>
  <c r="Q54" i="4"/>
  <c r="S51" i="4"/>
  <c r="Q55" i="4"/>
  <c r="Q56" i="4"/>
  <c r="P52" i="4"/>
  <c r="N53" i="4"/>
  <c r="S56" i="4"/>
  <c r="O55" i="4"/>
  <c r="S52" i="4"/>
  <c r="O54" i="4"/>
  <c r="R54" i="4"/>
  <c r="N55" i="4"/>
  <c r="S55" i="4"/>
  <c r="R55" i="4"/>
  <c r="N51" i="4"/>
  <c r="P53" i="4"/>
  <c r="N52" i="4"/>
  <c r="R56" i="4"/>
  <c r="R52" i="4"/>
  <c r="N56" i="4"/>
  <c r="S54" i="4"/>
  <c r="O53" i="4"/>
  <c r="J66" i="17"/>
  <c r="L65" i="17" s="1"/>
  <c r="J44" i="19"/>
  <c r="N44" i="19" a="1"/>
  <c r="L39" i="14"/>
  <c r="J66" i="4"/>
  <c r="L65" i="4" s="1"/>
  <c r="L59" i="4"/>
  <c r="L33" i="4"/>
  <c r="L54" i="17"/>
  <c r="L65" i="18"/>
  <c r="S59" i="18"/>
  <c r="Q63" i="18"/>
  <c r="P60" i="18"/>
  <c r="P63" i="18"/>
  <c r="N59" i="18"/>
  <c r="N64" i="18"/>
  <c r="S60" i="18"/>
  <c r="S62" i="18"/>
  <c r="S65" i="18"/>
  <c r="T63" i="18"/>
  <c r="N61" i="18"/>
  <c r="R65" i="18"/>
  <c r="O59" i="18"/>
  <c r="O63" i="18"/>
  <c r="T60" i="18"/>
  <c r="P64" i="18"/>
  <c r="R61" i="18"/>
  <c r="S61" i="18"/>
  <c r="Q65" i="18"/>
  <c r="P65" i="18"/>
  <c r="R63" i="18"/>
  <c r="O60" i="18"/>
  <c r="S63" i="18"/>
  <c r="P61" i="18"/>
  <c r="R60" i="18"/>
  <c r="Q62" i="18"/>
  <c r="P62" i="18"/>
  <c r="N63" i="18"/>
  <c r="Q59" i="18"/>
  <c r="O65" i="18"/>
  <c r="N60" i="18"/>
  <c r="Q60" i="18"/>
  <c r="T59" i="18"/>
  <c r="R64" i="18"/>
  <c r="O64" i="18"/>
  <c r="T65" i="18"/>
  <c r="Q64" i="18"/>
  <c r="R59" i="18"/>
  <c r="T62" i="18"/>
  <c r="T64" i="18"/>
  <c r="O61" i="18"/>
  <c r="N62" i="18"/>
  <c r="P59" i="18"/>
  <c r="Q61" i="18"/>
  <c r="O62" i="18"/>
  <c r="S64" i="18"/>
  <c r="T61" i="18"/>
  <c r="R62" i="18"/>
  <c r="N65" i="18"/>
  <c r="V65" i="18" s="1"/>
  <c r="O47" i="20"/>
  <c r="P45" i="20"/>
  <c r="R45" i="20"/>
  <c r="O46" i="20"/>
  <c r="Q49" i="20"/>
  <c r="P46" i="20"/>
  <c r="Q47" i="20"/>
  <c r="R47" i="20"/>
  <c r="R48" i="20"/>
  <c r="R46" i="20"/>
  <c r="P49" i="20"/>
  <c r="Q46" i="20"/>
  <c r="N47" i="20"/>
  <c r="O45" i="20"/>
  <c r="P48" i="20"/>
  <c r="N46" i="20"/>
  <c r="N49" i="20"/>
  <c r="R49" i="20"/>
  <c r="N45" i="20"/>
  <c r="O49" i="20"/>
  <c r="P47" i="20"/>
  <c r="N48" i="20"/>
  <c r="Q48" i="20"/>
  <c r="Q45" i="20"/>
  <c r="O48" i="20"/>
  <c r="J66" i="16"/>
  <c r="L60" i="16" s="1"/>
  <c r="L59" i="16"/>
  <c r="J60" i="19"/>
  <c r="J66" i="14"/>
  <c r="L65" i="14" s="1"/>
  <c r="L59" i="14"/>
  <c r="L61" i="15"/>
  <c r="J46" i="19"/>
  <c r="J47" i="19"/>
  <c r="N33" i="18"/>
  <c r="N32" i="18"/>
  <c r="O34" i="18"/>
  <c r="O33" i="18"/>
  <c r="P34" i="18"/>
  <c r="N34" i="18"/>
  <c r="O32" i="18"/>
  <c r="P33" i="18"/>
  <c r="P32" i="18"/>
  <c r="J50" i="20"/>
  <c r="L47" i="20" s="1"/>
  <c r="O61" i="16"/>
  <c r="S63" i="16"/>
  <c r="T60" i="16"/>
  <c r="T63" i="16"/>
  <c r="N59" i="16"/>
  <c r="N64" i="16"/>
  <c r="Q61" i="16"/>
  <c r="Q64" i="16"/>
  <c r="P61" i="16"/>
  <c r="T65" i="16"/>
  <c r="N63" i="16"/>
  <c r="R64" i="16"/>
  <c r="S61" i="16"/>
  <c r="S64" i="16"/>
  <c r="T61" i="16"/>
  <c r="N60" i="16"/>
  <c r="V60" i="16" s="1"/>
  <c r="R63" i="16"/>
  <c r="Q62" i="16"/>
  <c r="P60" i="16"/>
  <c r="P65" i="16"/>
  <c r="N65" i="16"/>
  <c r="S60" i="16"/>
  <c r="Q63" i="16"/>
  <c r="P62" i="16"/>
  <c r="N61" i="16"/>
  <c r="R59" i="16"/>
  <c r="Q60" i="16"/>
  <c r="O65" i="16"/>
  <c r="T64" i="16"/>
  <c r="O62" i="16"/>
  <c r="T59" i="16"/>
  <c r="Q65" i="16"/>
  <c r="R61" i="16"/>
  <c r="S59" i="16"/>
  <c r="P63" i="16"/>
  <c r="R62" i="16"/>
  <c r="S62" i="16"/>
  <c r="P64" i="16"/>
  <c r="S65" i="16"/>
  <c r="P59" i="16"/>
  <c r="T62" i="16"/>
  <c r="O63" i="16"/>
  <c r="R60" i="16"/>
  <c r="N62" i="16"/>
  <c r="R65" i="16"/>
  <c r="O60" i="16"/>
  <c r="O59" i="16"/>
  <c r="Q59" i="16"/>
  <c r="O64" i="16"/>
  <c r="J43" i="20"/>
  <c r="L39" i="20"/>
  <c r="O46" i="17"/>
  <c r="P44" i="17"/>
  <c r="O44" i="17"/>
  <c r="R45" i="17"/>
  <c r="N47" i="17"/>
  <c r="Q47" i="17"/>
  <c r="N48" i="17"/>
  <c r="R47" i="17"/>
  <c r="O45" i="17"/>
  <c r="N46" i="17"/>
  <c r="P46" i="17"/>
  <c r="O47" i="17"/>
  <c r="P45" i="17"/>
  <c r="N45" i="17"/>
  <c r="V45" i="17" s="1"/>
  <c r="R46" i="17"/>
  <c r="P47" i="17"/>
  <c r="O48" i="17"/>
  <c r="N44" i="17"/>
  <c r="R48" i="17"/>
  <c r="R44" i="17"/>
  <c r="P48" i="17"/>
  <c r="Q48" i="17"/>
  <c r="Q45" i="17"/>
  <c r="Q44" i="17"/>
  <c r="Q46" i="17"/>
  <c r="L63" i="17"/>
  <c r="J55" i="19"/>
  <c r="L56" i="17"/>
  <c r="L38" i="14"/>
  <c r="L42" i="14" s="1"/>
  <c r="J42" i="14"/>
  <c r="P34" i="4"/>
  <c r="O34" i="4"/>
  <c r="O32" i="4"/>
  <c r="P32" i="4"/>
  <c r="N32" i="4"/>
  <c r="P33" i="4"/>
  <c r="N34" i="4"/>
  <c r="N33" i="4"/>
  <c r="O33" i="4"/>
  <c r="L64" i="17"/>
  <c r="L44" i="18"/>
  <c r="L49" i="18" s="1"/>
  <c r="J49" i="18"/>
  <c r="J35" i="14"/>
  <c r="L33" i="14" s="1"/>
  <c r="L32" i="14"/>
  <c r="J49" i="15"/>
  <c r="L48" i="15" s="1"/>
  <c r="N59" i="19" a="1"/>
  <c r="J59" i="19"/>
  <c r="L47" i="18"/>
  <c r="J57" i="18"/>
  <c r="L55" i="18" s="1"/>
  <c r="L64" i="14"/>
  <c r="L64" i="16"/>
  <c r="L33" i="18"/>
  <c r="L64" i="15"/>
  <c r="N53" i="14"/>
  <c r="R55" i="14"/>
  <c r="S53" i="14"/>
  <c r="N52" i="14"/>
  <c r="V52" i="14" s="1"/>
  <c r="O54" i="14"/>
  <c r="Q52" i="14"/>
  <c r="S52" i="14"/>
  <c r="P51" i="14"/>
  <c r="O51" i="14"/>
  <c r="P55" i="14"/>
  <c r="Q55" i="14"/>
  <c r="Q53" i="14"/>
  <c r="R53" i="14"/>
  <c r="N51" i="14"/>
  <c r="R54" i="14"/>
  <c r="S54" i="14"/>
  <c r="N56" i="14"/>
  <c r="Q51" i="14"/>
  <c r="S56" i="14"/>
  <c r="P56" i="14"/>
  <c r="S51" i="14"/>
  <c r="R51" i="14"/>
  <c r="O52" i="14"/>
  <c r="N55" i="14"/>
  <c r="S55" i="14"/>
  <c r="O56" i="14"/>
  <c r="Q56" i="14"/>
  <c r="P53" i="14"/>
  <c r="N54" i="14"/>
  <c r="V54" i="14" s="1"/>
  <c r="P52" i="14"/>
  <c r="R52" i="14"/>
  <c r="Q54" i="14"/>
  <c r="O55" i="14"/>
  <c r="O53" i="14"/>
  <c r="P54" i="14"/>
  <c r="R56" i="14"/>
  <c r="L63" i="20"/>
  <c r="V40" i="15"/>
  <c r="J36" i="20"/>
  <c r="L35" i="20" s="1"/>
  <c r="L60" i="4"/>
  <c r="L64" i="4"/>
  <c r="L40" i="15"/>
  <c r="J63" i="19"/>
  <c r="L41" i="4"/>
  <c r="AH33" i="15"/>
  <c r="J48" i="19"/>
  <c r="L42" i="20"/>
  <c r="L46" i="18"/>
  <c r="J49" i="4"/>
  <c r="L46" i="4" s="1"/>
  <c r="L44" i="4"/>
  <c r="N39" i="4"/>
  <c r="Q39" i="4"/>
  <c r="Q41" i="4"/>
  <c r="O41" i="4"/>
  <c r="O38" i="4"/>
  <c r="N38" i="4"/>
  <c r="P39" i="4"/>
  <c r="O39" i="4"/>
  <c r="P38" i="4"/>
  <c r="O40" i="4"/>
  <c r="Q38" i="4"/>
  <c r="Q40" i="4"/>
  <c r="N40" i="4"/>
  <c r="P40" i="4"/>
  <c r="N41" i="4"/>
  <c r="P41" i="4"/>
  <c r="J64" i="19"/>
  <c r="J61" i="19"/>
  <c r="L62" i="20"/>
  <c r="T59" i="14"/>
  <c r="T62" i="14"/>
  <c r="T64" i="14"/>
  <c r="O61" i="14"/>
  <c r="O65" i="14"/>
  <c r="Q63" i="14"/>
  <c r="T60" i="14"/>
  <c r="T61" i="14"/>
  <c r="T63" i="14"/>
  <c r="O60" i="14"/>
  <c r="O63" i="14"/>
  <c r="Q62" i="14"/>
  <c r="P59" i="14"/>
  <c r="N63" i="14"/>
  <c r="R65" i="14"/>
  <c r="O64" i="14"/>
  <c r="Q65" i="14"/>
  <c r="N60" i="14"/>
  <c r="R61" i="14"/>
  <c r="P64" i="14"/>
  <c r="S61" i="14"/>
  <c r="Q59" i="14"/>
  <c r="N62" i="14"/>
  <c r="P65" i="14"/>
  <c r="S65" i="14"/>
  <c r="P62" i="14"/>
  <c r="S60" i="14"/>
  <c r="T65" i="14"/>
  <c r="P60" i="14"/>
  <c r="R62" i="14"/>
  <c r="O59" i="14"/>
  <c r="Q64" i="14"/>
  <c r="N61" i="14"/>
  <c r="R64" i="14"/>
  <c r="S63" i="14"/>
  <c r="P63" i="14"/>
  <c r="Q60" i="14"/>
  <c r="R63" i="14"/>
  <c r="Q61" i="14"/>
  <c r="N64" i="14"/>
  <c r="N65" i="14"/>
  <c r="P61" i="14"/>
  <c r="S64" i="14"/>
  <c r="R60" i="14"/>
  <c r="N59" i="14"/>
  <c r="S62" i="14"/>
  <c r="S59" i="14"/>
  <c r="R59" i="14"/>
  <c r="O62" i="14"/>
  <c r="AH34" i="15"/>
  <c r="L60" i="15"/>
  <c r="L55" i="17"/>
  <c r="L52" i="17"/>
  <c r="J35" i="16"/>
  <c r="L33" i="16" s="1"/>
  <c r="O47" i="16"/>
  <c r="O48" i="16"/>
  <c r="N48" i="16"/>
  <c r="R47" i="16"/>
  <c r="O46" i="16"/>
  <c r="R46" i="16"/>
  <c r="P46" i="16"/>
  <c r="O45" i="16"/>
  <c r="R45" i="16"/>
  <c r="P48" i="16"/>
  <c r="Q46" i="16"/>
  <c r="R48" i="16"/>
  <c r="Q44" i="16"/>
  <c r="R44" i="16"/>
  <c r="P44" i="16"/>
  <c r="N46" i="16"/>
  <c r="P47" i="16"/>
  <c r="P45" i="16"/>
  <c r="N47" i="16"/>
  <c r="Q48" i="16"/>
  <c r="N44" i="16"/>
  <c r="N45" i="16"/>
  <c r="Q47" i="16"/>
  <c r="Q45" i="16"/>
  <c r="O44" i="16"/>
  <c r="L63" i="15"/>
  <c r="L46" i="17"/>
  <c r="J51" i="19"/>
  <c r="N51" i="19" a="1"/>
  <c r="J56" i="19"/>
  <c r="J35" i="19"/>
  <c r="L33" i="19" s="1"/>
  <c r="L32" i="19"/>
  <c r="L39" i="19"/>
  <c r="N45" i="14"/>
  <c r="O44" i="14"/>
  <c r="R48" i="14"/>
  <c r="Q47" i="14"/>
  <c r="R44" i="14"/>
  <c r="N48" i="14"/>
  <c r="V48" i="14" s="1"/>
  <c r="O46" i="14"/>
  <c r="N46" i="14"/>
  <c r="P48" i="14"/>
  <c r="N47" i="14"/>
  <c r="O48" i="14"/>
  <c r="N44" i="14"/>
  <c r="O45" i="14"/>
  <c r="R46" i="14"/>
  <c r="R45" i="14"/>
  <c r="Q46" i="14"/>
  <c r="P45" i="14"/>
  <c r="Q48" i="14"/>
  <c r="P47" i="14"/>
  <c r="R47" i="14"/>
  <c r="P46" i="14"/>
  <c r="Q44" i="14"/>
  <c r="O47" i="14"/>
  <c r="P44" i="14"/>
  <c r="Q45" i="14"/>
  <c r="J35" i="4"/>
  <c r="L32" i="4"/>
  <c r="L62" i="16"/>
  <c r="L62" i="17"/>
  <c r="P32" i="14"/>
  <c r="N32" i="14"/>
  <c r="O32" i="14"/>
  <c r="N33" i="14"/>
  <c r="O33" i="14"/>
  <c r="P33" i="14"/>
  <c r="N34" i="14"/>
  <c r="V34" i="14" s="1"/>
  <c r="P34" i="14"/>
  <c r="O34" i="14"/>
  <c r="Q46" i="15"/>
  <c r="N46" i="15"/>
  <c r="R44" i="15"/>
  <c r="Q45" i="15"/>
  <c r="N45" i="15"/>
  <c r="V45" i="15" s="1"/>
  <c r="O44" i="15"/>
  <c r="P44" i="15"/>
  <c r="N44" i="15"/>
  <c r="Q44" i="15"/>
  <c r="P47" i="15"/>
  <c r="O48" i="15"/>
  <c r="P45" i="15"/>
  <c r="R45" i="15"/>
  <c r="O46" i="15"/>
  <c r="R48" i="15"/>
  <c r="O47" i="15"/>
  <c r="N47" i="15"/>
  <c r="O45" i="15"/>
  <c r="Q47" i="15"/>
  <c r="Q48" i="15"/>
  <c r="P46" i="15"/>
  <c r="R46" i="15"/>
  <c r="N48" i="15"/>
  <c r="P48" i="15"/>
  <c r="R47" i="15"/>
  <c r="S53" i="20"/>
  <c r="P55" i="20"/>
  <c r="N53" i="20"/>
  <c r="O57" i="20"/>
  <c r="P56" i="20"/>
  <c r="Q53" i="20"/>
  <c r="R55" i="20"/>
  <c r="O52" i="20"/>
  <c r="Q52" i="20"/>
  <c r="O54" i="20"/>
  <c r="P57" i="20"/>
  <c r="S57" i="20"/>
  <c r="O53" i="20"/>
  <c r="O56" i="20"/>
  <c r="P54" i="20"/>
  <c r="O55" i="20"/>
  <c r="S56" i="20"/>
  <c r="P53" i="20"/>
  <c r="Q54" i="20"/>
  <c r="S52" i="20"/>
  <c r="Q57" i="20"/>
  <c r="S54" i="20"/>
  <c r="Q55" i="20"/>
  <c r="N52" i="20"/>
  <c r="N56" i="20"/>
  <c r="P52" i="20"/>
  <c r="R56" i="20"/>
  <c r="R52" i="20"/>
  <c r="N54" i="20"/>
  <c r="V54" i="20" s="1"/>
  <c r="R57" i="20"/>
  <c r="R54" i="20"/>
  <c r="S55" i="20"/>
  <c r="R53" i="20"/>
  <c r="N55" i="20"/>
  <c r="V55" i="20" s="1"/>
  <c r="Q56" i="20"/>
  <c r="N57" i="20"/>
  <c r="J57" i="16"/>
  <c r="L56" i="16" s="1"/>
  <c r="P41" i="17"/>
  <c r="O39" i="17"/>
  <c r="O38" i="17"/>
  <c r="N40" i="17"/>
  <c r="O40" i="17"/>
  <c r="N39" i="17"/>
  <c r="Q39" i="17"/>
  <c r="Q41" i="17"/>
  <c r="N41" i="17"/>
  <c r="V41" i="17" s="1"/>
  <c r="P39" i="17"/>
  <c r="P38" i="17"/>
  <c r="Q40" i="17"/>
  <c r="P40" i="17"/>
  <c r="N38" i="17"/>
  <c r="Q38" i="17"/>
  <c r="O41" i="17"/>
  <c r="L52" i="15"/>
  <c r="J57" i="4"/>
  <c r="L51" i="4"/>
  <c r="L48" i="18"/>
  <c r="J42" i="18"/>
  <c r="L39" i="18" s="1"/>
  <c r="L38" i="18"/>
  <c r="L54" i="15"/>
  <c r="L41" i="14"/>
  <c r="O34" i="20"/>
  <c r="N35" i="20"/>
  <c r="N34" i="20"/>
  <c r="V34" i="20" s="1"/>
  <c r="O35" i="20"/>
  <c r="P33" i="20"/>
  <c r="O33" i="20"/>
  <c r="P34" i="20"/>
  <c r="P35" i="20"/>
  <c r="N33" i="20"/>
  <c r="L56" i="4"/>
  <c r="L63" i="16"/>
  <c r="O44" i="4"/>
  <c r="O48" i="4"/>
  <c r="P48" i="4"/>
  <c r="N48" i="4"/>
  <c r="Q44" i="4"/>
  <c r="P44" i="4"/>
  <c r="P45" i="4"/>
  <c r="O45" i="4"/>
  <c r="R45" i="4"/>
  <c r="O47" i="4"/>
  <c r="N44" i="4"/>
  <c r="P46" i="4"/>
  <c r="Q46" i="4"/>
  <c r="N46" i="4"/>
  <c r="Q47" i="4"/>
  <c r="R46" i="4"/>
  <c r="Q45" i="4"/>
  <c r="R48" i="4"/>
  <c r="O46" i="4"/>
  <c r="Q48" i="4"/>
  <c r="R44" i="4"/>
  <c r="P47" i="4"/>
  <c r="N45" i="4"/>
  <c r="N47" i="4"/>
  <c r="R47" i="4"/>
  <c r="L55" i="15"/>
  <c r="S52" i="17"/>
  <c r="P54" i="17"/>
  <c r="N52" i="17"/>
  <c r="O56" i="17"/>
  <c r="S54" i="17"/>
  <c r="P51" i="17"/>
  <c r="Q55" i="17"/>
  <c r="P53" i="17"/>
  <c r="R53" i="17"/>
  <c r="S53" i="17"/>
  <c r="R56" i="17"/>
  <c r="S56" i="17"/>
  <c r="Q56" i="17"/>
  <c r="Q52" i="17"/>
  <c r="S55" i="17"/>
  <c r="R55" i="17"/>
  <c r="Q53" i="17"/>
  <c r="O51" i="17"/>
  <c r="O52" i="17"/>
  <c r="P56" i="17"/>
  <c r="O54" i="17"/>
  <c r="N51" i="17"/>
  <c r="R52" i="17"/>
  <c r="P55" i="17"/>
  <c r="R51" i="17"/>
  <c r="S51" i="17"/>
  <c r="O55" i="17"/>
  <c r="Q51" i="17"/>
  <c r="Q54" i="17"/>
  <c r="N55" i="17"/>
  <c r="P52" i="17"/>
  <c r="N53" i="17"/>
  <c r="V53" i="17" s="1"/>
  <c r="N56" i="17"/>
  <c r="O53" i="17"/>
  <c r="N54" i="17"/>
  <c r="R54" i="17"/>
  <c r="L34" i="4"/>
  <c r="L40" i="14"/>
  <c r="J42" i="16"/>
  <c r="L41" i="16" s="1"/>
  <c r="L45" i="18"/>
  <c r="L53" i="17"/>
  <c r="L45" i="16"/>
  <c r="J65" i="19"/>
  <c r="L65" i="20"/>
  <c r="AL32" i="15" a="1"/>
  <c r="AH32" i="15"/>
  <c r="O52" i="15"/>
  <c r="S53" i="15"/>
  <c r="P56" i="15"/>
  <c r="N55" i="15"/>
  <c r="V55" i="15" s="1"/>
  <c r="P52" i="15"/>
  <c r="S52" i="15"/>
  <c r="R54" i="15"/>
  <c r="O51" i="15"/>
  <c r="O54" i="15"/>
  <c r="Q52" i="15"/>
  <c r="O55" i="15"/>
  <c r="P53" i="15"/>
  <c r="Q51" i="15"/>
  <c r="O53" i="15"/>
  <c r="R56" i="15"/>
  <c r="S56" i="15"/>
  <c r="Q55" i="15"/>
  <c r="O56" i="15"/>
  <c r="R51" i="15"/>
  <c r="R52" i="15"/>
  <c r="R53" i="15"/>
  <c r="Q53" i="15"/>
  <c r="S51" i="15"/>
  <c r="S54" i="15"/>
  <c r="Q54" i="15"/>
  <c r="N51" i="15"/>
  <c r="R55" i="15"/>
  <c r="P51" i="15"/>
  <c r="N53" i="15"/>
  <c r="N56" i="15"/>
  <c r="N54" i="15"/>
  <c r="V54" i="15" s="1"/>
  <c r="P54" i="15"/>
  <c r="S55" i="15"/>
  <c r="N52" i="15"/>
  <c r="P55" i="15"/>
  <c r="Q56" i="15"/>
  <c r="J58" i="20"/>
  <c r="L57" i="20" s="1"/>
  <c r="L52" i="20"/>
  <c r="L34" i="19"/>
  <c r="O32" i="16"/>
  <c r="N34" i="16"/>
  <c r="N32" i="16"/>
  <c r="O34" i="16"/>
  <c r="N33" i="16"/>
  <c r="O33" i="16"/>
  <c r="P33" i="16"/>
  <c r="P32" i="16"/>
  <c r="P34" i="16"/>
  <c r="J49" i="16"/>
  <c r="L46" i="16" s="1"/>
  <c r="L44" i="16"/>
  <c r="Q59" i="15"/>
  <c r="O63" i="15"/>
  <c r="S65" i="15"/>
  <c r="T62" i="15"/>
  <c r="N59" i="15"/>
  <c r="S61" i="15"/>
  <c r="S64" i="15"/>
  <c r="T61" i="15"/>
  <c r="N60" i="15"/>
  <c r="N65" i="15"/>
  <c r="S59" i="15"/>
  <c r="O64" i="15"/>
  <c r="P61" i="15"/>
  <c r="N61" i="15"/>
  <c r="R59" i="15"/>
  <c r="O60" i="15"/>
  <c r="Q62" i="15"/>
  <c r="P60" i="15"/>
  <c r="P64" i="15"/>
  <c r="N63" i="15"/>
  <c r="O62" i="15"/>
  <c r="P59" i="15"/>
  <c r="N62" i="15"/>
  <c r="R65" i="15"/>
  <c r="S60" i="15"/>
  <c r="Q64" i="15"/>
  <c r="T63" i="15"/>
  <c r="R64" i="15"/>
  <c r="O59" i="15"/>
  <c r="O65" i="15"/>
  <c r="T64" i="15"/>
  <c r="R60" i="15"/>
  <c r="T60" i="15"/>
  <c r="N64" i="15"/>
  <c r="Q60" i="15"/>
  <c r="T59" i="15"/>
  <c r="R61" i="15"/>
  <c r="O61" i="15"/>
  <c r="P62" i="15"/>
  <c r="R63" i="15"/>
  <c r="S63" i="15"/>
  <c r="R62" i="15"/>
  <c r="Q61" i="15"/>
  <c r="S62" i="15"/>
  <c r="Q63" i="15"/>
  <c r="Q65" i="15"/>
  <c r="P63" i="15"/>
  <c r="P65" i="15"/>
  <c r="T65" i="15"/>
  <c r="L40" i="18"/>
  <c r="J54" i="19"/>
  <c r="P34" i="19"/>
  <c r="N33" i="19"/>
  <c r="P33" i="19"/>
  <c r="P32" i="19"/>
  <c r="N32" i="19"/>
  <c r="N34" i="19"/>
  <c r="V34" i="19" s="1"/>
  <c r="O33" i="19"/>
  <c r="O32" i="19"/>
  <c r="O34" i="19"/>
  <c r="Q53" i="18"/>
  <c r="N56" i="18"/>
  <c r="Q54" i="18"/>
  <c r="R53" i="18"/>
  <c r="N51" i="18"/>
  <c r="O55" i="18"/>
  <c r="S51" i="18"/>
  <c r="N53" i="18"/>
  <c r="P51" i="18"/>
  <c r="Q55" i="18"/>
  <c r="P53" i="18"/>
  <c r="N54" i="18"/>
  <c r="O51" i="18"/>
  <c r="S54" i="18"/>
  <c r="Q52" i="18"/>
  <c r="P56" i="18"/>
  <c r="P52" i="18"/>
  <c r="S53" i="18"/>
  <c r="N55" i="18"/>
  <c r="Q56" i="18"/>
  <c r="O53" i="18"/>
  <c r="O56" i="18"/>
  <c r="R56" i="18"/>
  <c r="P55" i="18"/>
  <c r="O52" i="18"/>
  <c r="N52" i="18"/>
  <c r="R54" i="18"/>
  <c r="S55" i="18"/>
  <c r="R52" i="18"/>
  <c r="R51" i="18"/>
  <c r="O54" i="18"/>
  <c r="R55" i="18"/>
  <c r="S56" i="18"/>
  <c r="Q51" i="18"/>
  <c r="P54" i="18"/>
  <c r="S52" i="18"/>
  <c r="V38" i="15"/>
  <c r="Z38" i="15" a="1"/>
  <c r="L62" i="15"/>
  <c r="L63" i="4"/>
  <c r="J49" i="14"/>
  <c r="L45" i="14" s="1"/>
  <c r="J42" i="17"/>
  <c r="L40" i="17" s="1"/>
  <c r="L65" i="16"/>
  <c r="L54" i="20"/>
  <c r="L52" i="4"/>
  <c r="L61" i="20"/>
  <c r="L35" i="19" l="1"/>
  <c r="L39" i="4"/>
  <c r="L42" i="4" s="1"/>
  <c r="V53" i="16"/>
  <c r="V63" i="15"/>
  <c r="L52" i="16"/>
  <c r="V63" i="20"/>
  <c r="L54" i="19"/>
  <c r="V39" i="20"/>
  <c r="Z39" i="20" a="1"/>
  <c r="L63" i="19"/>
  <c r="V47" i="4"/>
  <c r="V61" i="4"/>
  <c r="V59" i="17"/>
  <c r="Z59" i="17" a="1"/>
  <c r="V60" i="17"/>
  <c r="V40" i="19"/>
  <c r="L46" i="14"/>
  <c r="AL34" i="15"/>
  <c r="AT34" i="15" s="1"/>
  <c r="AL32" i="15"/>
  <c r="AT32" i="15" s="1"/>
  <c r="AN32" i="15"/>
  <c r="AL33" i="15"/>
  <c r="AT33" i="15" s="1"/>
  <c r="AM34" i="15"/>
  <c r="AN33" i="15"/>
  <c r="AM32" i="15"/>
  <c r="AN34" i="15"/>
  <c r="AM33" i="15"/>
  <c r="L42" i="18"/>
  <c r="L49" i="4"/>
  <c r="J66" i="19"/>
  <c r="L59" i="19"/>
  <c r="V32" i="4"/>
  <c r="Z32" i="4" a="1"/>
  <c r="V61" i="16"/>
  <c r="S60" i="19"/>
  <c r="Q62" i="19"/>
  <c r="O65" i="19"/>
  <c r="T61" i="19"/>
  <c r="T65" i="19"/>
  <c r="R62" i="19"/>
  <c r="S61" i="19"/>
  <c r="S64" i="19"/>
  <c r="P62" i="19"/>
  <c r="R60" i="19"/>
  <c r="N64" i="19"/>
  <c r="O60" i="19"/>
  <c r="O62" i="19"/>
  <c r="Q65" i="19"/>
  <c r="T62" i="19"/>
  <c r="N59" i="19"/>
  <c r="R64" i="19"/>
  <c r="O63" i="19"/>
  <c r="P59" i="19"/>
  <c r="N60" i="19"/>
  <c r="R65" i="19"/>
  <c r="Q59" i="19"/>
  <c r="S62" i="19"/>
  <c r="T59" i="19"/>
  <c r="N61" i="19"/>
  <c r="O59" i="19"/>
  <c r="Q64" i="19"/>
  <c r="P64" i="19"/>
  <c r="R63" i="19"/>
  <c r="Q60" i="19"/>
  <c r="P60" i="19"/>
  <c r="R61" i="19"/>
  <c r="Q63" i="19"/>
  <c r="T63" i="19"/>
  <c r="S63" i="19"/>
  <c r="T64" i="19"/>
  <c r="S59" i="19"/>
  <c r="P65" i="19"/>
  <c r="O61" i="19"/>
  <c r="R59" i="19"/>
  <c r="Q61" i="19"/>
  <c r="N62" i="19"/>
  <c r="P61" i="19"/>
  <c r="O64" i="19"/>
  <c r="S65" i="19"/>
  <c r="T60" i="19"/>
  <c r="P63" i="19"/>
  <c r="N63" i="19"/>
  <c r="N65" i="19"/>
  <c r="V65" i="19" s="1"/>
  <c r="V47" i="17"/>
  <c r="V55" i="4"/>
  <c r="V47" i="18"/>
  <c r="L38" i="19"/>
  <c r="L42" i="19" s="1"/>
  <c r="V51" i="18"/>
  <c r="Z51" i="18" a="1"/>
  <c r="V53" i="15"/>
  <c r="L65" i="19"/>
  <c r="Z51" i="17" a="1"/>
  <c r="V51" i="17"/>
  <c r="V53" i="20"/>
  <c r="L51" i="18"/>
  <c r="L54" i="16"/>
  <c r="L45" i="20"/>
  <c r="V47" i="20"/>
  <c r="V60" i="18"/>
  <c r="Z51" i="16" a="1"/>
  <c r="V51" i="16"/>
  <c r="V66" i="20"/>
  <c r="V54" i="18"/>
  <c r="Z32" i="19" a="1"/>
  <c r="V32" i="19"/>
  <c r="V65" i="15"/>
  <c r="Z44" i="14" a="1"/>
  <c r="V44" i="14"/>
  <c r="V61" i="14"/>
  <c r="L56" i="14"/>
  <c r="L61" i="14"/>
  <c r="V64" i="18"/>
  <c r="L41" i="17"/>
  <c r="V55" i="16"/>
  <c r="V46" i="18"/>
  <c r="Z44" i="18" a="1"/>
  <c r="V44" i="18"/>
  <c r="L51" i="14"/>
  <c r="L57" i="14" s="1"/>
  <c r="V62" i="17"/>
  <c r="L38" i="17"/>
  <c r="V55" i="18"/>
  <c r="V60" i="15"/>
  <c r="L47" i="17"/>
  <c r="V46" i="4"/>
  <c r="Z33" i="20" a="1"/>
  <c r="V33" i="20"/>
  <c r="L55" i="4"/>
  <c r="L54" i="4"/>
  <c r="V56" i="20"/>
  <c r="V46" i="15"/>
  <c r="L35" i="4"/>
  <c r="L46" i="20"/>
  <c r="V53" i="14"/>
  <c r="L44" i="15"/>
  <c r="L63" i="18"/>
  <c r="Z44" i="17" a="1"/>
  <c r="V44" i="17"/>
  <c r="V65" i="16"/>
  <c r="Z59" i="16" a="1"/>
  <c r="V59" i="16"/>
  <c r="V45" i="20"/>
  <c r="Z45" i="20" a="1"/>
  <c r="L59" i="18"/>
  <c r="L57" i="17"/>
  <c r="V56" i="18"/>
  <c r="V54" i="17"/>
  <c r="L39" i="16"/>
  <c r="V47" i="15"/>
  <c r="Z32" i="14" a="1"/>
  <c r="V32" i="14"/>
  <c r="V62" i="14"/>
  <c r="L61" i="19"/>
  <c r="L48" i="19"/>
  <c r="V55" i="14"/>
  <c r="L40" i="4"/>
  <c r="L47" i="15"/>
  <c r="L35" i="14"/>
  <c r="V33" i="4"/>
  <c r="L34" i="18"/>
  <c r="L35" i="18" s="1"/>
  <c r="V62" i="16"/>
  <c r="L47" i="19"/>
  <c r="V63" i="18"/>
  <c r="L59" i="17"/>
  <c r="L66" i="17" s="1"/>
  <c r="V54" i="4"/>
  <c r="V56" i="16"/>
  <c r="V41" i="16"/>
  <c r="V40" i="20"/>
  <c r="V63" i="4"/>
  <c r="L52" i="19"/>
  <c r="V65" i="17"/>
  <c r="V65" i="20"/>
  <c r="V64" i="20"/>
  <c r="V39" i="19"/>
  <c r="V60" i="4"/>
  <c r="AA38" i="15"/>
  <c r="AA40" i="15"/>
  <c r="AA41" i="15"/>
  <c r="Z38" i="15"/>
  <c r="AB40" i="15"/>
  <c r="Z39" i="15"/>
  <c r="Z41" i="15"/>
  <c r="AC39" i="15"/>
  <c r="AB38" i="15"/>
  <c r="AA39" i="15"/>
  <c r="Z40" i="15"/>
  <c r="AB39" i="15"/>
  <c r="AC38" i="15"/>
  <c r="AC41" i="15"/>
  <c r="AB41" i="15"/>
  <c r="AC40" i="15"/>
  <c r="V56" i="15"/>
  <c r="L38" i="16"/>
  <c r="Z38" i="17" a="1"/>
  <c r="V38" i="17"/>
  <c r="V57" i="20"/>
  <c r="V41" i="4"/>
  <c r="O46" i="19"/>
  <c r="P44" i="19"/>
  <c r="R44" i="19"/>
  <c r="Q47" i="19"/>
  <c r="N48" i="19"/>
  <c r="P48" i="19"/>
  <c r="O48" i="19"/>
  <c r="R48" i="19"/>
  <c r="Q45" i="19"/>
  <c r="N46" i="19"/>
  <c r="Q46" i="19"/>
  <c r="P45" i="19"/>
  <c r="Q44" i="19"/>
  <c r="P46" i="19"/>
  <c r="R45" i="19"/>
  <c r="O47" i="19"/>
  <c r="P47" i="19"/>
  <c r="N44" i="19"/>
  <c r="O45" i="19"/>
  <c r="O44" i="19"/>
  <c r="N47" i="19"/>
  <c r="V47" i="19" s="1"/>
  <c r="Q48" i="19"/>
  <c r="R46" i="19"/>
  <c r="N45" i="19"/>
  <c r="R47" i="19"/>
  <c r="L53" i="16"/>
  <c r="V42" i="15"/>
  <c r="X39" i="15" s="1"/>
  <c r="X38" i="15"/>
  <c r="L55" i="16"/>
  <c r="V55" i="17"/>
  <c r="L40" i="19"/>
  <c r="V59" i="4"/>
  <c r="Z59" i="4" a="1"/>
  <c r="V60" i="20"/>
  <c r="Z60" i="20" a="1"/>
  <c r="V64" i="15"/>
  <c r="V35" i="20"/>
  <c r="V40" i="17"/>
  <c r="V40" i="4"/>
  <c r="L41" i="18"/>
  <c r="V64" i="16"/>
  <c r="L49" i="20"/>
  <c r="Z38" i="16" a="1"/>
  <c r="V38" i="16"/>
  <c r="V64" i="4"/>
  <c r="L61" i="18"/>
  <c r="N51" i="19"/>
  <c r="R54" i="19"/>
  <c r="R52" i="19"/>
  <c r="S56" i="19"/>
  <c r="P55" i="19"/>
  <c r="S53" i="19"/>
  <c r="R56" i="19"/>
  <c r="O56" i="19"/>
  <c r="Q56" i="19"/>
  <c r="Q53" i="19"/>
  <c r="N52" i="19"/>
  <c r="Q51" i="19"/>
  <c r="S52" i="19"/>
  <c r="Q55" i="19"/>
  <c r="Q54" i="19"/>
  <c r="O54" i="19"/>
  <c r="N54" i="19"/>
  <c r="P53" i="19"/>
  <c r="Q52" i="19"/>
  <c r="N56" i="19"/>
  <c r="V56" i="19" s="1"/>
  <c r="N53" i="19"/>
  <c r="P51" i="19"/>
  <c r="P56" i="19"/>
  <c r="R53" i="19"/>
  <c r="P54" i="19"/>
  <c r="O55" i="19"/>
  <c r="S54" i="19"/>
  <c r="S55" i="19"/>
  <c r="R51" i="19"/>
  <c r="R55" i="19"/>
  <c r="O51" i="19"/>
  <c r="S51" i="19"/>
  <c r="N55" i="19"/>
  <c r="P52" i="19"/>
  <c r="O53" i="19"/>
  <c r="O52" i="19"/>
  <c r="V46" i="16"/>
  <c r="V56" i="14"/>
  <c r="L66" i="16"/>
  <c r="Z59" i="18" a="1"/>
  <c r="V59" i="18"/>
  <c r="V52" i="18"/>
  <c r="V52" i="15"/>
  <c r="L33" i="20"/>
  <c r="L36" i="20" s="1"/>
  <c r="L34" i="16"/>
  <c r="V34" i="4"/>
  <c r="L34" i="14"/>
  <c r="V63" i="16"/>
  <c r="L46" i="19"/>
  <c r="V49" i="20"/>
  <c r="V61" i="18"/>
  <c r="L39" i="17"/>
  <c r="V51" i="4"/>
  <c r="Z51" i="4" a="1"/>
  <c r="V54" i="16"/>
  <c r="V41" i="18"/>
  <c r="L62" i="4"/>
  <c r="L66" i="4" s="1"/>
  <c r="L62" i="19"/>
  <c r="V32" i="17"/>
  <c r="Z32" i="17" a="1"/>
  <c r="L56" i="15"/>
  <c r="L57" i="15" s="1"/>
  <c r="V62" i="20"/>
  <c r="V61" i="20"/>
  <c r="Z59" i="15" a="1"/>
  <c r="V59" i="15"/>
  <c r="Z38" i="18" a="1"/>
  <c r="V38" i="18"/>
  <c r="V39" i="17"/>
  <c r="V47" i="16"/>
  <c r="V48" i="16"/>
  <c r="L45" i="4"/>
  <c r="L47" i="4"/>
  <c r="L52" i="18"/>
  <c r="L53" i="18"/>
  <c r="L56" i="18"/>
  <c r="V48" i="20"/>
  <c r="V56" i="4"/>
  <c r="L45" i="17"/>
  <c r="V61" i="17"/>
  <c r="V41" i="19"/>
  <c r="L53" i="20"/>
  <c r="L58" i="20" s="1"/>
  <c r="L55" i="20"/>
  <c r="L62" i="14"/>
  <c r="V60" i="14"/>
  <c r="V38" i="4"/>
  <c r="Z38" i="4" a="1"/>
  <c r="L63" i="14"/>
  <c r="L60" i="19"/>
  <c r="J49" i="19"/>
  <c r="L45" i="19" s="1"/>
  <c r="V42" i="20"/>
  <c r="L60" i="14"/>
  <c r="L66" i="14" s="1"/>
  <c r="V33" i="16"/>
  <c r="V45" i="4"/>
  <c r="V33" i="14"/>
  <c r="V65" i="14"/>
  <c r="V32" i="18"/>
  <c r="Z32" i="18" a="1"/>
  <c r="V64" i="14"/>
  <c r="L53" i="4"/>
  <c r="L57" i="4" s="1"/>
  <c r="V46" i="17"/>
  <c r="V33" i="18"/>
  <c r="V52" i="4"/>
  <c r="V45" i="18"/>
  <c r="V32" i="16"/>
  <c r="Z32" i="16" a="1"/>
  <c r="Z51" i="15" a="1"/>
  <c r="V51" i="15"/>
  <c r="V52" i="17"/>
  <c r="V52" i="20"/>
  <c r="Z52" i="20" a="1"/>
  <c r="V47" i="14"/>
  <c r="J57" i="19"/>
  <c r="L55" i="19" s="1"/>
  <c r="L51" i="19"/>
  <c r="L32" i="16"/>
  <c r="L35" i="16" s="1"/>
  <c r="L44" i="14"/>
  <c r="V33" i="19"/>
  <c r="V62" i="15"/>
  <c r="V34" i="16"/>
  <c r="V48" i="4"/>
  <c r="L47" i="16"/>
  <c r="L49" i="16" s="1"/>
  <c r="V44" i="15"/>
  <c r="Z44" i="15" a="1"/>
  <c r="V45" i="14"/>
  <c r="L40" i="16"/>
  <c r="V45" i="16"/>
  <c r="V63" i="14"/>
  <c r="L48" i="20"/>
  <c r="V53" i="18"/>
  <c r="V61" i="15"/>
  <c r="AH35" i="15"/>
  <c r="AJ33" i="15" s="1"/>
  <c r="L55" i="14"/>
  <c r="V56" i="17"/>
  <c r="V44" i="4"/>
  <c r="Z44" i="4" a="1"/>
  <c r="L51" i="16"/>
  <c r="V48" i="15"/>
  <c r="V46" i="14"/>
  <c r="L54" i="18"/>
  <c r="Z44" i="16" a="1"/>
  <c r="V44" i="16"/>
  <c r="L56" i="20"/>
  <c r="V59" i="14"/>
  <c r="Z59" i="14" a="1"/>
  <c r="L64" i="19"/>
  <c r="V39" i="4"/>
  <c r="Z51" i="14" a="1"/>
  <c r="V51" i="14"/>
  <c r="L47" i="14"/>
  <c r="L61" i="4"/>
  <c r="L62" i="18"/>
  <c r="V48" i="17"/>
  <c r="L41" i="20"/>
  <c r="L43" i="20" s="1"/>
  <c r="L40" i="20"/>
  <c r="V34" i="18"/>
  <c r="V46" i="20"/>
  <c r="V62" i="18"/>
  <c r="L52" i="14"/>
  <c r="V53" i="4"/>
  <c r="V40" i="18"/>
  <c r="V48" i="18"/>
  <c r="L54" i="14"/>
  <c r="V38" i="14"/>
  <c r="Z38" i="14" a="1"/>
  <c r="L44" i="17"/>
  <c r="V41" i="20"/>
  <c r="L46" i="15"/>
  <c r="L34" i="20"/>
  <c r="L60" i="20"/>
  <c r="L67" i="20" s="1"/>
  <c r="Z38" i="19" a="1"/>
  <c r="V38" i="19"/>
  <c r="L59" i="15"/>
  <c r="L66" i="15" s="1"/>
  <c r="V35" i="17" l="1"/>
  <c r="X32" i="17"/>
  <c r="Z45" i="20"/>
  <c r="AD48" i="20"/>
  <c r="AC49" i="20"/>
  <c r="Z47" i="20"/>
  <c r="AC46" i="20"/>
  <c r="AA49" i="20"/>
  <c r="AB46" i="20"/>
  <c r="AB48" i="20"/>
  <c r="AA46" i="20"/>
  <c r="AB45" i="20"/>
  <c r="AA45" i="20"/>
  <c r="AD45" i="20"/>
  <c r="AC47" i="20"/>
  <c r="AB47" i="20"/>
  <c r="AA48" i="20"/>
  <c r="Z46" i="20"/>
  <c r="AB49" i="20"/>
  <c r="AD49" i="20"/>
  <c r="AC45" i="20"/>
  <c r="AA47" i="20"/>
  <c r="AC48" i="20"/>
  <c r="AD46" i="20"/>
  <c r="AD47" i="20"/>
  <c r="Z48" i="20"/>
  <c r="Z49" i="20"/>
  <c r="L49" i="15"/>
  <c r="V36" i="20"/>
  <c r="X34" i="20" s="1"/>
  <c r="X33" i="20"/>
  <c r="X54" i="18"/>
  <c r="Z52" i="18"/>
  <c r="AH52" i="18" s="1"/>
  <c r="AD53" i="18"/>
  <c r="AC56" i="18"/>
  <c r="AC55" i="18"/>
  <c r="AD54" i="18"/>
  <c r="AD52" i="18"/>
  <c r="AE54" i="18"/>
  <c r="AD51" i="18"/>
  <c r="AB51" i="18"/>
  <c r="AA51" i="18"/>
  <c r="Z55" i="18"/>
  <c r="AA53" i="18"/>
  <c r="AC53" i="18"/>
  <c r="AC51" i="18"/>
  <c r="AB55" i="18"/>
  <c r="AE53" i="18"/>
  <c r="Z54" i="18"/>
  <c r="AH54" i="18" s="1"/>
  <c r="AE51" i="18"/>
  <c r="AD55" i="18"/>
  <c r="AB54" i="18"/>
  <c r="AC54" i="18"/>
  <c r="AE52" i="18"/>
  <c r="AB52" i="18"/>
  <c r="Z51" i="18"/>
  <c r="Z53" i="18"/>
  <c r="AH53" i="18" s="1"/>
  <c r="Z56" i="18"/>
  <c r="AC52" i="18"/>
  <c r="AD56" i="18"/>
  <c r="AA52" i="18"/>
  <c r="AA56" i="18"/>
  <c r="AB53" i="18"/>
  <c r="AA54" i="18"/>
  <c r="AE56" i="18"/>
  <c r="AA55" i="18"/>
  <c r="AE55" i="18"/>
  <c r="AB56" i="18"/>
  <c r="V61" i="19"/>
  <c r="AB59" i="17"/>
  <c r="AB62" i="17"/>
  <c r="AB64" i="17"/>
  <c r="AC59" i="17"/>
  <c r="AA59" i="17"/>
  <c r="AA64" i="17"/>
  <c r="AD59" i="17"/>
  <c r="AF62" i="17"/>
  <c r="Z65" i="17"/>
  <c r="AH65" i="17" s="1"/>
  <c r="AC64" i="17"/>
  <c r="AE62" i="17"/>
  <c r="AB60" i="17"/>
  <c r="AD61" i="17"/>
  <c r="AF63" i="17"/>
  <c r="AC60" i="17"/>
  <c r="AE59" i="17"/>
  <c r="AA65" i="17"/>
  <c r="AF61" i="17"/>
  <c r="AF64" i="17"/>
  <c r="AA60" i="17"/>
  <c r="AE65" i="17"/>
  <c r="Z60" i="17"/>
  <c r="Z62" i="17"/>
  <c r="AB65" i="17"/>
  <c r="AE60" i="17"/>
  <c r="AD60" i="17"/>
  <c r="AD62" i="17"/>
  <c r="AD65" i="17"/>
  <c r="AA61" i="17"/>
  <c r="AB61" i="17"/>
  <c r="AC62" i="17"/>
  <c r="Z63" i="17"/>
  <c r="AC63" i="17"/>
  <c r="AB63" i="17"/>
  <c r="AC65" i="17"/>
  <c r="AD63" i="17"/>
  <c r="AE61" i="17"/>
  <c r="Z61" i="17"/>
  <c r="AE64" i="17"/>
  <c r="AC61" i="17"/>
  <c r="AF60" i="17"/>
  <c r="AA62" i="17"/>
  <c r="Z59" i="17"/>
  <c r="AA63" i="17"/>
  <c r="AF65" i="17"/>
  <c r="AE63" i="17"/>
  <c r="Z64" i="17"/>
  <c r="AD64" i="17"/>
  <c r="AF59" i="17"/>
  <c r="X40" i="18"/>
  <c r="X48" i="17"/>
  <c r="X46" i="14"/>
  <c r="AJ32" i="15"/>
  <c r="AB45" i="15"/>
  <c r="Z47" i="15"/>
  <c r="AC46" i="15"/>
  <c r="AD44" i="15"/>
  <c r="AD48" i="15"/>
  <c r="AA46" i="15"/>
  <c r="Z46" i="15"/>
  <c r="AC45" i="15"/>
  <c r="AC47" i="15"/>
  <c r="AD46" i="15"/>
  <c r="AA47" i="15"/>
  <c r="Z48" i="15"/>
  <c r="AH48" i="15" s="1"/>
  <c r="AB44" i="15"/>
  <c r="AA45" i="15"/>
  <c r="AB46" i="15"/>
  <c r="AC44" i="15"/>
  <c r="AC48" i="15"/>
  <c r="Z45" i="15"/>
  <c r="AA48" i="15"/>
  <c r="AD45" i="15"/>
  <c r="AB48" i="15"/>
  <c r="Z44" i="15"/>
  <c r="AB47" i="15"/>
  <c r="AD47" i="15"/>
  <c r="AA44" i="15"/>
  <c r="L49" i="14"/>
  <c r="V57" i="15"/>
  <c r="X53" i="15" s="1"/>
  <c r="X51" i="15"/>
  <c r="V52" i="19"/>
  <c r="AD60" i="20"/>
  <c r="AD63" i="20"/>
  <c r="AD65" i="20"/>
  <c r="AC62" i="20"/>
  <c r="AE60" i="20"/>
  <c r="AE65" i="20"/>
  <c r="AF61" i="20"/>
  <c r="Z63" i="20"/>
  <c r="AB65" i="20"/>
  <c r="AC63" i="20"/>
  <c r="AE62" i="20"/>
  <c r="Z62" i="20"/>
  <c r="AB64" i="20"/>
  <c r="AD66" i="20"/>
  <c r="AA61" i="20"/>
  <c r="AE64" i="20"/>
  <c r="Z60" i="20"/>
  <c r="Z64" i="20"/>
  <c r="AC61" i="20"/>
  <c r="AA63" i="20"/>
  <c r="AB60" i="20"/>
  <c r="AD64" i="20"/>
  <c r="AC60" i="20"/>
  <c r="AE63" i="20"/>
  <c r="AF60" i="20"/>
  <c r="AF64" i="20"/>
  <c r="AC64" i="20"/>
  <c r="AA64" i="20"/>
  <c r="AB61" i="20"/>
  <c r="AB63" i="20"/>
  <c r="AB66" i="20"/>
  <c r="AA60" i="20"/>
  <c r="AF63" i="20"/>
  <c r="AA62" i="20"/>
  <c r="Z65" i="20"/>
  <c r="AA65" i="20"/>
  <c r="AF65" i="20"/>
  <c r="AA66" i="20"/>
  <c r="Z61" i="20"/>
  <c r="Z66" i="20"/>
  <c r="AH66" i="20" s="1"/>
  <c r="AE66" i="20"/>
  <c r="AD61" i="20"/>
  <c r="AF66" i="20"/>
  <c r="AB62" i="20"/>
  <c r="AC65" i="20"/>
  <c r="AD62" i="20"/>
  <c r="AC66" i="20"/>
  <c r="AF62" i="20"/>
  <c r="AE61" i="20"/>
  <c r="V42" i="17"/>
  <c r="X41" i="17" s="1"/>
  <c r="AL38" i="15" a="1"/>
  <c r="AH38" i="15"/>
  <c r="V50" i="20"/>
  <c r="X45" i="20" s="1"/>
  <c r="AB34" i="20"/>
  <c r="AB35" i="20"/>
  <c r="Z33" i="20"/>
  <c r="AB33" i="20"/>
  <c r="Z35" i="20"/>
  <c r="Z34" i="20"/>
  <c r="AH34" i="20" s="1"/>
  <c r="AA34" i="20"/>
  <c r="AA33" i="20"/>
  <c r="AA35" i="20"/>
  <c r="V49" i="18"/>
  <c r="X48" i="18" s="1"/>
  <c r="X44" i="18"/>
  <c r="X66" i="20"/>
  <c r="L57" i="18"/>
  <c r="V57" i="18"/>
  <c r="X51" i="18"/>
  <c r="V63" i="19"/>
  <c r="Z59" i="19" a="1"/>
  <c r="V59" i="19"/>
  <c r="V66" i="17"/>
  <c r="X59" i="17"/>
  <c r="X63" i="20"/>
  <c r="AD45" i="18"/>
  <c r="AB47" i="18"/>
  <c r="AA47" i="18"/>
  <c r="Z44" i="18"/>
  <c r="Z48" i="18"/>
  <c r="AH48" i="18" s="1"/>
  <c r="AC44" i="18"/>
  <c r="AB44" i="18"/>
  <c r="AB48" i="18"/>
  <c r="AA46" i="18"/>
  <c r="Z46" i="18"/>
  <c r="AC45" i="18"/>
  <c r="AA48" i="18"/>
  <c r="AD46" i="18"/>
  <c r="AC47" i="18"/>
  <c r="Z45" i="18"/>
  <c r="AA44" i="18"/>
  <c r="AB45" i="18"/>
  <c r="AC46" i="18"/>
  <c r="AA45" i="18"/>
  <c r="AD44" i="18"/>
  <c r="AD48" i="18"/>
  <c r="AC48" i="18"/>
  <c r="AB46" i="18"/>
  <c r="Z47" i="18"/>
  <c r="AH47" i="18" s="1"/>
  <c r="AD47" i="18"/>
  <c r="V49" i="14"/>
  <c r="X48" i="14" s="1"/>
  <c r="AJ34" i="15"/>
  <c r="AT35" i="15"/>
  <c r="AV33" i="15" s="1"/>
  <c r="V42" i="4"/>
  <c r="X40" i="4" s="1"/>
  <c r="X38" i="4"/>
  <c r="V55" i="19"/>
  <c r="Z60" i="14"/>
  <c r="Z61" i="14"/>
  <c r="Z63" i="14"/>
  <c r="Z65" i="14"/>
  <c r="AC63" i="14"/>
  <c r="AE64" i="14"/>
  <c r="AA65" i="14"/>
  <c r="Z59" i="14"/>
  <c r="Z62" i="14"/>
  <c r="Z64" i="14"/>
  <c r="AC60" i="14"/>
  <c r="AE59" i="14"/>
  <c r="AA61" i="14"/>
  <c r="AB60" i="14"/>
  <c r="AF61" i="14"/>
  <c r="AD64" i="14"/>
  <c r="AC64" i="14"/>
  <c r="AA59" i="14"/>
  <c r="AD60" i="14"/>
  <c r="AB62" i="14"/>
  <c r="AF64" i="14"/>
  <c r="AC65" i="14"/>
  <c r="AA62" i="14"/>
  <c r="AF60" i="14"/>
  <c r="AD62" i="14"/>
  <c r="AB65" i="14"/>
  <c r="AE60" i="14"/>
  <c r="AA63" i="14"/>
  <c r="AB59" i="14"/>
  <c r="AF62" i="14"/>
  <c r="AD65" i="14"/>
  <c r="AE61" i="14"/>
  <c r="AA64" i="14"/>
  <c r="AB64" i="14"/>
  <c r="AA60" i="14"/>
  <c r="AD61" i="14"/>
  <c r="AC62" i="14"/>
  <c r="AB63" i="14"/>
  <c r="AE62" i="14"/>
  <c r="AF59" i="14"/>
  <c r="AE65" i="14"/>
  <c r="AB61" i="14"/>
  <c r="AD63" i="14"/>
  <c r="AC61" i="14"/>
  <c r="AE63" i="14"/>
  <c r="AD59" i="14"/>
  <c r="AF63" i="14"/>
  <c r="AF65" i="14"/>
  <c r="AC59" i="14"/>
  <c r="V57" i="17"/>
  <c r="X53" i="17" s="1"/>
  <c r="AA32" i="4"/>
  <c r="AB32" i="4"/>
  <c r="Z34" i="4"/>
  <c r="AH34" i="4" s="1"/>
  <c r="Z33" i="4"/>
  <c r="AH33" i="4" s="1"/>
  <c r="Z32" i="4"/>
  <c r="AB34" i="4"/>
  <c r="AA33" i="4"/>
  <c r="AA34" i="4"/>
  <c r="AB33" i="4"/>
  <c r="X63" i="15"/>
  <c r="Z40" i="16"/>
  <c r="AA39" i="16"/>
  <c r="Z39" i="16"/>
  <c r="AC39" i="16"/>
  <c r="AA38" i="16"/>
  <c r="AB41" i="16"/>
  <c r="AC41" i="16"/>
  <c r="AB38" i="16"/>
  <c r="AA40" i="16"/>
  <c r="Z41" i="16"/>
  <c r="AH41" i="16" s="1"/>
  <c r="AA41" i="16"/>
  <c r="Z38" i="16"/>
  <c r="AC40" i="16"/>
  <c r="AC38" i="16"/>
  <c r="AB40" i="16"/>
  <c r="AB39" i="16"/>
  <c r="X53" i="4"/>
  <c r="AB41" i="4"/>
  <c r="Z40" i="4"/>
  <c r="AB38" i="4"/>
  <c r="AA38" i="4"/>
  <c r="AA40" i="4"/>
  <c r="AB39" i="4"/>
  <c r="Z41" i="4"/>
  <c r="AH41" i="4" s="1"/>
  <c r="AC40" i="4"/>
  <c r="AA41" i="4"/>
  <c r="AA39" i="4"/>
  <c r="AC41" i="4"/>
  <c r="AC39" i="4"/>
  <c r="Z38" i="4"/>
  <c r="Z39" i="4"/>
  <c r="AH39" i="4" s="1"/>
  <c r="AC38" i="4"/>
  <c r="AB40" i="4"/>
  <c r="V66" i="15"/>
  <c r="X59" i="15"/>
  <c r="X52" i="18"/>
  <c r="AH40" i="15"/>
  <c r="X46" i="4"/>
  <c r="L57" i="16"/>
  <c r="X53" i="18"/>
  <c r="Z33" i="18"/>
  <c r="AA34" i="18"/>
  <c r="AA33" i="18"/>
  <c r="Z32" i="18"/>
  <c r="Z34" i="18"/>
  <c r="AB34" i="18"/>
  <c r="AA32" i="18"/>
  <c r="AB32" i="18"/>
  <c r="AB33" i="18"/>
  <c r="X61" i="17"/>
  <c r="V42" i="18"/>
  <c r="X39" i="18" s="1"/>
  <c r="AB60" i="16"/>
  <c r="AB61" i="16"/>
  <c r="AB63" i="16"/>
  <c r="AB65" i="16"/>
  <c r="AC64" i="16"/>
  <c r="AE65" i="16"/>
  <c r="AB59" i="16"/>
  <c r="AB62" i="16"/>
  <c r="AB64" i="16"/>
  <c r="AC59" i="16"/>
  <c r="AE61" i="16"/>
  <c r="AA62" i="16"/>
  <c r="AF59" i="16"/>
  <c r="AD63" i="16"/>
  <c r="AC60" i="16"/>
  <c r="AE63" i="16"/>
  <c r="AD60" i="16"/>
  <c r="Z62" i="16"/>
  <c r="AH62" i="16" s="1"/>
  <c r="AF64" i="16"/>
  <c r="AC65" i="16"/>
  <c r="AA61" i="16"/>
  <c r="AD61" i="16"/>
  <c r="Z65" i="16"/>
  <c r="AE62" i="16"/>
  <c r="AF61" i="16"/>
  <c r="AD65" i="16"/>
  <c r="AE64" i="16"/>
  <c r="AD62" i="16"/>
  <c r="AF65" i="16"/>
  <c r="AA60" i="16"/>
  <c r="AD59" i="16"/>
  <c r="Z64" i="16"/>
  <c r="AE60" i="16"/>
  <c r="AA65" i="16"/>
  <c r="Z60" i="16"/>
  <c r="AH60" i="16" s="1"/>
  <c r="AC61" i="16"/>
  <c r="AF60" i="16"/>
  <c r="AC62" i="16"/>
  <c r="Z59" i="16"/>
  <c r="AC63" i="16"/>
  <c r="Z61" i="16"/>
  <c r="AE59" i="16"/>
  <c r="AD64" i="16"/>
  <c r="AF62" i="16"/>
  <c r="Z63" i="16"/>
  <c r="AF63" i="16"/>
  <c r="AA59" i="16"/>
  <c r="AA63" i="16"/>
  <c r="AA64" i="16"/>
  <c r="V57" i="16"/>
  <c r="X52" i="16" s="1"/>
  <c r="X51" i="16"/>
  <c r="X47" i="4"/>
  <c r="L49" i="17"/>
  <c r="V66" i="14"/>
  <c r="X63" i="14" s="1"/>
  <c r="X32" i="16"/>
  <c r="X35" i="16" s="1"/>
  <c r="V35" i="16"/>
  <c r="V35" i="18"/>
  <c r="X32" i="18"/>
  <c r="AA51" i="16"/>
  <c r="AE54" i="16"/>
  <c r="Z51" i="16"/>
  <c r="AA52" i="16"/>
  <c r="AB56" i="16"/>
  <c r="AB53" i="16"/>
  <c r="AA56" i="16"/>
  <c r="AB54" i="16"/>
  <c r="AE55" i="16"/>
  <c r="AB52" i="16"/>
  <c r="Z55" i="16"/>
  <c r="AE53" i="16"/>
  <c r="Z54" i="16"/>
  <c r="AD52" i="16"/>
  <c r="AB55" i="16"/>
  <c r="AC55" i="16"/>
  <c r="AA55" i="16"/>
  <c r="AC51" i="16"/>
  <c r="AD55" i="16"/>
  <c r="Z56" i="16"/>
  <c r="AE51" i="16"/>
  <c r="AC56" i="16"/>
  <c r="AD56" i="16"/>
  <c r="AC54" i="16"/>
  <c r="AE52" i="16"/>
  <c r="Z52" i="16"/>
  <c r="AA53" i="16"/>
  <c r="Z53" i="16"/>
  <c r="AB51" i="16"/>
  <c r="AD51" i="16"/>
  <c r="AC53" i="16"/>
  <c r="AD54" i="16"/>
  <c r="AE56" i="16"/>
  <c r="AD53" i="16"/>
  <c r="AA54" i="16"/>
  <c r="AC52" i="16"/>
  <c r="V57" i="14"/>
  <c r="V49" i="4"/>
  <c r="X45" i="4" s="1"/>
  <c r="X48" i="4"/>
  <c r="AB53" i="4"/>
  <c r="AA56" i="4"/>
  <c r="AB54" i="4"/>
  <c r="AE55" i="4"/>
  <c r="AB52" i="4"/>
  <c r="AC54" i="4"/>
  <c r="Z51" i="4"/>
  <c r="AB51" i="4"/>
  <c r="AE51" i="4"/>
  <c r="AD55" i="4"/>
  <c r="AC55" i="4"/>
  <c r="Z54" i="4"/>
  <c r="AD53" i="4"/>
  <c r="AD51" i="4"/>
  <c r="AE52" i="4"/>
  <c r="AC51" i="4"/>
  <c r="AC52" i="4"/>
  <c r="Z53" i="4"/>
  <c r="AA53" i="4"/>
  <c r="AA55" i="4"/>
  <c r="AA54" i="4"/>
  <c r="AE53" i="4"/>
  <c r="AB56" i="4"/>
  <c r="AE54" i="4"/>
  <c r="Z56" i="4"/>
  <c r="AA51" i="4"/>
  <c r="AD54" i="4"/>
  <c r="AE56" i="4"/>
  <c r="AD56" i="4"/>
  <c r="Z52" i="4"/>
  <c r="AH52" i="4" s="1"/>
  <c r="AA52" i="4"/>
  <c r="AD52" i="4"/>
  <c r="Z55" i="4"/>
  <c r="AB55" i="4"/>
  <c r="AC56" i="4"/>
  <c r="AC53" i="4"/>
  <c r="L56" i="19"/>
  <c r="X41" i="15"/>
  <c r="V44" i="19"/>
  <c r="Z44" i="19" a="1"/>
  <c r="V46" i="19"/>
  <c r="X60" i="4"/>
  <c r="X56" i="18"/>
  <c r="V49" i="17"/>
  <c r="X45" i="17" s="1"/>
  <c r="X44" i="17"/>
  <c r="X55" i="18"/>
  <c r="X65" i="15"/>
  <c r="AE51" i="17"/>
  <c r="AB55" i="17"/>
  <c r="AA53" i="17"/>
  <c r="AB51" i="17"/>
  <c r="Z53" i="17"/>
  <c r="AA56" i="17"/>
  <c r="AC55" i="17"/>
  <c r="AA55" i="17"/>
  <c r="AB53" i="17"/>
  <c r="AC56" i="17"/>
  <c r="Z56" i="17"/>
  <c r="AE55" i="17"/>
  <c r="AD53" i="17"/>
  <c r="AE56" i="17"/>
  <c r="Z52" i="17"/>
  <c r="AH52" i="17" s="1"/>
  <c r="AA54" i="17"/>
  <c r="AC52" i="17"/>
  <c r="AA52" i="17"/>
  <c r="AD55" i="17"/>
  <c r="Z54" i="17"/>
  <c r="AC51" i="17"/>
  <c r="AB54" i="17"/>
  <c r="AC54" i="17"/>
  <c r="AD56" i="17"/>
  <c r="Z51" i="17"/>
  <c r="AD51" i="17"/>
  <c r="AE53" i="17"/>
  <c r="AE54" i="17"/>
  <c r="AB56" i="17"/>
  <c r="AB52" i="17"/>
  <c r="AD52" i="17"/>
  <c r="AA51" i="17"/>
  <c r="Z55" i="17"/>
  <c r="AE52" i="17"/>
  <c r="AC53" i="17"/>
  <c r="AD54" i="17"/>
  <c r="V60" i="19"/>
  <c r="V35" i="4"/>
  <c r="X33" i="4" s="1"/>
  <c r="X46" i="17"/>
  <c r="AD52" i="15"/>
  <c r="AC54" i="15"/>
  <c r="AC52" i="15"/>
  <c r="AD56" i="15"/>
  <c r="AA55" i="15"/>
  <c r="AC51" i="15"/>
  <c r="AB55" i="15"/>
  <c r="AE53" i="15"/>
  <c r="AE55" i="15"/>
  <c r="AE51" i="15"/>
  <c r="AD55" i="15"/>
  <c r="AB54" i="15"/>
  <c r="AE52" i="15"/>
  <c r="Z53" i="15"/>
  <c r="AA56" i="15"/>
  <c r="AC55" i="15"/>
  <c r="Z54" i="15"/>
  <c r="AB53" i="15"/>
  <c r="AC56" i="15"/>
  <c r="Z56" i="15"/>
  <c r="AB56" i="15"/>
  <c r="AA51" i="15"/>
  <c r="AA53" i="15"/>
  <c r="Z55" i="15"/>
  <c r="AD54" i="15"/>
  <c r="AE56" i="15"/>
  <c r="Z51" i="15"/>
  <c r="AD51" i="15"/>
  <c r="AA52" i="15"/>
  <c r="AA54" i="15"/>
  <c r="Z52" i="15"/>
  <c r="AB52" i="15"/>
  <c r="AD53" i="15"/>
  <c r="AE54" i="15"/>
  <c r="AB51" i="15"/>
  <c r="AC53" i="15"/>
  <c r="X33" i="16"/>
  <c r="V67" i="20"/>
  <c r="X62" i="20" s="1"/>
  <c r="X60" i="20"/>
  <c r="V48" i="19"/>
  <c r="X65" i="17"/>
  <c r="V66" i="16"/>
  <c r="X60" i="16" s="1"/>
  <c r="X59" i="16"/>
  <c r="AB32" i="16"/>
  <c r="AA33" i="16"/>
  <c r="AB33" i="16"/>
  <c r="Z32" i="16"/>
  <c r="Z34" i="16"/>
  <c r="AB34" i="16"/>
  <c r="Z33" i="16"/>
  <c r="AA32" i="16"/>
  <c r="AA34" i="16"/>
  <c r="AC59" i="4"/>
  <c r="AA63" i="4"/>
  <c r="AE65" i="4"/>
  <c r="AF62" i="4"/>
  <c r="AD59" i="4"/>
  <c r="Z64" i="4"/>
  <c r="AA60" i="4"/>
  <c r="AE61" i="4"/>
  <c r="AC64" i="4"/>
  <c r="AF59" i="4"/>
  <c r="AF64" i="4"/>
  <c r="AD64" i="4"/>
  <c r="AE59" i="4"/>
  <c r="AA64" i="4"/>
  <c r="AF61" i="4"/>
  <c r="AD61" i="4"/>
  <c r="Z65" i="4"/>
  <c r="AA61" i="4"/>
  <c r="AE64" i="4"/>
  <c r="AB62" i="4"/>
  <c r="AD62" i="4"/>
  <c r="Z60" i="4"/>
  <c r="AC61" i="4"/>
  <c r="AA65" i="4"/>
  <c r="AB63" i="4"/>
  <c r="AD63" i="4"/>
  <c r="Z63" i="4"/>
  <c r="AH63" i="4" s="1"/>
  <c r="AA62" i="4"/>
  <c r="AC65" i="4"/>
  <c r="AF63" i="4"/>
  <c r="AD65" i="4"/>
  <c r="AE63" i="4"/>
  <c r="AD60" i="4"/>
  <c r="AA59" i="4"/>
  <c r="AB61" i="4"/>
  <c r="Z61" i="4"/>
  <c r="AC62" i="4"/>
  <c r="AB64" i="4"/>
  <c r="AF60" i="4"/>
  <c r="AB59" i="4"/>
  <c r="AB65" i="4"/>
  <c r="AC63" i="4"/>
  <c r="AB60" i="4"/>
  <c r="AF65" i="4"/>
  <c r="Z59" i="4"/>
  <c r="Z62" i="4"/>
  <c r="AH62" i="4" s="1"/>
  <c r="AC60" i="4"/>
  <c r="AE60" i="4"/>
  <c r="AE62" i="4"/>
  <c r="AC47" i="14"/>
  <c r="AD47" i="14"/>
  <c r="AD48" i="14"/>
  <c r="AC44" i="14"/>
  <c r="AD44" i="14"/>
  <c r="Z46" i="14"/>
  <c r="AA48" i="14"/>
  <c r="Z45" i="14"/>
  <c r="AC48" i="14"/>
  <c r="Z48" i="14"/>
  <c r="AH48" i="14" s="1"/>
  <c r="AB45" i="14"/>
  <c r="AA45" i="14"/>
  <c r="Z44" i="14"/>
  <c r="AD45" i="14"/>
  <c r="AC46" i="14"/>
  <c r="AB44" i="14"/>
  <c r="AC45" i="14"/>
  <c r="AB47" i="14"/>
  <c r="AA44" i="14"/>
  <c r="AA46" i="14"/>
  <c r="AA47" i="14"/>
  <c r="AD46" i="14"/>
  <c r="AB46" i="14"/>
  <c r="Z47" i="14"/>
  <c r="AB48" i="14"/>
  <c r="AD59" i="18"/>
  <c r="AD62" i="18"/>
  <c r="AD64" i="18"/>
  <c r="AC61" i="18"/>
  <c r="AE59" i="18"/>
  <c r="AE64" i="18"/>
  <c r="AB59" i="18"/>
  <c r="AF62" i="18"/>
  <c r="Z65" i="18"/>
  <c r="AC64" i="18"/>
  <c r="AE62" i="18"/>
  <c r="AB60" i="18"/>
  <c r="AD61" i="18"/>
  <c r="AF63" i="18"/>
  <c r="AC60" i="18"/>
  <c r="AA59" i="18"/>
  <c r="AA65" i="18"/>
  <c r="Z61" i="18"/>
  <c r="AB61" i="18"/>
  <c r="AB64" i="18"/>
  <c r="AC65" i="18"/>
  <c r="AA64" i="18"/>
  <c r="AF61" i="18"/>
  <c r="AF64" i="18"/>
  <c r="AA60" i="18"/>
  <c r="AE65" i="18"/>
  <c r="Z60" i="18"/>
  <c r="AB63" i="18"/>
  <c r="AC63" i="18"/>
  <c r="AD60" i="18"/>
  <c r="AD63" i="18"/>
  <c r="AE60" i="18"/>
  <c r="AF60" i="18"/>
  <c r="Z64" i="18"/>
  <c r="AA61" i="18"/>
  <c r="Z59" i="18"/>
  <c r="AB65" i="18"/>
  <c r="AE61" i="18"/>
  <c r="AC62" i="18"/>
  <c r="Z63" i="18"/>
  <c r="AD65" i="18"/>
  <c r="AF65" i="18"/>
  <c r="AB62" i="18"/>
  <c r="AC59" i="18"/>
  <c r="AA62" i="18"/>
  <c r="AF59" i="18"/>
  <c r="Z62" i="18"/>
  <c r="AA63" i="18"/>
  <c r="AE63" i="18"/>
  <c r="X46" i="15"/>
  <c r="Z38" i="14"/>
  <c r="Z40" i="14"/>
  <c r="AB38" i="14"/>
  <c r="Z39" i="14"/>
  <c r="AH39" i="14" s="1"/>
  <c r="AB41" i="14"/>
  <c r="AC41" i="14"/>
  <c r="AA39" i="14"/>
  <c r="AC38" i="14"/>
  <c r="AC39" i="14"/>
  <c r="AA41" i="14"/>
  <c r="AB39" i="14"/>
  <c r="AA40" i="14"/>
  <c r="AC40" i="14"/>
  <c r="Z41" i="14"/>
  <c r="AA38" i="14"/>
  <c r="AB40" i="14"/>
  <c r="V42" i="14"/>
  <c r="X38" i="14"/>
  <c r="X34" i="18"/>
  <c r="AB53" i="20"/>
  <c r="AA55" i="20"/>
  <c r="AE57" i="20"/>
  <c r="Z57" i="20"/>
  <c r="AA56" i="20"/>
  <c r="AE52" i="20"/>
  <c r="AB56" i="20"/>
  <c r="AA54" i="20"/>
  <c r="AB52" i="20"/>
  <c r="AC55" i="20"/>
  <c r="AD52" i="20"/>
  <c r="Z55" i="20"/>
  <c r="Z53" i="20"/>
  <c r="AE55" i="20"/>
  <c r="AE54" i="20"/>
  <c r="AD55" i="20"/>
  <c r="AD53" i="20"/>
  <c r="Z56" i="20"/>
  <c r="AH56" i="20" s="1"/>
  <c r="AB55" i="20"/>
  <c r="AE56" i="20"/>
  <c r="AA52" i="20"/>
  <c r="AD56" i="20"/>
  <c r="AC56" i="20"/>
  <c r="AB57" i="20"/>
  <c r="Z52" i="20"/>
  <c r="AD54" i="20"/>
  <c r="AC54" i="20"/>
  <c r="AA57" i="20"/>
  <c r="AE53" i="20"/>
  <c r="AC52" i="20"/>
  <c r="Z54" i="20"/>
  <c r="AD57" i="20"/>
  <c r="AA53" i="20"/>
  <c r="AB54" i="20"/>
  <c r="AC57" i="20"/>
  <c r="AC53" i="20"/>
  <c r="V57" i="4"/>
  <c r="X56" i="4" s="1"/>
  <c r="X51" i="4"/>
  <c r="L53" i="19"/>
  <c r="L57" i="19" s="1"/>
  <c r="AH41" i="15"/>
  <c r="X62" i="14"/>
  <c r="AD45" i="17"/>
  <c r="AB47" i="17"/>
  <c r="AD48" i="17"/>
  <c r="Z46" i="17"/>
  <c r="AH46" i="17" s="1"/>
  <c r="AA47" i="17"/>
  <c r="AA46" i="17"/>
  <c r="AD44" i="17"/>
  <c r="Z48" i="17"/>
  <c r="AB45" i="17"/>
  <c r="AC46" i="17"/>
  <c r="Z44" i="17"/>
  <c r="AD47" i="17"/>
  <c r="AB44" i="17"/>
  <c r="AB48" i="17"/>
  <c r="AB46" i="17"/>
  <c r="AA45" i="17"/>
  <c r="Z45" i="17"/>
  <c r="AH45" i="17" s="1"/>
  <c r="AA48" i="17"/>
  <c r="AA44" i="17"/>
  <c r="AC44" i="17"/>
  <c r="AD46" i="17"/>
  <c r="AC47" i="17"/>
  <c r="Z47" i="17"/>
  <c r="AC45" i="17"/>
  <c r="AC48" i="17"/>
  <c r="L42" i="17"/>
  <c r="V35" i="19"/>
  <c r="X34" i="19" s="1"/>
  <c r="V64" i="19"/>
  <c r="L66" i="19"/>
  <c r="AC42" i="20"/>
  <c r="AB42" i="20"/>
  <c r="Z40" i="20"/>
  <c r="AA39" i="20"/>
  <c r="Z42" i="20"/>
  <c r="AB39" i="20"/>
  <c r="Z41" i="20"/>
  <c r="AC41" i="20"/>
  <c r="AB41" i="20"/>
  <c r="AB40" i="20"/>
  <c r="AC39" i="20"/>
  <c r="AA40" i="20"/>
  <c r="Z39" i="20"/>
  <c r="AA42" i="20"/>
  <c r="AC40" i="20"/>
  <c r="AA41" i="20"/>
  <c r="X64" i="15"/>
  <c r="Z33" i="14"/>
  <c r="AH33" i="14" s="1"/>
  <c r="Z34" i="14"/>
  <c r="AB33" i="14"/>
  <c r="AB34" i="14"/>
  <c r="AB32" i="14"/>
  <c r="Z32" i="14"/>
  <c r="AA34" i="14"/>
  <c r="AA33" i="14"/>
  <c r="AA32" i="14"/>
  <c r="X61" i="15"/>
  <c r="V49" i="15"/>
  <c r="X45" i="15" s="1"/>
  <c r="X44" i="15"/>
  <c r="X64" i="14"/>
  <c r="AC38" i="17"/>
  <c r="Z41" i="17"/>
  <c r="AC41" i="17"/>
  <c r="AC40" i="17"/>
  <c r="AB39" i="17"/>
  <c r="AA39" i="17"/>
  <c r="AA38" i="17"/>
  <c r="AB41" i="17"/>
  <c r="Z40" i="17"/>
  <c r="AH40" i="17" s="1"/>
  <c r="Z38" i="17"/>
  <c r="AB40" i="17"/>
  <c r="AA40" i="17"/>
  <c r="Z39" i="17"/>
  <c r="AA41" i="17"/>
  <c r="AC39" i="17"/>
  <c r="AB38" i="17"/>
  <c r="AD60" i="15"/>
  <c r="AD61" i="15"/>
  <c r="AD63" i="15"/>
  <c r="AD65" i="15"/>
  <c r="AC65" i="15"/>
  <c r="AA60" i="15"/>
  <c r="AD59" i="15"/>
  <c r="AD62" i="15"/>
  <c r="AD64" i="15"/>
  <c r="AC61" i="15"/>
  <c r="AE62" i="15"/>
  <c r="AA63" i="15"/>
  <c r="AF60" i="15"/>
  <c r="AB62" i="15"/>
  <c r="Z65" i="15"/>
  <c r="AH65" i="15" s="1"/>
  <c r="AE60" i="15"/>
  <c r="AA62" i="15"/>
  <c r="Z59" i="15"/>
  <c r="AF62" i="15"/>
  <c r="AB65" i="15"/>
  <c r="AE59" i="15"/>
  <c r="AA64" i="15"/>
  <c r="AB59" i="15"/>
  <c r="Z63" i="15"/>
  <c r="AF65" i="15"/>
  <c r="AE61" i="15"/>
  <c r="AA65" i="15"/>
  <c r="AF59" i="15"/>
  <c r="AB63" i="15"/>
  <c r="AC60" i="15"/>
  <c r="AE63" i="15"/>
  <c r="AB60" i="15"/>
  <c r="AF64" i="15"/>
  <c r="AA61" i="15"/>
  <c r="Z62" i="15"/>
  <c r="AC64" i="15"/>
  <c r="AF63" i="15"/>
  <c r="AE64" i="15"/>
  <c r="AC59" i="15"/>
  <c r="AC62" i="15"/>
  <c r="Z60" i="15"/>
  <c r="AC63" i="15"/>
  <c r="Z64" i="15"/>
  <c r="Z61" i="15"/>
  <c r="AB61" i="15"/>
  <c r="AF61" i="15"/>
  <c r="AB64" i="15"/>
  <c r="AE65" i="15"/>
  <c r="AA59" i="15"/>
  <c r="X41" i="18"/>
  <c r="V66" i="18"/>
  <c r="X65" i="18" s="1"/>
  <c r="V54" i="19"/>
  <c r="V51" i="19"/>
  <c r="Z51" i="19" a="1"/>
  <c r="L42" i="16"/>
  <c r="X63" i="18"/>
  <c r="AA46" i="4"/>
  <c r="AB45" i="4"/>
  <c r="AD45" i="4"/>
  <c r="AC45" i="4"/>
  <c r="Z46" i="4"/>
  <c r="Z47" i="4"/>
  <c r="AA48" i="4"/>
  <c r="AD48" i="4"/>
  <c r="AC46" i="4"/>
  <c r="Z48" i="4"/>
  <c r="AH48" i="4" s="1"/>
  <c r="AC47" i="4"/>
  <c r="AB46" i="4"/>
  <c r="AC48" i="4"/>
  <c r="AD47" i="4"/>
  <c r="Z44" i="4"/>
  <c r="AD44" i="4"/>
  <c r="AB48" i="4"/>
  <c r="Z45" i="4"/>
  <c r="AH45" i="4" s="1"/>
  <c r="AA47" i="4"/>
  <c r="AD46" i="4"/>
  <c r="AA44" i="4"/>
  <c r="AC44" i="4"/>
  <c r="AA45" i="4"/>
  <c r="AB47" i="4"/>
  <c r="AB44" i="4"/>
  <c r="Z40" i="18"/>
  <c r="AH40" i="18" s="1"/>
  <c r="AA39" i="18"/>
  <c r="Z39" i="18"/>
  <c r="AC39" i="18"/>
  <c r="AB40" i="18"/>
  <c r="AB41" i="18"/>
  <c r="AA41" i="18"/>
  <c r="AC41" i="18"/>
  <c r="AB38" i="18"/>
  <c r="AC40" i="18"/>
  <c r="AC38" i="18"/>
  <c r="AA40" i="18"/>
  <c r="Z41" i="18"/>
  <c r="Z38" i="18"/>
  <c r="AB39" i="18"/>
  <c r="AA38" i="18"/>
  <c r="X61" i="20"/>
  <c r="V66" i="4"/>
  <c r="X59" i="4"/>
  <c r="X60" i="15"/>
  <c r="X55" i="16"/>
  <c r="V42" i="19"/>
  <c r="X41" i="19" s="1"/>
  <c r="AE52" i="14"/>
  <c r="AB54" i="14"/>
  <c r="AB52" i="14"/>
  <c r="Z52" i="14"/>
  <c r="AE51" i="14"/>
  <c r="Z51" i="14"/>
  <c r="AA55" i="14"/>
  <c r="AD53" i="14"/>
  <c r="AD55" i="14"/>
  <c r="AB51" i="14"/>
  <c r="AC55" i="14"/>
  <c r="AA54" i="14"/>
  <c r="AE56" i="14"/>
  <c r="AD51" i="14"/>
  <c r="AE55" i="14"/>
  <c r="AE54" i="14"/>
  <c r="AD52" i="14"/>
  <c r="AA53" i="14"/>
  <c r="Z56" i="14"/>
  <c r="AB55" i="14"/>
  <c r="AA56" i="14"/>
  <c r="AC52" i="14"/>
  <c r="Z53" i="14"/>
  <c r="AH53" i="14" s="1"/>
  <c r="AD54" i="14"/>
  <c r="AC54" i="14"/>
  <c r="AB56" i="14"/>
  <c r="Z55" i="14"/>
  <c r="AC51" i="14"/>
  <c r="AC56" i="14"/>
  <c r="AA51" i="14"/>
  <c r="Z54" i="14"/>
  <c r="AH54" i="14" s="1"/>
  <c r="AA52" i="14"/>
  <c r="AC53" i="14"/>
  <c r="AE53" i="14"/>
  <c r="AD56" i="14"/>
  <c r="AB53" i="14"/>
  <c r="V49" i="16"/>
  <c r="X46" i="16" s="1"/>
  <c r="X44" i="16"/>
  <c r="X56" i="17"/>
  <c r="X34" i="16"/>
  <c r="AA41" i="19"/>
  <c r="AC40" i="19"/>
  <c r="AB40" i="19"/>
  <c r="AB41" i="19"/>
  <c r="AB39" i="19"/>
  <c r="AA40" i="19"/>
  <c r="AB38" i="19"/>
  <c r="AC38" i="19"/>
  <c r="Z40" i="19"/>
  <c r="AC41" i="19"/>
  <c r="AC39" i="19"/>
  <c r="AA38" i="19"/>
  <c r="Z38" i="19"/>
  <c r="Z41" i="19"/>
  <c r="AH41" i="19" s="1"/>
  <c r="AA39" i="19"/>
  <c r="Z39" i="19"/>
  <c r="X40" i="15"/>
  <c r="X42" i="15" s="1"/>
  <c r="AD44" i="16"/>
  <c r="AB48" i="16"/>
  <c r="AC44" i="16"/>
  <c r="AB46" i="16"/>
  <c r="AA44" i="16"/>
  <c r="AD45" i="16"/>
  <c r="AD47" i="16"/>
  <c r="AA45" i="16"/>
  <c r="AD46" i="16"/>
  <c r="AC48" i="16"/>
  <c r="Z47" i="16"/>
  <c r="AA46" i="16"/>
  <c r="AB47" i="16"/>
  <c r="AC47" i="16"/>
  <c r="Z48" i="16"/>
  <c r="AH48" i="16" s="1"/>
  <c r="Z45" i="16"/>
  <c r="AD48" i="16"/>
  <c r="AA48" i="16"/>
  <c r="Z46" i="16"/>
  <c r="AC45" i="16"/>
  <c r="AA47" i="16"/>
  <c r="AB44" i="16"/>
  <c r="AB45" i="16"/>
  <c r="Z44" i="16"/>
  <c r="AC46" i="16"/>
  <c r="X62" i="15"/>
  <c r="V58" i="20"/>
  <c r="X33" i="18"/>
  <c r="L44" i="19"/>
  <c r="L49" i="19" s="1"/>
  <c r="AB33" i="17"/>
  <c r="Z33" i="17"/>
  <c r="AA34" i="17"/>
  <c r="AA33" i="17"/>
  <c r="Z32" i="17"/>
  <c r="AA32" i="17"/>
  <c r="AB32" i="17"/>
  <c r="AB34" i="17"/>
  <c r="Z34" i="17"/>
  <c r="AH34" i="17" s="1"/>
  <c r="V53" i="19"/>
  <c r="V42" i="16"/>
  <c r="X38" i="16"/>
  <c r="X35" i="20"/>
  <c r="V45" i="19"/>
  <c r="X41" i="4"/>
  <c r="AH39" i="15"/>
  <c r="V35" i="14"/>
  <c r="X34" i="14" s="1"/>
  <c r="X32" i="14"/>
  <c r="L66" i="18"/>
  <c r="X62" i="17"/>
  <c r="AA33" i="19"/>
  <c r="Z32" i="19"/>
  <c r="Z34" i="19"/>
  <c r="AB34" i="19"/>
  <c r="AA32" i="19"/>
  <c r="AA34" i="19"/>
  <c r="AB32" i="19"/>
  <c r="Z33" i="19"/>
  <c r="AB33" i="19"/>
  <c r="L50" i="20"/>
  <c r="X47" i="17"/>
  <c r="V62" i="19"/>
  <c r="X60" i="17"/>
  <c r="X39" i="20"/>
  <c r="V43" i="20"/>
  <c r="X42" i="20" s="1"/>
  <c r="E53" i="5" l="1"/>
  <c r="E101" i="5"/>
  <c r="E151" i="5" s="1"/>
  <c r="E201" i="5" s="1"/>
  <c r="E5" i="5"/>
  <c r="V57" i="19"/>
  <c r="X56" i="19" s="1"/>
  <c r="AH33" i="20"/>
  <c r="AL33" i="20" a="1"/>
  <c r="AH38" i="19"/>
  <c r="AL38" i="19" a="1"/>
  <c r="AH48" i="17"/>
  <c r="AH44" i="16"/>
  <c r="AL44" i="16" a="1"/>
  <c r="AH40" i="19"/>
  <c r="AH46" i="4"/>
  <c r="AL59" i="15" a="1"/>
  <c r="AH59" i="15"/>
  <c r="AH38" i="17"/>
  <c r="AL38" i="17" a="1"/>
  <c r="AH64" i="4"/>
  <c r="X54" i="14"/>
  <c r="X52" i="14"/>
  <c r="AH64" i="14"/>
  <c r="AH63" i="20"/>
  <c r="AH46" i="15"/>
  <c r="AH49" i="20"/>
  <c r="AH45" i="20"/>
  <c r="AL45" i="20" a="1"/>
  <c r="AH33" i="19"/>
  <c r="X47" i="16"/>
  <c r="AH39" i="19"/>
  <c r="X65" i="4"/>
  <c r="X62" i="4"/>
  <c r="X66" i="4" s="1"/>
  <c r="AH39" i="18"/>
  <c r="AH60" i="15"/>
  <c r="X64" i="18"/>
  <c r="AH44" i="17"/>
  <c r="AL44" i="17" a="1"/>
  <c r="X56" i="14"/>
  <c r="AH55" i="20"/>
  <c r="AH57" i="20"/>
  <c r="X63" i="4"/>
  <c r="AH60" i="18"/>
  <c r="AH59" i="4"/>
  <c r="AL59" i="4" a="1"/>
  <c r="AH56" i="15"/>
  <c r="X40" i="19"/>
  <c r="AH55" i="17"/>
  <c r="AH51" i="17"/>
  <c r="AL51" i="17" a="1"/>
  <c r="X62" i="16"/>
  <c r="X64" i="4"/>
  <c r="X45" i="18"/>
  <c r="X46" i="20"/>
  <c r="X50" i="20" s="1"/>
  <c r="AH54" i="16"/>
  <c r="AV34" i="15"/>
  <c r="AH63" i="16"/>
  <c r="AH33" i="18"/>
  <c r="X66" i="15"/>
  <c r="AH40" i="4"/>
  <c r="AL38" i="16" a="1"/>
  <c r="AH38" i="16"/>
  <c r="AH62" i="14"/>
  <c r="AH60" i="14"/>
  <c r="X61" i="4"/>
  <c r="AH45" i="18"/>
  <c r="AH35" i="20"/>
  <c r="X47" i="15"/>
  <c r="AH61" i="20"/>
  <c r="X52" i="15"/>
  <c r="X57" i="15" s="1"/>
  <c r="AL44" i="15" a="1"/>
  <c r="AH44" i="15"/>
  <c r="X39" i="4"/>
  <c r="AH55" i="18"/>
  <c r="AH48" i="20"/>
  <c r="AH46" i="20"/>
  <c r="X64" i="20"/>
  <c r="X67" i="20" s="1"/>
  <c r="X62" i="19"/>
  <c r="X55" i="20"/>
  <c r="X54" i="20"/>
  <c r="AH52" i="20"/>
  <c r="AL52" i="20" a="1"/>
  <c r="X60" i="19"/>
  <c r="AJ39" i="15"/>
  <c r="AH45" i="16"/>
  <c r="AH41" i="17"/>
  <c r="AH40" i="20"/>
  <c r="X52" i="4"/>
  <c r="X57" i="4" s="1"/>
  <c r="AH53" i="20"/>
  <c r="AH59" i="18"/>
  <c r="AL59" i="18" a="1"/>
  <c r="AH44" i="14"/>
  <c r="AL44" i="14" a="1"/>
  <c r="AH60" i="4"/>
  <c r="AH33" i="16"/>
  <c r="X53" i="16"/>
  <c r="X57" i="16" s="1"/>
  <c r="X65" i="14"/>
  <c r="X35" i="18"/>
  <c r="AH61" i="14"/>
  <c r="X33" i="19"/>
  <c r="X45" i="19"/>
  <c r="X45" i="16"/>
  <c r="X38" i="19"/>
  <c r="X54" i="16"/>
  <c r="Z53" i="19"/>
  <c r="AD55" i="19"/>
  <c r="AE53" i="19"/>
  <c r="AC53" i="19"/>
  <c r="AD53" i="19"/>
  <c r="AE56" i="19"/>
  <c r="AD56" i="19"/>
  <c r="AB56" i="19"/>
  <c r="AA51" i="19"/>
  <c r="Z55" i="19"/>
  <c r="AA53" i="19"/>
  <c r="Z54" i="19"/>
  <c r="AE51" i="19"/>
  <c r="AC52" i="19"/>
  <c r="AB51" i="19"/>
  <c r="AB52" i="19"/>
  <c r="AA56" i="19"/>
  <c r="AE52" i="19"/>
  <c r="AD52" i="19"/>
  <c r="AC56" i="19"/>
  <c r="AD54" i="19"/>
  <c r="AC51" i="19"/>
  <c r="Z51" i="19"/>
  <c r="AA55" i="19"/>
  <c r="AB53" i="19"/>
  <c r="AD51" i="19"/>
  <c r="AE55" i="19"/>
  <c r="AB55" i="19"/>
  <c r="Z52" i="19"/>
  <c r="AA52" i="19"/>
  <c r="AA54" i="19"/>
  <c r="AC54" i="19"/>
  <c r="AE54" i="19"/>
  <c r="AB54" i="19"/>
  <c r="AC55" i="19"/>
  <c r="Z56" i="19"/>
  <c r="AH63" i="15"/>
  <c r="X39" i="17"/>
  <c r="X52" i="17"/>
  <c r="X34" i="4"/>
  <c r="AH41" i="14"/>
  <c r="AH64" i="18"/>
  <c r="AH61" i="18"/>
  <c r="AH61" i="4"/>
  <c r="AH34" i="16"/>
  <c r="AH51" i="15"/>
  <c r="AL51" i="15" a="1"/>
  <c r="X32" i="4"/>
  <c r="X35" i="4" s="1"/>
  <c r="X60" i="18"/>
  <c r="X40" i="20"/>
  <c r="AH54" i="4"/>
  <c r="X47" i="14"/>
  <c r="AH53" i="16"/>
  <c r="AH56" i="16"/>
  <c r="X61" i="16"/>
  <c r="X66" i="16" s="1"/>
  <c r="AH39" i="16"/>
  <c r="AL32" i="4" a="1"/>
  <c r="AH32" i="4"/>
  <c r="AL59" i="14" a="1"/>
  <c r="AH59" i="14"/>
  <c r="X46" i="18"/>
  <c r="AV32" i="15"/>
  <c r="X63" i="17"/>
  <c r="X66" i="17" s="1"/>
  <c r="X64" i="17"/>
  <c r="X61" i="14"/>
  <c r="X65" i="20"/>
  <c r="X49" i="20"/>
  <c r="AH59" i="17"/>
  <c r="AL59" i="17" a="1"/>
  <c r="AH56" i="18"/>
  <c r="X57" i="20"/>
  <c r="AJ38" i="15"/>
  <c r="AJ42" i="15" s="1"/>
  <c r="AH42" i="15"/>
  <c r="X59" i="14"/>
  <c r="AH45" i="15"/>
  <c r="AH47" i="15"/>
  <c r="AH63" i="17"/>
  <c r="X36" i="20"/>
  <c r="AH47" i="20"/>
  <c r="X33" i="17"/>
  <c r="X34" i="17"/>
  <c r="AH65" i="18"/>
  <c r="AH51" i="14"/>
  <c r="AL51" i="14" a="1"/>
  <c r="AH63" i="18"/>
  <c r="AH53" i="4"/>
  <c r="AF60" i="19"/>
  <c r="AF61" i="19"/>
  <c r="AF63" i="19"/>
  <c r="AF65" i="19"/>
  <c r="AA60" i="19"/>
  <c r="AA63" i="19"/>
  <c r="AF59" i="19"/>
  <c r="Z63" i="19"/>
  <c r="AH63" i="19" s="1"/>
  <c r="AB65" i="19"/>
  <c r="AC65" i="19"/>
  <c r="AE63" i="19"/>
  <c r="Z61" i="19"/>
  <c r="AB63" i="19"/>
  <c r="AD65" i="19"/>
  <c r="AE60" i="19"/>
  <c r="AA64" i="19"/>
  <c r="Z60" i="19"/>
  <c r="AH60" i="19" s="1"/>
  <c r="AB61" i="19"/>
  <c r="AD63" i="19"/>
  <c r="AC60" i="19"/>
  <c r="AA59" i="19"/>
  <c r="AE64" i="19"/>
  <c r="AB60" i="19"/>
  <c r="AD61" i="19"/>
  <c r="Z64" i="19"/>
  <c r="AC59" i="19"/>
  <c r="AE59" i="19"/>
  <c r="AA65" i="19"/>
  <c r="AD59" i="19"/>
  <c r="Z65" i="19"/>
  <c r="AE62" i="19"/>
  <c r="AF62" i="19"/>
  <c r="AC64" i="19"/>
  <c r="AD60" i="19"/>
  <c r="AB64" i="19"/>
  <c r="AA61" i="19"/>
  <c r="AB62" i="19"/>
  <c r="AA62" i="19"/>
  <c r="AD62" i="19"/>
  <c r="AE65" i="19"/>
  <c r="AD64" i="19"/>
  <c r="AB59" i="19"/>
  <c r="AC63" i="19"/>
  <c r="AE61" i="19"/>
  <c r="Z59" i="19"/>
  <c r="Z62" i="19"/>
  <c r="AF64" i="19"/>
  <c r="AC61" i="19"/>
  <c r="AC62" i="19"/>
  <c r="AH62" i="20"/>
  <c r="AH46" i="16"/>
  <c r="X55" i="4"/>
  <c r="AH47" i="17"/>
  <c r="X48" i="16"/>
  <c r="AH62" i="18"/>
  <c r="AH47" i="14"/>
  <c r="AH45" i="14"/>
  <c r="AH65" i="4"/>
  <c r="AH55" i="15"/>
  <c r="X61" i="18"/>
  <c r="X47" i="18"/>
  <c r="X49" i="18" s="1"/>
  <c r="AH53" i="17"/>
  <c r="X56" i="20"/>
  <c r="AH55" i="4"/>
  <c r="AH61" i="16"/>
  <c r="AH34" i="18"/>
  <c r="AJ40" i="15"/>
  <c r="X63" i="19"/>
  <c r="X59" i="18"/>
  <c r="AH42" i="20"/>
  <c r="X47" i="20"/>
  <c r="AJ41" i="15"/>
  <c r="X48" i="20"/>
  <c r="AH54" i="20"/>
  <c r="AH40" i="14"/>
  <c r="AH52" i="15"/>
  <c r="AH54" i="17"/>
  <c r="X49" i="17"/>
  <c r="V49" i="19"/>
  <c r="X47" i="19" s="1"/>
  <c r="X44" i="19"/>
  <c r="X44" i="4"/>
  <c r="X49" i="4" s="1"/>
  <c r="X60" i="14"/>
  <c r="X62" i="18"/>
  <c r="AH64" i="16"/>
  <c r="AL32" i="18" a="1"/>
  <c r="AH32" i="18"/>
  <c r="AL38" i="4" a="1"/>
  <c r="AH38" i="4"/>
  <c r="AH65" i="14"/>
  <c r="X44" i="14"/>
  <c r="X49" i="14" s="1"/>
  <c r="AH46" i="18"/>
  <c r="X57" i="18"/>
  <c r="X53" i="14"/>
  <c r="X38" i="17"/>
  <c r="AH64" i="20"/>
  <c r="AH64" i="17"/>
  <c r="AH62" i="17"/>
  <c r="X61" i="19"/>
  <c r="AH32" i="14"/>
  <c r="AL32" i="14" a="1"/>
  <c r="AH32" i="16"/>
  <c r="AL32" i="16" a="1"/>
  <c r="AH55" i="16"/>
  <c r="AH51" i="16"/>
  <c r="AL51" i="16" a="1"/>
  <c r="X55" i="19"/>
  <c r="V66" i="19"/>
  <c r="X65" i="19" s="1"/>
  <c r="X59" i="19"/>
  <c r="AH32" i="17"/>
  <c r="AL32" i="17" a="1"/>
  <c r="X49" i="16"/>
  <c r="AH41" i="20"/>
  <c r="AH54" i="15"/>
  <c r="X46" i="19"/>
  <c r="AH52" i="16"/>
  <c r="X54" i="4"/>
  <c r="AH40" i="16"/>
  <c r="X42" i="4"/>
  <c r="AL44" i="18" a="1"/>
  <c r="AH44" i="18"/>
  <c r="AL41" i="15"/>
  <c r="AL40" i="15"/>
  <c r="AL39" i="15"/>
  <c r="AN40" i="15"/>
  <c r="AM40" i="15"/>
  <c r="AO41" i="15"/>
  <c r="AO40" i="15"/>
  <c r="AN41" i="15"/>
  <c r="AO38" i="15"/>
  <c r="AN38" i="15"/>
  <c r="AM39" i="15"/>
  <c r="AO39" i="15"/>
  <c r="AM41" i="15"/>
  <c r="AM38" i="15"/>
  <c r="AL38" i="15"/>
  <c r="AN39" i="15"/>
  <c r="X54" i="15"/>
  <c r="X55" i="15"/>
  <c r="AL51" i="18" a="1"/>
  <c r="AH51" i="18"/>
  <c r="X35" i="17"/>
  <c r="X39" i="16"/>
  <c r="X42" i="16" s="1"/>
  <c r="X40" i="16"/>
  <c r="X52" i="20"/>
  <c r="AH47" i="16"/>
  <c r="X53" i="20"/>
  <c r="AH39" i="17"/>
  <c r="X41" i="16"/>
  <c r="AD44" i="19"/>
  <c r="AB48" i="19"/>
  <c r="AC44" i="19"/>
  <c r="AB45" i="19"/>
  <c r="AB47" i="19"/>
  <c r="AC48" i="19"/>
  <c r="Z46" i="19"/>
  <c r="AC45" i="19"/>
  <c r="AA48" i="19"/>
  <c r="AD47" i="19"/>
  <c r="AC47" i="19"/>
  <c r="AB46" i="19"/>
  <c r="AA45" i="19"/>
  <c r="AD46" i="19"/>
  <c r="AA46" i="19"/>
  <c r="Z47" i="19"/>
  <c r="Z48" i="19"/>
  <c r="AB44" i="19"/>
  <c r="AA47" i="19"/>
  <c r="Z45" i="19"/>
  <c r="AA44" i="19"/>
  <c r="AC46" i="19"/>
  <c r="Z44" i="19"/>
  <c r="AD48" i="19"/>
  <c r="AD45" i="19"/>
  <c r="AH56" i="4"/>
  <c r="AH65" i="20"/>
  <c r="AH34" i="19"/>
  <c r="X56" i="16"/>
  <c r="AH52" i="14"/>
  <c r="X65" i="16"/>
  <c r="AL38" i="18" a="1"/>
  <c r="AH38" i="18"/>
  <c r="AL44" i="4" a="1"/>
  <c r="AH44" i="4"/>
  <c r="X54" i="17"/>
  <c r="AH61" i="15"/>
  <c r="AH39" i="20"/>
  <c r="AL39" i="20" a="1"/>
  <c r="AH32" i="19"/>
  <c r="AL32" i="19" a="1"/>
  <c r="X39" i="19"/>
  <c r="AH33" i="17"/>
  <c r="AH55" i="14"/>
  <c r="AH56" i="14"/>
  <c r="X56" i="15"/>
  <c r="AH41" i="18"/>
  <c r="AH47" i="4"/>
  <c r="X55" i="14"/>
  <c r="X63" i="16"/>
  <c r="AH64" i="15"/>
  <c r="AH62" i="15"/>
  <c r="X48" i="15"/>
  <c r="X49" i="15" s="1"/>
  <c r="AH34" i="14"/>
  <c r="X32" i="19"/>
  <c r="X35" i="19" s="1"/>
  <c r="X40" i="17"/>
  <c r="X33" i="14"/>
  <c r="X35" i="14" s="1"/>
  <c r="X40" i="14"/>
  <c r="X42" i="14" s="1"/>
  <c r="X39" i="14"/>
  <c r="X41" i="14"/>
  <c r="AH38" i="14"/>
  <c r="AL38" i="14" a="1"/>
  <c r="AH46" i="14"/>
  <c r="X41" i="20"/>
  <c r="X43" i="20" s="1"/>
  <c r="AH53" i="15"/>
  <c r="AH56" i="17"/>
  <c r="AL51" i="4" a="1"/>
  <c r="AH51" i="4"/>
  <c r="X51" i="14"/>
  <c r="AL59" i="16" a="1"/>
  <c r="AH59" i="16"/>
  <c r="AH65" i="16"/>
  <c r="X38" i="18"/>
  <c r="X42" i="18" s="1"/>
  <c r="X64" i="16"/>
  <c r="X51" i="17"/>
  <c r="AH63" i="14"/>
  <c r="X55" i="17"/>
  <c r="AH60" i="20"/>
  <c r="AL60" i="20" a="1"/>
  <c r="AJ35" i="15"/>
  <c r="AH61" i="17"/>
  <c r="AH60" i="17"/>
  <c r="X45" i="14"/>
  <c r="AL59" i="15" l="1"/>
  <c r="AL62" i="15"/>
  <c r="AL64" i="15"/>
  <c r="AM60" i="15"/>
  <c r="AM63" i="15"/>
  <c r="AO61" i="15"/>
  <c r="AL60" i="15"/>
  <c r="AL61" i="15"/>
  <c r="AT61" i="15" s="1"/>
  <c r="AL63" i="15"/>
  <c r="AL65" i="15"/>
  <c r="AM61" i="15"/>
  <c r="AM65" i="15"/>
  <c r="AO65" i="15"/>
  <c r="AR59" i="15"/>
  <c r="AP63" i="15"/>
  <c r="AQ60" i="15"/>
  <c r="AQ64" i="15"/>
  <c r="AN61" i="15"/>
  <c r="AR63" i="15"/>
  <c r="AM59" i="15"/>
  <c r="AQ65" i="15"/>
  <c r="AP61" i="15"/>
  <c r="AN64" i="15"/>
  <c r="AQ59" i="15"/>
  <c r="AO60" i="15"/>
  <c r="AN59" i="15"/>
  <c r="AR62" i="15"/>
  <c r="AP65" i="15"/>
  <c r="AQ63" i="15"/>
  <c r="AO64" i="15"/>
  <c r="AN63" i="15"/>
  <c r="AM64" i="15"/>
  <c r="AN60" i="15"/>
  <c r="AP64" i="15"/>
  <c r="AO59" i="15"/>
  <c r="AP60" i="15"/>
  <c r="AR64" i="15"/>
  <c r="AO62" i="15"/>
  <c r="AN62" i="15"/>
  <c r="AM62" i="15"/>
  <c r="AN65" i="15"/>
  <c r="AR65" i="15"/>
  <c r="AQ61" i="15"/>
  <c r="AQ62" i="15"/>
  <c r="AP62" i="15"/>
  <c r="AR60" i="15"/>
  <c r="AP59" i="15"/>
  <c r="AO63" i="15"/>
  <c r="AR61" i="15"/>
  <c r="X51" i="19"/>
  <c r="AQ59" i="4"/>
  <c r="AO62" i="4"/>
  <c r="AM65" i="4"/>
  <c r="AP61" i="4"/>
  <c r="AP65" i="4"/>
  <c r="AN59" i="4"/>
  <c r="AM61" i="4"/>
  <c r="AQ63" i="4"/>
  <c r="AP59" i="4"/>
  <c r="AP63" i="4"/>
  <c r="AR62" i="4"/>
  <c r="AN63" i="4"/>
  <c r="AQ60" i="4"/>
  <c r="AO64" i="4"/>
  <c r="AL62" i="4"/>
  <c r="AR61" i="4"/>
  <c r="AN65" i="4"/>
  <c r="AO61" i="4"/>
  <c r="AQ64" i="4"/>
  <c r="AP62" i="4"/>
  <c r="AR63" i="4"/>
  <c r="AQ61" i="4"/>
  <c r="AO65" i="4"/>
  <c r="AL63" i="4"/>
  <c r="AR64" i="4"/>
  <c r="AM60" i="4"/>
  <c r="AO63" i="4"/>
  <c r="AP60" i="4"/>
  <c r="AR59" i="4"/>
  <c r="AN62" i="4"/>
  <c r="AM64" i="4"/>
  <c r="AR60" i="4"/>
  <c r="AQ65" i="4"/>
  <c r="AR65" i="4"/>
  <c r="AM59" i="4"/>
  <c r="AL59" i="4"/>
  <c r="AN60" i="4"/>
  <c r="AQ62" i="4"/>
  <c r="AP64" i="4"/>
  <c r="AL60" i="4"/>
  <c r="AL61" i="4"/>
  <c r="AL64" i="4"/>
  <c r="AM63" i="4"/>
  <c r="AO59" i="4"/>
  <c r="AO60" i="4"/>
  <c r="AM62" i="4"/>
  <c r="AL65" i="4"/>
  <c r="AN61" i="4"/>
  <c r="AN64" i="4"/>
  <c r="AH49" i="17"/>
  <c r="AJ44" i="17"/>
  <c r="AJ63" i="20"/>
  <c r="AJ40" i="19"/>
  <c r="AL33" i="20"/>
  <c r="AL35" i="20"/>
  <c r="AM33" i="20"/>
  <c r="AM35" i="20"/>
  <c r="AN34" i="20"/>
  <c r="AN35" i="20"/>
  <c r="AN33" i="20"/>
  <c r="AL34" i="20"/>
  <c r="AT34" i="20" s="1"/>
  <c r="AM34" i="20"/>
  <c r="AR59" i="18"/>
  <c r="AR61" i="18"/>
  <c r="AR63" i="18"/>
  <c r="AR65" i="18"/>
  <c r="AM59" i="18"/>
  <c r="AM63" i="18"/>
  <c r="AL60" i="18"/>
  <c r="AN62" i="18"/>
  <c r="AP64" i="18"/>
  <c r="AO62" i="18"/>
  <c r="AQ61" i="18"/>
  <c r="AL61" i="18"/>
  <c r="AN63" i="18"/>
  <c r="AP65" i="18"/>
  <c r="AQ59" i="18"/>
  <c r="AM64" i="18"/>
  <c r="AN60" i="18"/>
  <c r="AL63" i="18"/>
  <c r="AO60" i="18"/>
  <c r="AM62" i="18"/>
  <c r="AP60" i="18"/>
  <c r="AP63" i="18"/>
  <c r="AO61" i="18"/>
  <c r="AQ62" i="18"/>
  <c r="AR60" i="18"/>
  <c r="AL64" i="18"/>
  <c r="AO63" i="18"/>
  <c r="AQ63" i="18"/>
  <c r="AN59" i="18"/>
  <c r="AP62" i="18"/>
  <c r="AN65" i="18"/>
  <c r="AQ60" i="18"/>
  <c r="AR62" i="18"/>
  <c r="AM61" i="18"/>
  <c r="AN64" i="18"/>
  <c r="AQ64" i="18"/>
  <c r="AR64" i="18"/>
  <c r="AM65" i="18"/>
  <c r="AP61" i="18"/>
  <c r="AO65" i="18"/>
  <c r="AL65" i="18"/>
  <c r="AO59" i="18"/>
  <c r="AO64" i="18"/>
  <c r="AM60" i="18"/>
  <c r="AL62" i="18"/>
  <c r="AN61" i="18"/>
  <c r="AQ65" i="18"/>
  <c r="AP59" i="18"/>
  <c r="AL59" i="18"/>
  <c r="AH66" i="15"/>
  <c r="AJ65" i="15" s="1"/>
  <c r="AJ59" i="15"/>
  <c r="AJ59" i="16"/>
  <c r="AH66" i="16"/>
  <c r="AH48" i="19"/>
  <c r="AJ42" i="20"/>
  <c r="AJ47" i="15"/>
  <c r="AJ62" i="14"/>
  <c r="AN39" i="14"/>
  <c r="AL38" i="14"/>
  <c r="AM39" i="14"/>
  <c r="AL39" i="14"/>
  <c r="AO40" i="14"/>
  <c r="AO38" i="14"/>
  <c r="AO39" i="14"/>
  <c r="AN38" i="14"/>
  <c r="AN40" i="14"/>
  <c r="AM41" i="14"/>
  <c r="AM38" i="14"/>
  <c r="AL40" i="14"/>
  <c r="AO41" i="14"/>
  <c r="AN41" i="14"/>
  <c r="AM40" i="14"/>
  <c r="AL41" i="14"/>
  <c r="AT41" i="14" s="1"/>
  <c r="AJ64" i="16"/>
  <c r="AN45" i="17"/>
  <c r="AL48" i="17"/>
  <c r="AO44" i="17"/>
  <c r="AP46" i="17"/>
  <c r="AM46" i="17"/>
  <c r="AN44" i="17"/>
  <c r="AP47" i="17"/>
  <c r="AO46" i="17"/>
  <c r="AL45" i="17"/>
  <c r="AP48" i="17"/>
  <c r="AO48" i="17"/>
  <c r="AL47" i="17"/>
  <c r="AT47" i="17" s="1"/>
  <c r="AM48" i="17"/>
  <c r="AN46" i="17"/>
  <c r="AN47" i="17"/>
  <c r="AN48" i="17"/>
  <c r="AL46" i="17"/>
  <c r="AM47" i="17"/>
  <c r="AO45" i="17"/>
  <c r="AO47" i="17"/>
  <c r="AM45" i="17"/>
  <c r="AL44" i="17"/>
  <c r="AT44" i="17" s="1"/>
  <c r="AP44" i="17"/>
  <c r="AM44" i="17"/>
  <c r="AP45" i="17"/>
  <c r="X52" i="19"/>
  <c r="AJ46" i="4"/>
  <c r="AH42" i="14"/>
  <c r="AJ39" i="14" s="1"/>
  <c r="AP52" i="20"/>
  <c r="AQ53" i="20"/>
  <c r="AL56" i="20"/>
  <c r="AM57" i="20"/>
  <c r="AO52" i="20"/>
  <c r="AM55" i="20"/>
  <c r="AO56" i="20"/>
  <c r="AQ57" i="20"/>
  <c r="AQ52" i="20"/>
  <c r="AL54" i="20"/>
  <c r="AN55" i="20"/>
  <c r="AP56" i="20"/>
  <c r="AM54" i="20"/>
  <c r="AO55" i="20"/>
  <c r="AQ56" i="20"/>
  <c r="AN52" i="20"/>
  <c r="AP53" i="20"/>
  <c r="AL55" i="20"/>
  <c r="AN56" i="20"/>
  <c r="AP57" i="20"/>
  <c r="AL52" i="20"/>
  <c r="AP54" i="20"/>
  <c r="AN57" i="20"/>
  <c r="AM52" i="20"/>
  <c r="AQ54" i="20"/>
  <c r="AO57" i="20"/>
  <c r="AL53" i="20"/>
  <c r="AM53" i="20"/>
  <c r="AQ55" i="20"/>
  <c r="AN54" i="20"/>
  <c r="AO54" i="20"/>
  <c r="AL57" i="20"/>
  <c r="AT57" i="20" s="1"/>
  <c r="AP55" i="20"/>
  <c r="AN53" i="20"/>
  <c r="AO53" i="20"/>
  <c r="AM56" i="20"/>
  <c r="AT40" i="15"/>
  <c r="AH35" i="17"/>
  <c r="AJ34" i="17" s="1"/>
  <c r="AJ55" i="16"/>
  <c r="AJ55" i="15"/>
  <c r="AH59" i="19"/>
  <c r="AL59" i="19" a="1"/>
  <c r="AL59" i="17"/>
  <c r="AL61" i="17"/>
  <c r="AL63" i="17"/>
  <c r="AL65" i="17"/>
  <c r="AM61" i="17"/>
  <c r="AM65" i="17"/>
  <c r="AO65" i="17"/>
  <c r="AN59" i="17"/>
  <c r="AP61" i="17"/>
  <c r="AR63" i="17"/>
  <c r="AM59" i="17"/>
  <c r="AQ63" i="17"/>
  <c r="AO63" i="17"/>
  <c r="AP59" i="17"/>
  <c r="AR61" i="17"/>
  <c r="AL64" i="17"/>
  <c r="AQ59" i="17"/>
  <c r="AM64" i="17"/>
  <c r="AO64" i="17"/>
  <c r="AL60" i="17"/>
  <c r="AN62" i="17"/>
  <c r="AP64" i="17"/>
  <c r="AQ60" i="17"/>
  <c r="AQ65" i="17"/>
  <c r="AN61" i="17"/>
  <c r="AN65" i="17"/>
  <c r="AQ64" i="17"/>
  <c r="AR59" i="17"/>
  <c r="AN63" i="17"/>
  <c r="AQ61" i="17"/>
  <c r="AO62" i="17"/>
  <c r="AN60" i="17"/>
  <c r="AP63" i="17"/>
  <c r="AM62" i="17"/>
  <c r="AR60" i="17"/>
  <c r="AM60" i="17"/>
  <c r="AL62" i="17"/>
  <c r="AQ62" i="17"/>
  <c r="AP62" i="17"/>
  <c r="AM63" i="17"/>
  <c r="AP65" i="17"/>
  <c r="AR65" i="17"/>
  <c r="AO59" i="17"/>
  <c r="AO60" i="17"/>
  <c r="AO61" i="17"/>
  <c r="AP60" i="17"/>
  <c r="AR62" i="17"/>
  <c r="AN64" i="17"/>
  <c r="AR64" i="17"/>
  <c r="AJ34" i="16"/>
  <c r="AJ63" i="15"/>
  <c r="AH52" i="19"/>
  <c r="AJ33" i="16"/>
  <c r="AH58" i="20"/>
  <c r="AJ56" i="20" s="1"/>
  <c r="AJ52" i="20"/>
  <c r="AJ35" i="20"/>
  <c r="AH66" i="4"/>
  <c r="AJ61" i="4" s="1"/>
  <c r="AN45" i="16"/>
  <c r="AL48" i="16"/>
  <c r="AM44" i="16"/>
  <c r="AL44" i="16"/>
  <c r="AP46" i="16"/>
  <c r="AM45" i="16"/>
  <c r="AM48" i="16"/>
  <c r="AP44" i="16"/>
  <c r="AN48" i="16"/>
  <c r="AO47" i="16"/>
  <c r="AL45" i="16"/>
  <c r="AP48" i="16"/>
  <c r="AP45" i="16"/>
  <c r="AO44" i="16"/>
  <c r="AN47" i="16"/>
  <c r="AO45" i="16"/>
  <c r="AN44" i="16"/>
  <c r="AM46" i="16"/>
  <c r="AL46" i="16"/>
  <c r="AN46" i="16"/>
  <c r="AM47" i="16"/>
  <c r="AL47" i="16"/>
  <c r="AP47" i="16"/>
  <c r="AO46" i="16"/>
  <c r="AO48" i="16"/>
  <c r="AH36" i="20"/>
  <c r="AJ34" i="20" s="1"/>
  <c r="AJ33" i="20"/>
  <c r="AJ36" i="20" s="1"/>
  <c r="AL34" i="14"/>
  <c r="AL32" i="14"/>
  <c r="AN34" i="14"/>
  <c r="AM34" i="14"/>
  <c r="AN32" i="14"/>
  <c r="AL33" i="14"/>
  <c r="AN33" i="14"/>
  <c r="AM32" i="14"/>
  <c r="AM33" i="14"/>
  <c r="AM66" i="20"/>
  <c r="AM60" i="20"/>
  <c r="AL61" i="20"/>
  <c r="AT61" i="20" s="1"/>
  <c r="AL62" i="20"/>
  <c r="AT62" i="20" s="1"/>
  <c r="AL63" i="20"/>
  <c r="AL64" i="20"/>
  <c r="AL65" i="20"/>
  <c r="AL60" i="20"/>
  <c r="AM61" i="20"/>
  <c r="AM62" i="20"/>
  <c r="AM63" i="20"/>
  <c r="AM64" i="20"/>
  <c r="AM65" i="20"/>
  <c r="AL66" i="20"/>
  <c r="AN60" i="20"/>
  <c r="AN61" i="20"/>
  <c r="AN62" i="20"/>
  <c r="AN63" i="20"/>
  <c r="AN64" i="20"/>
  <c r="AN65" i="20"/>
  <c r="AR66" i="20"/>
  <c r="AP66" i="20"/>
  <c r="AQ61" i="20"/>
  <c r="AQ63" i="20"/>
  <c r="AQ65" i="20"/>
  <c r="AQ66" i="20"/>
  <c r="AR61" i="20"/>
  <c r="AR63" i="20"/>
  <c r="AR65" i="20"/>
  <c r="AO64" i="20"/>
  <c r="AP60" i="20"/>
  <c r="AP62" i="20"/>
  <c r="AP64" i="20"/>
  <c r="AN66" i="20"/>
  <c r="AO61" i="20"/>
  <c r="AO63" i="20"/>
  <c r="AO65" i="20"/>
  <c r="AO66" i="20"/>
  <c r="AP61" i="20"/>
  <c r="AP63" i="20"/>
  <c r="AP65" i="20"/>
  <c r="AO60" i="20"/>
  <c r="AO62" i="20"/>
  <c r="AQ60" i="20"/>
  <c r="AR62" i="20"/>
  <c r="AR60" i="20"/>
  <c r="AQ62" i="20"/>
  <c r="AQ64" i="20"/>
  <c r="AR64" i="20"/>
  <c r="AH35" i="14"/>
  <c r="AJ33" i="14" s="1"/>
  <c r="AP59" i="16"/>
  <c r="AP61" i="16"/>
  <c r="AP63" i="16"/>
  <c r="AP65" i="16"/>
  <c r="AO65" i="16"/>
  <c r="AQ62" i="16"/>
  <c r="AL59" i="16"/>
  <c r="AN61" i="16"/>
  <c r="AR63" i="16"/>
  <c r="AO59" i="16"/>
  <c r="AM60" i="16"/>
  <c r="AQ64" i="16"/>
  <c r="AN60" i="16"/>
  <c r="AP62" i="16"/>
  <c r="AR64" i="16"/>
  <c r="AO63" i="16"/>
  <c r="AM62" i="16"/>
  <c r="AN59" i="16"/>
  <c r="AN62" i="16"/>
  <c r="AN65" i="16"/>
  <c r="AQ60" i="16"/>
  <c r="AR59" i="16"/>
  <c r="AR62" i="16"/>
  <c r="AR65" i="16"/>
  <c r="AM61" i="16"/>
  <c r="AL60" i="16"/>
  <c r="AL63" i="16"/>
  <c r="AO60" i="16"/>
  <c r="AQ61" i="16"/>
  <c r="AR61" i="16"/>
  <c r="AP64" i="16"/>
  <c r="AM59" i="16"/>
  <c r="AM65" i="16"/>
  <c r="AL62" i="16"/>
  <c r="AQ59" i="16"/>
  <c r="AN63" i="16"/>
  <c r="AM63" i="16"/>
  <c r="AL64" i="16"/>
  <c r="AQ63" i="16"/>
  <c r="AN64" i="16"/>
  <c r="AM64" i="16"/>
  <c r="AL65" i="16"/>
  <c r="AQ65" i="16"/>
  <c r="AP60" i="16"/>
  <c r="AO61" i="16"/>
  <c r="AR60" i="16"/>
  <c r="AO62" i="16"/>
  <c r="AO64" i="16"/>
  <c r="AL61" i="16"/>
  <c r="AT61" i="16" s="1"/>
  <c r="AO51" i="15"/>
  <c r="AL55" i="15"/>
  <c r="AP51" i="15"/>
  <c r="AQ52" i="15"/>
  <c r="AN56" i="15"/>
  <c r="AL52" i="15"/>
  <c r="AP53" i="15"/>
  <c r="AO56" i="15"/>
  <c r="AO55" i="15"/>
  <c r="AP54" i="15"/>
  <c r="AP52" i="15"/>
  <c r="AN55" i="15"/>
  <c r="AN54" i="15"/>
  <c r="AM55" i="15"/>
  <c r="AM51" i="15"/>
  <c r="AP55" i="15"/>
  <c r="AL56" i="15"/>
  <c r="AQ55" i="15"/>
  <c r="AQ51" i="15"/>
  <c r="AM56" i="15"/>
  <c r="AP56" i="15"/>
  <c r="AO54" i="15"/>
  <c r="AM53" i="15"/>
  <c r="AL54" i="15"/>
  <c r="AT54" i="15" s="1"/>
  <c r="AQ54" i="15"/>
  <c r="AQ56" i="15"/>
  <c r="AO52" i="15"/>
  <c r="AN53" i="15"/>
  <c r="AN51" i="15"/>
  <c r="AN52" i="15"/>
  <c r="AL53" i="15"/>
  <c r="AT53" i="15" s="1"/>
  <c r="AM54" i="15"/>
  <c r="AO53" i="15"/>
  <c r="AL51" i="15"/>
  <c r="AM52" i="15"/>
  <c r="AQ53" i="15"/>
  <c r="AL51" i="19" a="1"/>
  <c r="AH51" i="19"/>
  <c r="AJ61" i="20"/>
  <c r="AJ39" i="19"/>
  <c r="AH42" i="19"/>
  <c r="AJ41" i="19" s="1"/>
  <c r="AJ38" i="19"/>
  <c r="X57" i="14"/>
  <c r="X53" i="19"/>
  <c r="AH44" i="19"/>
  <c r="AL44" i="19" a="1"/>
  <c r="AH46" i="19"/>
  <c r="AT39" i="15"/>
  <c r="AH57" i="16"/>
  <c r="AJ51" i="16" s="1"/>
  <c r="AJ47" i="17"/>
  <c r="AH65" i="19"/>
  <c r="X66" i="14"/>
  <c r="E100" i="5"/>
  <c r="E4" i="5"/>
  <c r="AV35" i="15"/>
  <c r="E52" i="5"/>
  <c r="AH57" i="15"/>
  <c r="AJ54" i="15" s="1"/>
  <c r="AJ46" i="20"/>
  <c r="AP52" i="14"/>
  <c r="AO54" i="14"/>
  <c r="AO52" i="14"/>
  <c r="AP56" i="14"/>
  <c r="AQ55" i="14"/>
  <c r="AL53" i="14"/>
  <c r="AP55" i="14"/>
  <c r="AQ53" i="14"/>
  <c r="AO53" i="14"/>
  <c r="AQ51" i="14"/>
  <c r="AO56" i="14"/>
  <c r="AM52" i="14"/>
  <c r="AN53" i="14"/>
  <c r="AQ56" i="14"/>
  <c r="AQ52" i="14"/>
  <c r="AP53" i="14"/>
  <c r="AL51" i="14"/>
  <c r="AN51" i="14"/>
  <c r="AM51" i="14"/>
  <c r="AN55" i="14"/>
  <c r="AO55" i="14"/>
  <c r="AN56" i="14"/>
  <c r="AO51" i="14"/>
  <c r="AL56" i="14"/>
  <c r="AQ54" i="14"/>
  <c r="AP54" i="14"/>
  <c r="AL52" i="14"/>
  <c r="AM53" i="14"/>
  <c r="AM55" i="14"/>
  <c r="AN52" i="14"/>
  <c r="AM54" i="14"/>
  <c r="AL54" i="14"/>
  <c r="AL55" i="14"/>
  <c r="AT55" i="14" s="1"/>
  <c r="AM56" i="14"/>
  <c r="AP51" i="14"/>
  <c r="AN54" i="14"/>
  <c r="X57" i="17"/>
  <c r="AP52" i="4"/>
  <c r="AO55" i="4"/>
  <c r="AP53" i="4"/>
  <c r="AO54" i="4"/>
  <c r="AN52" i="4"/>
  <c r="AQ55" i="4"/>
  <c r="AQ54" i="4"/>
  <c r="AP51" i="4"/>
  <c r="AM51" i="4"/>
  <c r="AL54" i="4"/>
  <c r="AN51" i="4"/>
  <c r="AM52" i="4"/>
  <c r="AM56" i="4"/>
  <c r="AP54" i="4"/>
  <c r="AN55" i="4"/>
  <c r="AO51" i="4"/>
  <c r="AM55" i="4"/>
  <c r="AO56" i="4"/>
  <c r="AQ51" i="4"/>
  <c r="AL56" i="4"/>
  <c r="AL51" i="4"/>
  <c r="AT51" i="4" s="1"/>
  <c r="AQ53" i="4"/>
  <c r="AL53" i="4"/>
  <c r="AQ52" i="4"/>
  <c r="AN54" i="4"/>
  <c r="AL55" i="4"/>
  <c r="AT55" i="4" s="1"/>
  <c r="AN56" i="4"/>
  <c r="AP56" i="4"/>
  <c r="AM53" i="4"/>
  <c r="AP55" i="4"/>
  <c r="AO52" i="4"/>
  <c r="AM54" i="4"/>
  <c r="AN53" i="4"/>
  <c r="AQ56" i="4"/>
  <c r="AO53" i="4"/>
  <c r="AL52" i="4"/>
  <c r="AJ64" i="15"/>
  <c r="AH49" i="4"/>
  <c r="AJ47" i="4" s="1"/>
  <c r="AT41" i="15"/>
  <c r="AN33" i="16"/>
  <c r="AM33" i="16"/>
  <c r="AN32" i="16"/>
  <c r="AL33" i="16"/>
  <c r="AL34" i="16"/>
  <c r="AM32" i="16"/>
  <c r="AM34" i="16"/>
  <c r="AL32" i="16"/>
  <c r="AT32" i="16" s="1"/>
  <c r="AN34" i="16"/>
  <c r="AJ54" i="20"/>
  <c r="AH61" i="19"/>
  <c r="AH57" i="14"/>
  <c r="AJ51" i="14" s="1"/>
  <c r="AH66" i="17"/>
  <c r="AJ65" i="17" s="1"/>
  <c r="AJ59" i="14"/>
  <c r="AH66" i="14"/>
  <c r="AJ65" i="14" s="1"/>
  <c r="AH56" i="19"/>
  <c r="AH54" i="19"/>
  <c r="AJ60" i="4"/>
  <c r="AJ40" i="20"/>
  <c r="X64" i="19"/>
  <c r="AH49" i="16"/>
  <c r="AJ48" i="16" s="1"/>
  <c r="AL40" i="18"/>
  <c r="AT40" i="18" s="1"/>
  <c r="AO38" i="18"/>
  <c r="AL38" i="18"/>
  <c r="AM38" i="18"/>
  <c r="AO40" i="18"/>
  <c r="AN38" i="18"/>
  <c r="AN41" i="18"/>
  <c r="AM39" i="18"/>
  <c r="AN39" i="18"/>
  <c r="AO41" i="18"/>
  <c r="AO39" i="18"/>
  <c r="AN40" i="18"/>
  <c r="AL41" i="18"/>
  <c r="AM41" i="18"/>
  <c r="AL39" i="18"/>
  <c r="AM40" i="18"/>
  <c r="AH35" i="18"/>
  <c r="AJ34" i="18" s="1"/>
  <c r="AJ32" i="18"/>
  <c r="AP44" i="15"/>
  <c r="AN47" i="15"/>
  <c r="AM47" i="15"/>
  <c r="AP46" i="15"/>
  <c r="AO46" i="15"/>
  <c r="AL44" i="15"/>
  <c r="AL47" i="15"/>
  <c r="AO48" i="15"/>
  <c r="AN44" i="15"/>
  <c r="AP47" i="15"/>
  <c r="AL46" i="15"/>
  <c r="AO44" i="15"/>
  <c r="AN45" i="15"/>
  <c r="AM44" i="15"/>
  <c r="AN48" i="15"/>
  <c r="AM48" i="15"/>
  <c r="AM45" i="15"/>
  <c r="AO45" i="15"/>
  <c r="AM46" i="15"/>
  <c r="AP48" i="15"/>
  <c r="AL45" i="15"/>
  <c r="AT45" i="15" s="1"/>
  <c r="AP45" i="15"/>
  <c r="AN46" i="15"/>
  <c r="AO47" i="15"/>
  <c r="AL48" i="15"/>
  <c r="E6" i="5"/>
  <c r="E102" i="5"/>
  <c r="E152" i="5" s="1"/>
  <c r="E202" i="5" s="1"/>
  <c r="E54" i="5"/>
  <c r="AJ55" i="20"/>
  <c r="AJ48" i="17"/>
  <c r="AN33" i="18"/>
  <c r="AM33" i="18"/>
  <c r="AN32" i="18"/>
  <c r="AL33" i="18"/>
  <c r="AT33" i="18" s="1"/>
  <c r="AL34" i="18"/>
  <c r="AT34" i="18" s="1"/>
  <c r="AM32" i="18"/>
  <c r="AM34" i="18"/>
  <c r="AN34" i="18"/>
  <c r="AL32" i="18"/>
  <c r="AH66" i="18"/>
  <c r="AJ61" i="18" s="1"/>
  <c r="AJ59" i="18"/>
  <c r="AL40" i="19"/>
  <c r="AM38" i="19"/>
  <c r="AL38" i="19"/>
  <c r="AO38" i="19"/>
  <c r="AN41" i="19"/>
  <c r="AO41" i="19"/>
  <c r="AN39" i="19"/>
  <c r="AM40" i="19"/>
  <c r="AN40" i="19"/>
  <c r="AO40" i="19"/>
  <c r="AM39" i="19"/>
  <c r="AL39" i="19"/>
  <c r="AM41" i="19"/>
  <c r="AL41" i="19"/>
  <c r="AT41" i="19" s="1"/>
  <c r="AO39" i="19"/>
  <c r="AN38" i="19"/>
  <c r="AH67" i="20"/>
  <c r="AJ66" i="20" s="1"/>
  <c r="AH43" i="20"/>
  <c r="AJ41" i="20" s="1"/>
  <c r="AJ39" i="20"/>
  <c r="AH47" i="19"/>
  <c r="AH57" i="18"/>
  <c r="AJ55" i="18" s="1"/>
  <c r="AL51" i="18"/>
  <c r="AP53" i="18"/>
  <c r="AO56" i="18"/>
  <c r="AM55" i="18"/>
  <c r="AQ53" i="18"/>
  <c r="AO52" i="18"/>
  <c r="AL55" i="18"/>
  <c r="AN52" i="18"/>
  <c r="AL52" i="18"/>
  <c r="AP56" i="18"/>
  <c r="AN51" i="18"/>
  <c r="AQ54" i="18"/>
  <c r="AL54" i="18"/>
  <c r="AT54" i="18" s="1"/>
  <c r="AN54" i="18"/>
  <c r="AP51" i="18"/>
  <c r="AN55" i="18"/>
  <c r="AP54" i="18"/>
  <c r="AO55" i="18"/>
  <c r="AM52" i="18"/>
  <c r="AP55" i="18"/>
  <c r="AQ55" i="18"/>
  <c r="AL56" i="18"/>
  <c r="AM54" i="18"/>
  <c r="AQ51" i="18"/>
  <c r="AO53" i="18"/>
  <c r="AL53" i="18"/>
  <c r="AO51" i="18"/>
  <c r="AQ56" i="18"/>
  <c r="AQ52" i="18"/>
  <c r="AN53" i="18"/>
  <c r="AO54" i="18"/>
  <c r="AM53" i="18"/>
  <c r="AM51" i="18"/>
  <c r="AN56" i="18"/>
  <c r="AP52" i="18"/>
  <c r="AM56" i="18"/>
  <c r="AJ40" i="14"/>
  <c r="AH62" i="19"/>
  <c r="AJ56" i="16"/>
  <c r="AJ63" i="14"/>
  <c r="AR59" i="14"/>
  <c r="AR62" i="14"/>
  <c r="AR64" i="14"/>
  <c r="AQ59" i="14"/>
  <c r="AQ64" i="14"/>
  <c r="AO64" i="14"/>
  <c r="AR60" i="14"/>
  <c r="AR61" i="14"/>
  <c r="AR63" i="14"/>
  <c r="AR65" i="14"/>
  <c r="AQ62" i="14"/>
  <c r="AO59" i="14"/>
  <c r="AL60" i="14"/>
  <c r="AP61" i="14"/>
  <c r="AN64" i="14"/>
  <c r="AM61" i="14"/>
  <c r="AO60" i="14"/>
  <c r="AN60" i="14"/>
  <c r="AL62" i="14"/>
  <c r="AP64" i="14"/>
  <c r="AQ61" i="14"/>
  <c r="AO61" i="14"/>
  <c r="AP60" i="14"/>
  <c r="AN62" i="14"/>
  <c r="AL65" i="14"/>
  <c r="AM62" i="14"/>
  <c r="AO62" i="14"/>
  <c r="AL61" i="14"/>
  <c r="AP63" i="14"/>
  <c r="AQ60" i="14"/>
  <c r="AM65" i="14"/>
  <c r="AL64" i="14"/>
  <c r="AT64" i="14" s="1"/>
  <c r="AQ65" i="14"/>
  <c r="AN59" i="14"/>
  <c r="AP65" i="14"/>
  <c r="AO65" i="14"/>
  <c r="AL63" i="14"/>
  <c r="AQ63" i="14"/>
  <c r="AP62" i="14"/>
  <c r="AN63" i="14"/>
  <c r="AN65" i="14"/>
  <c r="AN61" i="14"/>
  <c r="AO63" i="14"/>
  <c r="AM59" i="14"/>
  <c r="AM63" i="14"/>
  <c r="AM64" i="14"/>
  <c r="AL59" i="14"/>
  <c r="AM60" i="14"/>
  <c r="AP59" i="14"/>
  <c r="AJ54" i="4"/>
  <c r="AL45" i="14"/>
  <c r="AP46" i="14"/>
  <c r="AO44" i="14"/>
  <c r="AO48" i="14"/>
  <c r="AL46" i="14"/>
  <c r="AM45" i="14"/>
  <c r="AP45" i="14"/>
  <c r="AP47" i="14"/>
  <c r="AO45" i="14"/>
  <c r="AN44" i="14"/>
  <c r="AM46" i="14"/>
  <c r="AP44" i="14"/>
  <c r="AO47" i="14"/>
  <c r="AN46" i="14"/>
  <c r="AM48" i="14"/>
  <c r="AN45" i="14"/>
  <c r="AN48" i="14"/>
  <c r="AL44" i="14"/>
  <c r="AL47" i="14"/>
  <c r="AN47" i="14"/>
  <c r="AL48" i="14"/>
  <c r="AP48" i="14"/>
  <c r="AM44" i="14"/>
  <c r="AO46" i="14"/>
  <c r="AM47" i="14"/>
  <c r="X54" i="19"/>
  <c r="AN53" i="17"/>
  <c r="AM56" i="17"/>
  <c r="AN54" i="17"/>
  <c r="AL54" i="17"/>
  <c r="AM52" i="17"/>
  <c r="AQ54" i="17"/>
  <c r="AL52" i="17"/>
  <c r="AM51" i="17"/>
  <c r="AN56" i="17"/>
  <c r="AP53" i="17"/>
  <c r="AO51" i="17"/>
  <c r="AN52" i="17"/>
  <c r="AM54" i="17"/>
  <c r="AP52" i="17"/>
  <c r="AO53" i="17"/>
  <c r="AL51" i="17"/>
  <c r="AO54" i="17"/>
  <c r="AM53" i="17"/>
  <c r="AP54" i="17"/>
  <c r="AQ52" i="17"/>
  <c r="AO56" i="17"/>
  <c r="AP56" i="17"/>
  <c r="AQ56" i="17"/>
  <c r="AN51" i="17"/>
  <c r="AQ53" i="17"/>
  <c r="AP51" i="17"/>
  <c r="AO55" i="17"/>
  <c r="AN55" i="17"/>
  <c r="AQ55" i="17"/>
  <c r="AO52" i="17"/>
  <c r="AL53" i="17"/>
  <c r="AL55" i="17"/>
  <c r="AP55" i="17"/>
  <c r="AL56" i="17"/>
  <c r="AT56" i="17" s="1"/>
  <c r="AQ51" i="17"/>
  <c r="AM55" i="17"/>
  <c r="AO45" i="20"/>
  <c r="AM48" i="20"/>
  <c r="AO49" i="20"/>
  <c r="AP45" i="20"/>
  <c r="AL47" i="20"/>
  <c r="AT47" i="20" s="1"/>
  <c r="AN48" i="20"/>
  <c r="AP49" i="20"/>
  <c r="AM47" i="20"/>
  <c r="AO48" i="20"/>
  <c r="AN45" i="20"/>
  <c r="AP46" i="20"/>
  <c r="AL48" i="20"/>
  <c r="AN49" i="20"/>
  <c r="AL45" i="20"/>
  <c r="AT45" i="20" s="1"/>
  <c r="AP47" i="20"/>
  <c r="AM45" i="20"/>
  <c r="AN47" i="20"/>
  <c r="AO47" i="20"/>
  <c r="AP48" i="20"/>
  <c r="AL49" i="20"/>
  <c r="AM49" i="20"/>
  <c r="AO46" i="20"/>
  <c r="AL46" i="20"/>
  <c r="AM46" i="20"/>
  <c r="AN46" i="20"/>
  <c r="AJ64" i="14"/>
  <c r="AL40" i="17"/>
  <c r="AT40" i="17" s="1"/>
  <c r="AM38" i="17"/>
  <c r="AL38" i="17"/>
  <c r="AO38" i="17"/>
  <c r="AN41" i="17"/>
  <c r="AN40" i="17"/>
  <c r="AO40" i="17"/>
  <c r="AM41" i="17"/>
  <c r="AO41" i="17"/>
  <c r="AM39" i="17"/>
  <c r="AL39" i="17"/>
  <c r="AO39" i="17"/>
  <c r="AM40" i="17"/>
  <c r="AN38" i="17"/>
  <c r="AN39" i="17"/>
  <c r="AL41" i="17"/>
  <c r="X48" i="19"/>
  <c r="AJ65" i="16"/>
  <c r="AH35" i="19"/>
  <c r="AJ34" i="19" s="1"/>
  <c r="AJ32" i="19"/>
  <c r="X42" i="17"/>
  <c r="AH64" i="19"/>
  <c r="AL33" i="4"/>
  <c r="AM34" i="4"/>
  <c r="AL32" i="4"/>
  <c r="AT32" i="4" s="1"/>
  <c r="AL34" i="4"/>
  <c r="AT34" i="4" s="1"/>
  <c r="AN33" i="4"/>
  <c r="AN34" i="4"/>
  <c r="AM33" i="4"/>
  <c r="AM32" i="4"/>
  <c r="AN32" i="4"/>
  <c r="AH53" i="19"/>
  <c r="AJ61" i="14"/>
  <c r="AJ45" i="16"/>
  <c r="AO39" i="20"/>
  <c r="AM41" i="20"/>
  <c r="AN41" i="20"/>
  <c r="AL40" i="20"/>
  <c r="AT40" i="20" s="1"/>
  <c r="AO41" i="20"/>
  <c r="AN39" i="20"/>
  <c r="AL41" i="20"/>
  <c r="AT41" i="20" s="1"/>
  <c r="AO42" i="20"/>
  <c r="AO40" i="20"/>
  <c r="AM40" i="20"/>
  <c r="AN40" i="20"/>
  <c r="AL39" i="20"/>
  <c r="AL42" i="20"/>
  <c r="AM39" i="20"/>
  <c r="AM42" i="20"/>
  <c r="AN42" i="20"/>
  <c r="AJ54" i="16"/>
  <c r="AJ46" i="15"/>
  <c r="AN51" i="16"/>
  <c r="AM54" i="16"/>
  <c r="AQ56" i="16"/>
  <c r="AQ55" i="16"/>
  <c r="AO55" i="16"/>
  <c r="AQ52" i="16"/>
  <c r="AN55" i="16"/>
  <c r="AO53" i="16"/>
  <c r="AP52" i="16"/>
  <c r="AO52" i="16"/>
  <c r="AM56" i="16"/>
  <c r="AN56" i="16"/>
  <c r="AL53" i="16"/>
  <c r="AO56" i="16"/>
  <c r="AO51" i="16"/>
  <c r="AN53" i="16"/>
  <c r="AM51" i="16"/>
  <c r="AL52" i="16"/>
  <c r="AT52" i="16" s="1"/>
  <c r="AP51" i="16"/>
  <c r="AL55" i="16"/>
  <c r="AP54" i="16"/>
  <c r="AL56" i="16"/>
  <c r="AP55" i="16"/>
  <c r="AP56" i="16"/>
  <c r="AQ51" i="16"/>
  <c r="AN52" i="16"/>
  <c r="AO54" i="16"/>
  <c r="AQ53" i="16"/>
  <c r="AL51" i="16"/>
  <c r="AM52" i="16"/>
  <c r="AP53" i="16"/>
  <c r="AQ54" i="16"/>
  <c r="AN54" i="16"/>
  <c r="AL54" i="16"/>
  <c r="AT54" i="16" s="1"/>
  <c r="AM55" i="16"/>
  <c r="AM53" i="16"/>
  <c r="X66" i="18"/>
  <c r="X42" i="19"/>
  <c r="AJ53" i="20"/>
  <c r="AH42" i="16"/>
  <c r="AJ41" i="16" s="1"/>
  <c r="AJ38" i="16"/>
  <c r="AN33" i="17"/>
  <c r="AN34" i="17"/>
  <c r="AM32" i="17"/>
  <c r="AL32" i="17"/>
  <c r="AT32" i="17" s="1"/>
  <c r="AL33" i="17"/>
  <c r="AM33" i="17"/>
  <c r="AL34" i="17"/>
  <c r="AN32" i="17"/>
  <c r="AM34" i="17"/>
  <c r="AL40" i="16"/>
  <c r="AO38" i="16"/>
  <c r="AM41" i="16"/>
  <c r="AL41" i="16"/>
  <c r="AT41" i="16" s="1"/>
  <c r="AO41" i="16"/>
  <c r="AL39" i="16"/>
  <c r="AT39" i="16" s="1"/>
  <c r="AO39" i="16"/>
  <c r="AM40" i="16"/>
  <c r="AM38" i="16"/>
  <c r="AO40" i="16"/>
  <c r="AN41" i="16"/>
  <c r="AN40" i="16"/>
  <c r="AL38" i="16"/>
  <c r="AN38" i="16"/>
  <c r="AM39" i="16"/>
  <c r="AN39" i="16"/>
  <c r="AH57" i="4"/>
  <c r="AJ52" i="4" s="1"/>
  <c r="AJ55" i="14"/>
  <c r="AJ60" i="17"/>
  <c r="AM47" i="4"/>
  <c r="AP46" i="4"/>
  <c r="AL45" i="4"/>
  <c r="AM46" i="4"/>
  <c r="AL46" i="4"/>
  <c r="AN46" i="4"/>
  <c r="AO44" i="4"/>
  <c r="AP44" i="4"/>
  <c r="AN48" i="4"/>
  <c r="AO45" i="4"/>
  <c r="AN47" i="4"/>
  <c r="AO48" i="4"/>
  <c r="AP45" i="4"/>
  <c r="AM44" i="4"/>
  <c r="AP48" i="4"/>
  <c r="AM45" i="4"/>
  <c r="AN44" i="4"/>
  <c r="AO46" i="4"/>
  <c r="AL47" i="4"/>
  <c r="AL48" i="4"/>
  <c r="AO47" i="4"/>
  <c r="AM48" i="4"/>
  <c r="AL44" i="4"/>
  <c r="AP47" i="4"/>
  <c r="AN45" i="4"/>
  <c r="AJ65" i="20"/>
  <c r="AH45" i="19"/>
  <c r="X58" i="20"/>
  <c r="AH49" i="18"/>
  <c r="AJ45" i="18" s="1"/>
  <c r="AJ44" i="18"/>
  <c r="AJ52" i="16"/>
  <c r="X66" i="19"/>
  <c r="AH35" i="16"/>
  <c r="AJ32" i="16" s="1"/>
  <c r="AJ35" i="16" s="1"/>
  <c r="AH42" i="4"/>
  <c r="X49" i="19"/>
  <c r="AJ61" i="16"/>
  <c r="AJ65" i="4"/>
  <c r="AN33" i="19"/>
  <c r="AM33" i="19"/>
  <c r="AL32" i="19"/>
  <c r="AN32" i="19"/>
  <c r="AM32" i="19"/>
  <c r="AM34" i="19"/>
  <c r="AL34" i="19"/>
  <c r="AN34" i="19"/>
  <c r="AL33" i="19"/>
  <c r="AH42" i="18"/>
  <c r="AJ40" i="18" s="1"/>
  <c r="AJ38" i="18"/>
  <c r="AT38" i="15"/>
  <c r="AN46" i="18"/>
  <c r="AO44" i="18"/>
  <c r="AO47" i="18"/>
  <c r="AL45" i="18"/>
  <c r="AP47" i="18"/>
  <c r="AO48" i="18"/>
  <c r="AP46" i="18"/>
  <c r="AM47" i="18"/>
  <c r="AL47" i="18"/>
  <c r="AM44" i="18"/>
  <c r="AL44" i="18"/>
  <c r="AN47" i="18"/>
  <c r="AO45" i="18"/>
  <c r="AP45" i="18"/>
  <c r="AM45" i="18"/>
  <c r="AO46" i="18"/>
  <c r="AP44" i="18"/>
  <c r="AM48" i="18"/>
  <c r="AN48" i="18"/>
  <c r="AP48" i="18"/>
  <c r="AM46" i="18"/>
  <c r="AL48" i="18"/>
  <c r="AT48" i="18" s="1"/>
  <c r="AN44" i="18"/>
  <c r="AN45" i="18"/>
  <c r="AL46" i="18"/>
  <c r="AJ64" i="20"/>
  <c r="AN39" i="4"/>
  <c r="AN38" i="4"/>
  <c r="AO40" i="4"/>
  <c r="AN40" i="4"/>
  <c r="AM41" i="4"/>
  <c r="AO41" i="4"/>
  <c r="AM40" i="4"/>
  <c r="AL38" i="4"/>
  <c r="AL39" i="4"/>
  <c r="AL41" i="4"/>
  <c r="AN41" i="4"/>
  <c r="AO38" i="4"/>
  <c r="AM38" i="4"/>
  <c r="AM39" i="4"/>
  <c r="AL40" i="4"/>
  <c r="AO39" i="4"/>
  <c r="AJ62" i="20"/>
  <c r="AH35" i="4"/>
  <c r="AJ64" i="18"/>
  <c r="AH55" i="19"/>
  <c r="AH49" i="14"/>
  <c r="AJ48" i="14" s="1"/>
  <c r="AJ44" i="14"/>
  <c r="AH49" i="15"/>
  <c r="AJ48" i="15" s="1"/>
  <c r="AJ44" i="15"/>
  <c r="AJ63" i="16"/>
  <c r="AH57" i="17"/>
  <c r="AJ52" i="17" s="1"/>
  <c r="AJ57" i="20"/>
  <c r="AH50" i="20"/>
  <c r="AJ49" i="20" s="1"/>
  <c r="AH42" i="17"/>
  <c r="AJ40" i="17" s="1"/>
  <c r="AJ51" i="17" l="1"/>
  <c r="AT39" i="18"/>
  <c r="AT63" i="17"/>
  <c r="AJ55" i="17"/>
  <c r="AT42" i="15"/>
  <c r="AV38" i="15"/>
  <c r="AT50" i="20"/>
  <c r="AV47" i="20" s="1"/>
  <c r="E104" i="5" s="1"/>
  <c r="AV45" i="20"/>
  <c r="AJ62" i="17"/>
  <c r="AT44" i="4"/>
  <c r="AT65" i="14"/>
  <c r="AP44" i="19"/>
  <c r="AN47" i="19"/>
  <c r="AO47" i="19"/>
  <c r="AL46" i="19"/>
  <c r="AP48" i="19"/>
  <c r="AO46" i="19"/>
  <c r="AP45" i="19"/>
  <c r="AO45" i="19"/>
  <c r="AN46" i="19"/>
  <c r="AM46" i="19"/>
  <c r="AP46" i="19"/>
  <c r="AM48" i="19"/>
  <c r="AL45" i="19"/>
  <c r="AN48" i="19"/>
  <c r="AO48" i="19"/>
  <c r="AM44" i="19"/>
  <c r="AO44" i="19"/>
  <c r="AL44" i="19"/>
  <c r="AT44" i="19" s="1"/>
  <c r="AM45" i="19"/>
  <c r="AP47" i="19"/>
  <c r="AN44" i="19"/>
  <c r="AN45" i="19"/>
  <c r="AL47" i="19"/>
  <c r="AL48" i="19"/>
  <c r="AM47" i="19"/>
  <c r="AJ64" i="4"/>
  <c r="AT48" i="20"/>
  <c r="AJ65" i="18"/>
  <c r="AV41" i="15"/>
  <c r="AH49" i="19"/>
  <c r="AJ44" i="19"/>
  <c r="AJ59" i="4"/>
  <c r="AT60" i="17"/>
  <c r="AJ38" i="14"/>
  <c r="AJ49" i="15"/>
  <c r="AT33" i="19"/>
  <c r="AJ39" i="4"/>
  <c r="AJ41" i="4"/>
  <c r="AT39" i="20"/>
  <c r="AT55" i="17"/>
  <c r="AJ33" i="18"/>
  <c r="AT59" i="14"/>
  <c r="AJ62" i="15"/>
  <c r="AJ66" i="15" s="1"/>
  <c r="AJ44" i="16"/>
  <c r="AT32" i="14"/>
  <c r="AJ45" i="14"/>
  <c r="AT41" i="4"/>
  <c r="AT45" i="18"/>
  <c r="AJ53" i="15"/>
  <c r="AJ38" i="4"/>
  <c r="AJ42" i="4" s="1"/>
  <c r="AT48" i="4"/>
  <c r="AJ46" i="18"/>
  <c r="AJ49" i="18" s="1"/>
  <c r="AJ45" i="15"/>
  <c r="AT56" i="16"/>
  <c r="AJ53" i="4"/>
  <c r="AT33" i="4"/>
  <c r="AT35" i="4" s="1"/>
  <c r="AT41" i="17"/>
  <c r="AT53" i="17"/>
  <c r="AT52" i="17"/>
  <c r="AT52" i="18"/>
  <c r="AT51" i="18"/>
  <c r="AT39" i="19"/>
  <c r="AJ62" i="18"/>
  <c r="AT48" i="15"/>
  <c r="AJ33" i="19"/>
  <c r="AJ35" i="19" s="1"/>
  <c r="AJ46" i="16"/>
  <c r="AT53" i="14"/>
  <c r="AJ51" i="15"/>
  <c r="AJ57" i="15" s="1"/>
  <c r="AJ61" i="15"/>
  <c r="AT60" i="20"/>
  <c r="AT34" i="14"/>
  <c r="AJ53" i="16"/>
  <c r="AJ57" i="16" s="1"/>
  <c r="AT61" i="17"/>
  <c r="AV40" i="15"/>
  <c r="AT52" i="20"/>
  <c r="AT48" i="17"/>
  <c r="AT40" i="14"/>
  <c r="AT39" i="14"/>
  <c r="AJ60" i="14"/>
  <c r="AT64" i="18"/>
  <c r="AT63" i="18"/>
  <c r="AJ45" i="17"/>
  <c r="AJ49" i="17" s="1"/>
  <c r="AJ46" i="17"/>
  <c r="AT64" i="4"/>
  <c r="AJ42" i="18"/>
  <c r="AT38" i="17"/>
  <c r="AT56" i="4"/>
  <c r="AT51" i="14"/>
  <c r="AJ39" i="16"/>
  <c r="AJ42" i="16" s="1"/>
  <c r="AT54" i="14"/>
  <c r="AT59" i="16"/>
  <c r="AJ48" i="18"/>
  <c r="AJ47" i="18"/>
  <c r="AJ51" i="4"/>
  <c r="AT51" i="17"/>
  <c r="AT46" i="14"/>
  <c r="AT53" i="18"/>
  <c r="AJ56" i="19"/>
  <c r="AT54" i="4"/>
  <c r="AT64" i="16"/>
  <c r="AJ32" i="17"/>
  <c r="AJ55" i="4"/>
  <c r="AT39" i="4"/>
  <c r="AT44" i="18"/>
  <c r="AT34" i="19"/>
  <c r="AJ61" i="17"/>
  <c r="AJ64" i="17"/>
  <c r="AJ45" i="19"/>
  <c r="AT47" i="4"/>
  <c r="AT45" i="4"/>
  <c r="AT51" i="16"/>
  <c r="AT53" i="16"/>
  <c r="AJ53" i="17"/>
  <c r="AJ64" i="19"/>
  <c r="AT47" i="14"/>
  <c r="AT63" i="14"/>
  <c r="AT60" i="14"/>
  <c r="AJ63" i="18"/>
  <c r="AJ34" i="14"/>
  <c r="AT38" i="19"/>
  <c r="AT32" i="18"/>
  <c r="AJ63" i="17"/>
  <c r="AT41" i="18"/>
  <c r="AJ60" i="18"/>
  <c r="AJ66" i="18" s="1"/>
  <c r="AT34" i="16"/>
  <c r="AJ44" i="4"/>
  <c r="AT65" i="20"/>
  <c r="AT44" i="16"/>
  <c r="AJ48" i="20"/>
  <c r="AT59" i="17"/>
  <c r="AT46" i="17"/>
  <c r="AT45" i="17"/>
  <c r="AJ48" i="19"/>
  <c r="AT59" i="18"/>
  <c r="AT65" i="18"/>
  <c r="AT61" i="4"/>
  <c r="AT64" i="15"/>
  <c r="AJ35" i="18"/>
  <c r="E150" i="5"/>
  <c r="AT32" i="19"/>
  <c r="AT33" i="17"/>
  <c r="AT39" i="17"/>
  <c r="AJ63" i="4"/>
  <c r="AJ62" i="4"/>
  <c r="AT62" i="18"/>
  <c r="AT42" i="20"/>
  <c r="AT46" i="15"/>
  <c r="AT56" i="14"/>
  <c r="AH57" i="19"/>
  <c r="AJ51" i="19" s="1"/>
  <c r="AJ32" i="14"/>
  <c r="AJ35" i="14" s="1"/>
  <c r="AT59" i="4"/>
  <c r="AT40" i="16"/>
  <c r="AM52" i="19"/>
  <c r="AQ54" i="19"/>
  <c r="AL52" i="19"/>
  <c r="AT52" i="19" s="1"/>
  <c r="AM51" i="19"/>
  <c r="AQ55" i="19"/>
  <c r="AN53" i="19"/>
  <c r="AM56" i="19"/>
  <c r="AN54" i="19"/>
  <c r="AL54" i="19"/>
  <c r="AT54" i="19" s="1"/>
  <c r="AN51" i="19"/>
  <c r="AL55" i="19"/>
  <c r="AT55" i="19" s="1"/>
  <c r="AQ53" i="19"/>
  <c r="AP51" i="19"/>
  <c r="AN55" i="19"/>
  <c r="AO55" i="19"/>
  <c r="AM55" i="19"/>
  <c r="AO52" i="19"/>
  <c r="AP55" i="19"/>
  <c r="AL56" i="19"/>
  <c r="AN56" i="19"/>
  <c r="AM54" i="19"/>
  <c r="AP52" i="19"/>
  <c r="AO53" i="19"/>
  <c r="AL51" i="19"/>
  <c r="AM53" i="19"/>
  <c r="AL53" i="19"/>
  <c r="AQ51" i="19"/>
  <c r="AQ56" i="19"/>
  <c r="AP56" i="19"/>
  <c r="AN52" i="19"/>
  <c r="AP54" i="19"/>
  <c r="AO51" i="19"/>
  <c r="AP53" i="19"/>
  <c r="AO54" i="19"/>
  <c r="AO56" i="19"/>
  <c r="AQ52" i="19"/>
  <c r="AT47" i="16"/>
  <c r="AJ40" i="4"/>
  <c r="AJ39" i="18"/>
  <c r="AT38" i="4"/>
  <c r="AT55" i="16"/>
  <c r="AJ60" i="15"/>
  <c r="AT61" i="14"/>
  <c r="AT55" i="18"/>
  <c r="AJ52" i="15"/>
  <c r="AJ46" i="14"/>
  <c r="AJ49" i="14" s="1"/>
  <c r="AJ66" i="14"/>
  <c r="AT33" i="16"/>
  <c r="AJ45" i="4"/>
  <c r="AJ48" i="4"/>
  <c r="AT53" i="4"/>
  <c r="E7" i="5"/>
  <c r="E55" i="5"/>
  <c r="E103" i="5"/>
  <c r="E153" i="5" s="1"/>
  <c r="E203" i="5" s="1"/>
  <c r="AV39" i="15"/>
  <c r="AJ42" i="19"/>
  <c r="AT51" i="15"/>
  <c r="AT55" i="15"/>
  <c r="AT63" i="16"/>
  <c r="AT66" i="20"/>
  <c r="AT64" i="20"/>
  <c r="AT46" i="16"/>
  <c r="AT45" i="16"/>
  <c r="AJ58" i="20"/>
  <c r="AT64" i="17"/>
  <c r="AL59" i="19"/>
  <c r="AL61" i="19"/>
  <c r="AT61" i="19" s="1"/>
  <c r="AL63" i="19"/>
  <c r="AL65" i="19"/>
  <c r="AM61" i="19"/>
  <c r="AM65" i="19"/>
  <c r="AO65" i="19"/>
  <c r="AL60" i="19"/>
  <c r="AL62" i="19"/>
  <c r="AL64" i="19"/>
  <c r="AT64" i="19" s="1"/>
  <c r="AM59" i="19"/>
  <c r="AM63" i="19"/>
  <c r="AO61" i="19"/>
  <c r="AN59" i="19"/>
  <c r="AR61" i="19"/>
  <c r="AP64" i="19"/>
  <c r="AQ61" i="19"/>
  <c r="AO60" i="19"/>
  <c r="AP59" i="19"/>
  <c r="AN62" i="19"/>
  <c r="AR64" i="19"/>
  <c r="AM62" i="19"/>
  <c r="AO62" i="19"/>
  <c r="AR59" i="19"/>
  <c r="AP62" i="19"/>
  <c r="AN65" i="19"/>
  <c r="AQ62" i="19"/>
  <c r="AO63" i="19"/>
  <c r="AN61" i="19"/>
  <c r="AR63" i="19"/>
  <c r="AM60" i="19"/>
  <c r="AQ65" i="19"/>
  <c r="AN64" i="19"/>
  <c r="AO59" i="19"/>
  <c r="AN60" i="19"/>
  <c r="AP65" i="19"/>
  <c r="AO64" i="19"/>
  <c r="AP60" i="19"/>
  <c r="AR65" i="19"/>
  <c r="AN63" i="19"/>
  <c r="AM64" i="19"/>
  <c r="AR60" i="19"/>
  <c r="AP61" i="19"/>
  <c r="AR62" i="19"/>
  <c r="AP63" i="19"/>
  <c r="AQ64" i="19"/>
  <c r="AQ59" i="19"/>
  <c r="AQ60" i="19"/>
  <c r="AQ63" i="19"/>
  <c r="AT53" i="20"/>
  <c r="AT56" i="20"/>
  <c r="AT38" i="14"/>
  <c r="AJ41" i="18"/>
  <c r="AJ56" i="4"/>
  <c r="AT35" i="20"/>
  <c r="AT60" i="4"/>
  <c r="AT63" i="4"/>
  <c r="X57" i="19"/>
  <c r="AT65" i="15"/>
  <c r="AT62" i="15"/>
  <c r="AJ53" i="18"/>
  <c r="AJ54" i="18"/>
  <c r="AJ52" i="18"/>
  <c r="AJ46" i="19"/>
  <c r="AJ34" i="4"/>
  <c r="AJ33" i="4"/>
  <c r="AJ51" i="18"/>
  <c r="AJ54" i="14"/>
  <c r="AJ53" i="14"/>
  <c r="AT52" i="4"/>
  <c r="AT62" i="17"/>
  <c r="AT60" i="15"/>
  <c r="AJ32" i="4"/>
  <c r="AJ53" i="19"/>
  <c r="AT49" i="20"/>
  <c r="AJ56" i="17"/>
  <c r="AJ47" i="19"/>
  <c r="AJ54" i="19"/>
  <c r="AJ65" i="19"/>
  <c r="AT52" i="15"/>
  <c r="AT65" i="17"/>
  <c r="AT61" i="18"/>
  <c r="AJ38" i="17"/>
  <c r="AT46" i="4"/>
  <c r="AJ41" i="14"/>
  <c r="AT48" i="14"/>
  <c r="AJ43" i="20"/>
  <c r="AJ47" i="16"/>
  <c r="AJ45" i="20"/>
  <c r="AJ56" i="14"/>
  <c r="AJ54" i="17"/>
  <c r="AJ41" i="17"/>
  <c r="AT44" i="14"/>
  <c r="AJ56" i="18"/>
  <c r="AT47" i="15"/>
  <c r="AJ55" i="19"/>
  <c r="AT40" i="4"/>
  <c r="AT46" i="18"/>
  <c r="AT47" i="18"/>
  <c r="AJ47" i="20"/>
  <c r="AT38" i="16"/>
  <c r="AT34" i="17"/>
  <c r="AJ56" i="15"/>
  <c r="AT46" i="20"/>
  <c r="AT54" i="17"/>
  <c r="AT45" i="14"/>
  <c r="AT62" i="14"/>
  <c r="AJ62" i="19"/>
  <c r="AT56" i="18"/>
  <c r="AJ40" i="16"/>
  <c r="AJ60" i="20"/>
  <c r="AJ67" i="20" s="1"/>
  <c r="AT40" i="19"/>
  <c r="AT44" i="15"/>
  <c r="AJ47" i="14"/>
  <c r="AT38" i="18"/>
  <c r="AJ59" i="17"/>
  <c r="AJ33" i="17"/>
  <c r="AT52" i="14"/>
  <c r="AJ39" i="17"/>
  <c r="AT56" i="15"/>
  <c r="AT65" i="16"/>
  <c r="AT62" i="16"/>
  <c r="AT60" i="16"/>
  <c r="AT63" i="20"/>
  <c r="AT33" i="14"/>
  <c r="AT48" i="16"/>
  <c r="AH66" i="19"/>
  <c r="AJ59" i="19" s="1"/>
  <c r="AT55" i="20"/>
  <c r="AT54" i="20"/>
  <c r="AJ52" i="14"/>
  <c r="AJ57" i="14" s="1"/>
  <c r="AJ62" i="16"/>
  <c r="AJ66" i="16" s="1"/>
  <c r="AJ60" i="16"/>
  <c r="AT60" i="18"/>
  <c r="AT33" i="20"/>
  <c r="AT65" i="4"/>
  <c r="AT62" i="4"/>
  <c r="AT63" i="15"/>
  <c r="AT59" i="15"/>
  <c r="E113" i="5" l="1"/>
  <c r="E123" i="5" s="1"/>
  <c r="E134" i="5" s="1"/>
  <c r="E146" i="5" s="1"/>
  <c r="K100" i="5" a="1"/>
  <c r="AV34" i="4"/>
  <c r="AV32" i="4"/>
  <c r="AJ66" i="19"/>
  <c r="AV56" i="18"/>
  <c r="H182" i="5" s="1"/>
  <c r="H232" i="5" s="1"/>
  <c r="AV60" i="15"/>
  <c r="AT56" i="19"/>
  <c r="AV56" i="14"/>
  <c r="AJ35" i="17"/>
  <c r="AV48" i="17"/>
  <c r="AV52" i="18"/>
  <c r="H178" i="5" s="1"/>
  <c r="H228" i="5" s="1"/>
  <c r="E111" i="5"/>
  <c r="E161" i="5" s="1"/>
  <c r="E211" i="5" s="1"/>
  <c r="E14" i="5"/>
  <c r="E63" i="5"/>
  <c r="AT46" i="19"/>
  <c r="AT66" i="15"/>
  <c r="AV61" i="15" s="1"/>
  <c r="AV59" i="15"/>
  <c r="AV60" i="16"/>
  <c r="AJ66" i="17"/>
  <c r="AT62" i="19"/>
  <c r="AT59" i="19"/>
  <c r="AT53" i="19"/>
  <c r="AV33" i="17"/>
  <c r="G101" i="5" s="1"/>
  <c r="G151" i="5" s="1"/>
  <c r="G201" i="5" s="1"/>
  <c r="AV59" i="17"/>
  <c r="AT66" i="17"/>
  <c r="AV64" i="16"/>
  <c r="AJ57" i="4"/>
  <c r="AT58" i="20"/>
  <c r="AV57" i="20" s="1"/>
  <c r="H154" i="5" s="1"/>
  <c r="H163" i="5" s="1"/>
  <c r="H173" i="5" s="1"/>
  <c r="AV53" i="14"/>
  <c r="AJ49" i="16"/>
  <c r="AV33" i="19"/>
  <c r="I201" i="5" s="1"/>
  <c r="AJ57" i="17"/>
  <c r="AV63" i="20"/>
  <c r="AT49" i="14"/>
  <c r="AV45" i="14" s="1"/>
  <c r="AV64" i="17"/>
  <c r="G143" i="5" s="1"/>
  <c r="G193" i="5" s="1"/>
  <c r="G243" i="5" s="1"/>
  <c r="AV64" i="15"/>
  <c r="AT49" i="19"/>
  <c r="AV44" i="19" s="1"/>
  <c r="AV61" i="17"/>
  <c r="G140" i="5" s="1"/>
  <c r="G190" i="5" s="1"/>
  <c r="G240" i="5" s="1"/>
  <c r="AV40" i="4"/>
  <c r="E109" i="5"/>
  <c r="E159" i="5" s="1"/>
  <c r="E209" i="5" s="1"/>
  <c r="E61" i="5"/>
  <c r="E12" i="5"/>
  <c r="AV65" i="18"/>
  <c r="H194" i="5" s="1"/>
  <c r="H244" i="5" s="1"/>
  <c r="AT42" i="19"/>
  <c r="AV41" i="19" s="1"/>
  <c r="I211" i="5" s="1"/>
  <c r="AT49" i="18"/>
  <c r="AV48" i="18" s="1"/>
  <c r="AV44" i="18"/>
  <c r="AV60" i="17"/>
  <c r="G139" i="5" s="1"/>
  <c r="G189" i="5" s="1"/>
  <c r="G239" i="5" s="1"/>
  <c r="AT48" i="19"/>
  <c r="AV46" i="20"/>
  <c r="D104" i="5" s="1"/>
  <c r="D113" i="5" s="1"/>
  <c r="D123" i="5" s="1"/>
  <c r="D134" i="5" s="1"/>
  <c r="D146" i="5" s="1"/>
  <c r="AJ50" i="20"/>
  <c r="AV61" i="18"/>
  <c r="H190" i="5" s="1"/>
  <c r="H240" i="5" s="1"/>
  <c r="AV49" i="20"/>
  <c r="G104" i="5" s="1"/>
  <c r="G113" i="5" s="1"/>
  <c r="G123" i="5" s="1"/>
  <c r="G134" i="5" s="1"/>
  <c r="G146" i="5" s="1"/>
  <c r="AV46" i="16"/>
  <c r="AT66" i="18"/>
  <c r="AV59" i="18"/>
  <c r="AT57" i="16"/>
  <c r="AV39" i="4"/>
  <c r="AV54" i="14"/>
  <c r="AJ52" i="19"/>
  <c r="AJ57" i="19" s="1"/>
  <c r="AT49" i="17"/>
  <c r="AV46" i="17" s="1"/>
  <c r="AV55" i="17"/>
  <c r="G131" i="5" s="1"/>
  <c r="G181" i="5" s="1"/>
  <c r="G231" i="5" s="1"/>
  <c r="AJ66" i="4"/>
  <c r="AT47" i="19"/>
  <c r="AT49" i="4"/>
  <c r="AV48" i="4" s="1"/>
  <c r="AV44" i="4"/>
  <c r="AT42" i="18"/>
  <c r="AV40" i="18" s="1"/>
  <c r="H160" i="5" s="1"/>
  <c r="H210" i="5" s="1"/>
  <c r="AV38" i="18"/>
  <c r="AT60" i="19"/>
  <c r="AV55" i="16"/>
  <c r="E110" i="5"/>
  <c r="E160" i="5" s="1"/>
  <c r="E210" i="5" s="1"/>
  <c r="E13" i="5"/>
  <c r="E62" i="5"/>
  <c r="AV63" i="17"/>
  <c r="G142" i="5" s="1"/>
  <c r="G192" i="5" s="1"/>
  <c r="G242" i="5" s="1"/>
  <c r="AV65" i="16"/>
  <c r="AV46" i="18"/>
  <c r="AV35" i="20"/>
  <c r="E8" i="5" s="1"/>
  <c r="AT51" i="19"/>
  <c r="AT35" i="18"/>
  <c r="AV63" i="18"/>
  <c r="H192" i="5" s="1"/>
  <c r="H242" i="5" s="1"/>
  <c r="AT66" i="14"/>
  <c r="AV64" i="14" s="1"/>
  <c r="AV59" i="14"/>
  <c r="AT49" i="15"/>
  <c r="AV45" i="15" s="1"/>
  <c r="AJ42" i="17"/>
  <c r="AV53" i="18"/>
  <c r="H179" i="5" s="1"/>
  <c r="H229" i="5" s="1"/>
  <c r="AV64" i="18"/>
  <c r="H193" i="5" s="1"/>
  <c r="H243" i="5" s="1"/>
  <c r="AV45" i="18"/>
  <c r="AV48" i="20"/>
  <c r="F104" i="5" s="1"/>
  <c r="F113" i="5" s="1"/>
  <c r="F123" i="5" s="1"/>
  <c r="F134" i="5" s="1"/>
  <c r="F146" i="5" s="1"/>
  <c r="AV60" i="18"/>
  <c r="H189" i="5" s="1"/>
  <c r="H239" i="5" s="1"/>
  <c r="AJ49" i="4"/>
  <c r="AV45" i="4"/>
  <c r="AT57" i="17"/>
  <c r="AV56" i="17" s="1"/>
  <c r="G132" i="5" s="1"/>
  <c r="G182" i="5" s="1"/>
  <c r="G232" i="5" s="1"/>
  <c r="AV51" i="17"/>
  <c r="AT57" i="14"/>
  <c r="AV55" i="14" s="1"/>
  <c r="AV51" i="14"/>
  <c r="AT67" i="20"/>
  <c r="AV64" i="20" s="1"/>
  <c r="AV60" i="20"/>
  <c r="AV39" i="19"/>
  <c r="I209" i="5" s="1"/>
  <c r="AV56" i="16"/>
  <c r="AT43" i="20"/>
  <c r="AV42" i="20" s="1"/>
  <c r="F56" i="5" s="1"/>
  <c r="F65" i="5" s="1"/>
  <c r="F74" i="5" s="1"/>
  <c r="F85" i="5" s="1"/>
  <c r="F97" i="5" s="1"/>
  <c r="AJ49" i="19"/>
  <c r="AT35" i="17"/>
  <c r="AV32" i="17" s="1"/>
  <c r="E108" i="5"/>
  <c r="E11" i="5"/>
  <c r="E60" i="5"/>
  <c r="AV42" i="15"/>
  <c r="AT42" i="16"/>
  <c r="AV62" i="16"/>
  <c r="AV47" i="18"/>
  <c r="AV62" i="17"/>
  <c r="G141" i="5" s="1"/>
  <c r="G191" i="5" s="1"/>
  <c r="G241" i="5" s="1"/>
  <c r="AT57" i="15"/>
  <c r="AV51" i="15"/>
  <c r="AT35" i="19"/>
  <c r="AV32" i="19" s="1"/>
  <c r="AV54" i="4"/>
  <c r="AT42" i="17"/>
  <c r="AV40" i="17" s="1"/>
  <c r="G110" i="5" s="1"/>
  <c r="G160" i="5" s="1"/>
  <c r="G210" i="5" s="1"/>
  <c r="AV38" i="17"/>
  <c r="AV53" i="17"/>
  <c r="G129" i="5" s="1"/>
  <c r="G179" i="5" s="1"/>
  <c r="G229" i="5" s="1"/>
  <c r="C104" i="5"/>
  <c r="C113" i="5" s="1"/>
  <c r="C123" i="5" s="1"/>
  <c r="C134" i="5" s="1"/>
  <c r="C146" i="5" s="1"/>
  <c r="AV50" i="20"/>
  <c r="AT42" i="4"/>
  <c r="AV38" i="4" s="1"/>
  <c r="AV62" i="18"/>
  <c r="H191" i="5" s="1"/>
  <c r="H241" i="5" s="1"/>
  <c r="AT49" i="16"/>
  <c r="AV47" i="16" s="1"/>
  <c r="AV44" i="16"/>
  <c r="AV34" i="19"/>
  <c r="I202" i="5" s="1"/>
  <c r="AJ42" i="14"/>
  <c r="AJ60" i="19"/>
  <c r="AJ63" i="19"/>
  <c r="AV52" i="4"/>
  <c r="AT66" i="4"/>
  <c r="AV63" i="4" s="1"/>
  <c r="AV53" i="16"/>
  <c r="AT66" i="16"/>
  <c r="AV61" i="16" s="1"/>
  <c r="AV59" i="16"/>
  <c r="AV33" i="4"/>
  <c r="AT36" i="20"/>
  <c r="AV34" i="20" s="1"/>
  <c r="D8" i="5" s="1"/>
  <c r="D16" i="5" s="1"/>
  <c r="D25" i="5" s="1"/>
  <c r="D35" i="5" s="1"/>
  <c r="D47" i="5" s="1"/>
  <c r="AV33" i="20"/>
  <c r="AV40" i="19"/>
  <c r="I210" i="5" s="1"/>
  <c r="AV48" i="16"/>
  <c r="AT57" i="4"/>
  <c r="AV53" i="4" s="1"/>
  <c r="AT42" i="14"/>
  <c r="AV41" i="14" s="1"/>
  <c r="AT65" i="19"/>
  <c r="AV52" i="14"/>
  <c r="AV34" i="17"/>
  <c r="G102" i="5" s="1"/>
  <c r="G152" i="5" s="1"/>
  <c r="G202" i="5" s="1"/>
  <c r="AJ61" i="19"/>
  <c r="AV65" i="17"/>
  <c r="G144" i="5" s="1"/>
  <c r="G194" i="5" s="1"/>
  <c r="G244" i="5" s="1"/>
  <c r="AJ35" i="4"/>
  <c r="AJ57" i="18"/>
  <c r="AV65" i="15"/>
  <c r="AV56" i="20"/>
  <c r="G154" i="5" s="1"/>
  <c r="G163" i="5" s="1"/>
  <c r="G173" i="5" s="1"/>
  <c r="AT63" i="19"/>
  <c r="AV66" i="20"/>
  <c r="E200" i="5"/>
  <c r="AV45" i="17"/>
  <c r="AV60" i="14"/>
  <c r="AV47" i="4"/>
  <c r="AT35" i="16"/>
  <c r="AV32" i="16" s="1"/>
  <c r="AT57" i="18"/>
  <c r="AV54" i="18" s="1"/>
  <c r="H180" i="5" s="1"/>
  <c r="H230" i="5" s="1"/>
  <c r="AV51" i="18"/>
  <c r="AT35" i="14"/>
  <c r="AV32" i="14" s="1"/>
  <c r="AT45" i="19"/>
  <c r="G219" i="5" l="1"/>
  <c r="G119" i="5"/>
  <c r="G169" i="5" s="1"/>
  <c r="D218" i="5"/>
  <c r="D20" i="5"/>
  <c r="D69" i="5"/>
  <c r="D118" i="5"/>
  <c r="D168" i="5" s="1"/>
  <c r="C60" i="5"/>
  <c r="AV42" i="4"/>
  <c r="C108" i="5"/>
  <c r="C11" i="5"/>
  <c r="D52" i="5"/>
  <c r="D4" i="5"/>
  <c r="D100" i="5"/>
  <c r="C30" i="5"/>
  <c r="C129" i="5"/>
  <c r="C179" i="5" s="1"/>
  <c r="C229" i="5" s="1"/>
  <c r="C80" i="5"/>
  <c r="F120" i="5"/>
  <c r="F170" i="5" s="1"/>
  <c r="F220" i="5"/>
  <c r="F71" i="5"/>
  <c r="G223" i="5"/>
  <c r="G234" i="5" s="1"/>
  <c r="G246" i="5" s="1"/>
  <c r="G204" i="5"/>
  <c r="G213" i="5" s="1"/>
  <c r="C40" i="21"/>
  <c r="D345" i="23" s="1"/>
  <c r="AV49" i="19"/>
  <c r="I222" i="5" s="1"/>
  <c r="I217" i="5"/>
  <c r="C43" i="5"/>
  <c r="C93" i="5"/>
  <c r="C142" i="5"/>
  <c r="C192" i="5" s="1"/>
  <c r="C242" i="5" s="1"/>
  <c r="AV35" i="19"/>
  <c r="I203" i="5" s="1"/>
  <c r="I200" i="5"/>
  <c r="C72" i="5"/>
  <c r="C221" i="5"/>
  <c r="C121" i="5"/>
  <c r="C171" i="5" s="1"/>
  <c r="C23" i="5"/>
  <c r="I223" i="5"/>
  <c r="I234" i="5" s="1"/>
  <c r="I246" i="5" s="1"/>
  <c r="I204" i="5"/>
  <c r="I213" i="5" s="1"/>
  <c r="C42" i="21"/>
  <c r="D347" i="23" s="1"/>
  <c r="F80" i="5"/>
  <c r="F129" i="5"/>
  <c r="F179" i="5" s="1"/>
  <c r="F229" i="5" s="1"/>
  <c r="E78" i="5"/>
  <c r="E28" i="5"/>
  <c r="E127" i="5"/>
  <c r="AV57" i="17"/>
  <c r="G133" i="5" s="1"/>
  <c r="G183" i="5" s="1"/>
  <c r="G233" i="5" s="1"/>
  <c r="G127" i="5"/>
  <c r="H217" i="5"/>
  <c r="AV49" i="18"/>
  <c r="H167" i="5"/>
  <c r="D80" i="5"/>
  <c r="D129" i="5"/>
  <c r="D179" i="5" s="1"/>
  <c r="D229" i="5" s="1"/>
  <c r="D30" i="5"/>
  <c r="E40" i="5"/>
  <c r="E90" i="5"/>
  <c r="E139" i="5"/>
  <c r="E189" i="5" s="1"/>
  <c r="E239" i="5" s="1"/>
  <c r="AV45" i="19"/>
  <c r="I218" i="5" s="1"/>
  <c r="C220" i="5"/>
  <c r="C71" i="5"/>
  <c r="C22" i="5"/>
  <c r="C120" i="5"/>
  <c r="C170" i="5" s="1"/>
  <c r="AV63" i="19"/>
  <c r="I242" i="5" s="1"/>
  <c r="D79" i="5"/>
  <c r="D29" i="5"/>
  <c r="D128" i="5"/>
  <c r="D178" i="5" s="1"/>
  <c r="D228" i="5" s="1"/>
  <c r="AV59" i="4"/>
  <c r="AV54" i="15"/>
  <c r="AV53" i="15"/>
  <c r="E64" i="5"/>
  <c r="E112" i="5"/>
  <c r="E162" i="5" s="1"/>
  <c r="E212" i="5" s="1"/>
  <c r="E15" i="5"/>
  <c r="F83" i="5"/>
  <c r="F132" i="5"/>
  <c r="F182" i="5" s="1"/>
  <c r="F232" i="5" s="1"/>
  <c r="H168" i="5"/>
  <c r="H218" i="5"/>
  <c r="AV65" i="4"/>
  <c r="AV33" i="16"/>
  <c r="D31" i="5"/>
  <c r="D130" i="5"/>
  <c r="D180" i="5" s="1"/>
  <c r="D230" i="5" s="1"/>
  <c r="D81" i="5"/>
  <c r="H221" i="5"/>
  <c r="H171" i="5"/>
  <c r="AV56" i="15"/>
  <c r="AV44" i="14"/>
  <c r="AV52" i="20"/>
  <c r="AV48" i="14"/>
  <c r="AV33" i="14"/>
  <c r="AV35" i="14" s="1"/>
  <c r="F217" i="5"/>
  <c r="F117" i="5"/>
  <c r="F68" i="5"/>
  <c r="F82" i="5"/>
  <c r="F131" i="5"/>
  <c r="F181" i="5" s="1"/>
  <c r="F231" i="5" s="1"/>
  <c r="AV46" i="14"/>
  <c r="E94" i="5"/>
  <c r="E143" i="5"/>
  <c r="E193" i="5" s="1"/>
  <c r="E243" i="5" s="1"/>
  <c r="E44" i="5"/>
  <c r="AV46" i="15"/>
  <c r="D143" i="5"/>
  <c r="D193" i="5" s="1"/>
  <c r="D243" i="5" s="1"/>
  <c r="D94" i="5"/>
  <c r="D44" i="5"/>
  <c r="AV38" i="19"/>
  <c r="C100" i="5"/>
  <c r="C4" i="5"/>
  <c r="C52" i="5"/>
  <c r="AV35" i="4"/>
  <c r="D14" i="5"/>
  <c r="D63" i="5"/>
  <c r="D111" i="5"/>
  <c r="D161" i="5" s="1"/>
  <c r="D211" i="5" s="1"/>
  <c r="E158" i="5"/>
  <c r="K108" i="5" a="1"/>
  <c r="AV65" i="20"/>
  <c r="H158" i="5"/>
  <c r="AV54" i="16"/>
  <c r="AV52" i="16"/>
  <c r="AV55" i="15"/>
  <c r="E41" i="5"/>
  <c r="E140" i="5"/>
  <c r="E190" i="5" s="1"/>
  <c r="E240" i="5" s="1"/>
  <c r="E91" i="5"/>
  <c r="C6" i="5"/>
  <c r="C54" i="5"/>
  <c r="C102" i="5"/>
  <c r="C152" i="5" s="1"/>
  <c r="C202" i="5" s="1"/>
  <c r="AV38" i="14"/>
  <c r="C130" i="5"/>
  <c r="C180" i="5" s="1"/>
  <c r="C230" i="5" s="1"/>
  <c r="C31" i="5"/>
  <c r="C81" i="5"/>
  <c r="G100" i="5"/>
  <c r="AV35" i="17"/>
  <c r="G103" i="5" s="1"/>
  <c r="G153" i="5" s="1"/>
  <c r="G203" i="5" s="1"/>
  <c r="AV39" i="14"/>
  <c r="AV45" i="16"/>
  <c r="AV41" i="4"/>
  <c r="AV51" i="16"/>
  <c r="AV48" i="19"/>
  <c r="I221" i="5" s="1"/>
  <c r="AV46" i="4"/>
  <c r="AV60" i="4"/>
  <c r="AV47" i="14"/>
  <c r="AT66" i="19"/>
  <c r="AV59" i="19"/>
  <c r="AV46" i="19"/>
  <c r="I219" i="5" s="1"/>
  <c r="AV63" i="14"/>
  <c r="K102" i="5"/>
  <c r="K101" i="5"/>
  <c r="K100" i="5"/>
  <c r="AV39" i="16"/>
  <c r="AV41" i="16"/>
  <c r="E218" i="5"/>
  <c r="E69" i="5"/>
  <c r="E20" i="5"/>
  <c r="E118" i="5"/>
  <c r="E168" i="5" s="1"/>
  <c r="C19" i="5"/>
  <c r="C68" i="5"/>
  <c r="C217" i="5"/>
  <c r="C117" i="5"/>
  <c r="G184" i="5"/>
  <c r="G196" i="5"/>
  <c r="E16" i="5"/>
  <c r="E25" i="5" s="1"/>
  <c r="E35" i="5" s="1"/>
  <c r="E47" i="5" s="1"/>
  <c r="I4" i="5" a="1"/>
  <c r="H184" i="5"/>
  <c r="H196" i="5"/>
  <c r="G121" i="5"/>
  <c r="G171" i="5" s="1"/>
  <c r="G221" i="5"/>
  <c r="H220" i="5"/>
  <c r="H170" i="5"/>
  <c r="H219" i="5"/>
  <c r="H169" i="5"/>
  <c r="C61" i="5"/>
  <c r="C109" i="5"/>
  <c r="C159" i="5" s="1"/>
  <c r="C209" i="5" s="1"/>
  <c r="C12" i="5"/>
  <c r="AV61" i="4"/>
  <c r="E138" i="5"/>
  <c r="E39" i="5"/>
  <c r="E89" i="5"/>
  <c r="AV64" i="4"/>
  <c r="G118" i="5"/>
  <c r="G168" i="5" s="1"/>
  <c r="G218" i="5"/>
  <c r="AV62" i="20"/>
  <c r="AV61" i="20"/>
  <c r="AV41" i="17"/>
  <c r="G111" i="5" s="1"/>
  <c r="G161" i="5" s="1"/>
  <c r="G211" i="5" s="1"/>
  <c r="F95" i="5"/>
  <c r="F144" i="5"/>
  <c r="F194" i="5" s="1"/>
  <c r="F244" i="5" s="1"/>
  <c r="AV40" i="16"/>
  <c r="F94" i="5"/>
  <c r="F143" i="5"/>
  <c r="F193" i="5" s="1"/>
  <c r="F243" i="5" s="1"/>
  <c r="AV61" i="14"/>
  <c r="C53" i="5"/>
  <c r="C5" i="5"/>
  <c r="C101" i="5"/>
  <c r="C151" i="5" s="1"/>
  <c r="C201" i="5" s="1"/>
  <c r="AV57" i="14"/>
  <c r="D28" i="5"/>
  <c r="D127" i="5"/>
  <c r="D78" i="5"/>
  <c r="AV34" i="18"/>
  <c r="H152" i="5" s="1"/>
  <c r="H202" i="5" s="1"/>
  <c r="AV33" i="18"/>
  <c r="H151" i="5" s="1"/>
  <c r="H201" i="5" s="1"/>
  <c r="AV63" i="15"/>
  <c r="AV34" i="14"/>
  <c r="AV66" i="18"/>
  <c r="H195" i="5" s="1"/>
  <c r="H245" i="5" s="1"/>
  <c r="H188" i="5"/>
  <c r="AV62" i="14"/>
  <c r="AV41" i="18"/>
  <c r="H161" i="5" s="1"/>
  <c r="H211" i="5" s="1"/>
  <c r="AV62" i="19"/>
  <c r="I241" i="5" s="1"/>
  <c r="AV63" i="16"/>
  <c r="F52" i="5"/>
  <c r="F100" i="5"/>
  <c r="F221" i="5"/>
  <c r="F72" i="5"/>
  <c r="F121" i="5"/>
  <c r="F171" i="5" s="1"/>
  <c r="AV41" i="20"/>
  <c r="E56" i="5" s="1"/>
  <c r="AV40" i="20"/>
  <c r="D56" i="5" s="1"/>
  <c r="D65" i="5" s="1"/>
  <c r="D74" i="5" s="1"/>
  <c r="D85" i="5" s="1"/>
  <c r="D97" i="5" s="1"/>
  <c r="AT57" i="19"/>
  <c r="AV56" i="19" s="1"/>
  <c r="I232" i="5" s="1"/>
  <c r="F70" i="5"/>
  <c r="F119" i="5"/>
  <c r="F169" i="5" s="1"/>
  <c r="F219" i="5"/>
  <c r="C110" i="5"/>
  <c r="C160" i="5" s="1"/>
  <c r="C210" i="5" s="1"/>
  <c r="C13" i="5"/>
  <c r="C62" i="5"/>
  <c r="AV66" i="17"/>
  <c r="G145" i="5" s="1"/>
  <c r="G195" i="5" s="1"/>
  <c r="G245" i="5" s="1"/>
  <c r="G138" i="5"/>
  <c r="D132" i="5"/>
  <c r="D182" i="5" s="1"/>
  <c r="D232" i="5" s="1"/>
  <c r="D83" i="5"/>
  <c r="D33" i="5"/>
  <c r="D40" i="5"/>
  <c r="D139" i="5"/>
  <c r="D189" i="5" s="1"/>
  <c r="D239" i="5" s="1"/>
  <c r="D90" i="5"/>
  <c r="C8" i="5"/>
  <c r="C16" i="5" s="1"/>
  <c r="C25" i="5" s="1"/>
  <c r="C35" i="5" s="1"/>
  <c r="C47" i="5" s="1"/>
  <c r="AV36" i="20"/>
  <c r="C118" i="5"/>
  <c r="C168" i="5" s="1"/>
  <c r="C218" i="5"/>
  <c r="C20" i="5"/>
  <c r="C69" i="5"/>
  <c r="AV66" i="14"/>
  <c r="D89" i="5"/>
  <c r="D138" i="5"/>
  <c r="D39" i="5"/>
  <c r="AV47" i="19"/>
  <c r="I220" i="5" s="1"/>
  <c r="F223" i="5"/>
  <c r="F234" i="5" s="1"/>
  <c r="F246" i="5" s="1"/>
  <c r="F204" i="5"/>
  <c r="F213" i="5" s="1"/>
  <c r="C39" i="21"/>
  <c r="D344" i="23" s="1"/>
  <c r="F90" i="5"/>
  <c r="F139" i="5"/>
  <c r="F189" i="5" s="1"/>
  <c r="F239" i="5" s="1"/>
  <c r="AV34" i="16"/>
  <c r="E45" i="5"/>
  <c r="E95" i="5"/>
  <c r="E144" i="5"/>
  <c r="E194" i="5" s="1"/>
  <c r="E244" i="5" s="1"/>
  <c r="C128" i="5"/>
  <c r="C178" i="5" s="1"/>
  <c r="C228" i="5" s="1"/>
  <c r="C79" i="5"/>
  <c r="C29" i="5"/>
  <c r="AV42" i="17"/>
  <c r="G112" i="5" s="1"/>
  <c r="G162" i="5" s="1"/>
  <c r="G212" i="5" s="1"/>
  <c r="G108" i="5"/>
  <c r="C204" i="5"/>
  <c r="C213" i="5" s="1"/>
  <c r="C223" i="5"/>
  <c r="C234" i="5" s="1"/>
  <c r="C246" i="5" s="1"/>
  <c r="C36" i="21"/>
  <c r="D341" i="23" s="1"/>
  <c r="AV60" i="19"/>
  <c r="I239" i="5" s="1"/>
  <c r="H177" i="5"/>
  <c r="AV57" i="18"/>
  <c r="H183" i="5" s="1"/>
  <c r="H233" i="5" s="1"/>
  <c r="AV65" i="14"/>
  <c r="AV54" i="17"/>
  <c r="G130" i="5" s="1"/>
  <c r="G180" i="5" s="1"/>
  <c r="G230" i="5" s="1"/>
  <c r="F92" i="5"/>
  <c r="F141" i="5"/>
  <c r="F191" i="5" s="1"/>
  <c r="F241" i="5" s="1"/>
  <c r="AV40" i="14"/>
  <c r="AV51" i="4"/>
  <c r="AV55" i="4"/>
  <c r="F89" i="5"/>
  <c r="F138" i="5"/>
  <c r="AV52" i="15"/>
  <c r="AV62" i="15"/>
  <c r="AV56" i="4"/>
  <c r="AV55" i="18"/>
  <c r="H181" i="5" s="1"/>
  <c r="H231" i="5" s="1"/>
  <c r="AV47" i="15"/>
  <c r="F140" i="5"/>
  <c r="F190" i="5" s="1"/>
  <c r="F240" i="5" s="1"/>
  <c r="F91" i="5"/>
  <c r="AV39" i="18"/>
  <c r="H159" i="5" s="1"/>
  <c r="H209" i="5" s="1"/>
  <c r="AV55" i="20"/>
  <c r="F154" i="5" s="1"/>
  <c r="F163" i="5" s="1"/>
  <c r="F173" i="5" s="1"/>
  <c r="AV38" i="16"/>
  <c r="AV39" i="20"/>
  <c r="D82" i="5"/>
  <c r="D32" i="5"/>
  <c r="D131" i="5"/>
  <c r="D181" i="5" s="1"/>
  <c r="D231" i="5" s="1"/>
  <c r="AV44" i="15"/>
  <c r="AV32" i="18"/>
  <c r="AV53" i="20"/>
  <c r="D154" i="5" s="1"/>
  <c r="D163" i="5" s="1"/>
  <c r="D173" i="5" s="1"/>
  <c r="AV44" i="17"/>
  <c r="AV47" i="17"/>
  <c r="AV48" i="15"/>
  <c r="AV62" i="4"/>
  <c r="AV54" i="20"/>
  <c r="E154" i="5" s="1"/>
  <c r="AV52" i="17"/>
  <c r="G128" i="5" s="1"/>
  <c r="G178" i="5" s="1"/>
  <c r="G228" i="5" s="1"/>
  <c r="AV39" i="17"/>
  <c r="G109" i="5" s="1"/>
  <c r="G159" i="5" s="1"/>
  <c r="G209" i="5" s="1"/>
  <c r="D55" i="5" l="1"/>
  <c r="D7" i="5"/>
  <c r="D103" i="5"/>
  <c r="D153" i="5" s="1"/>
  <c r="D203" i="5" s="1"/>
  <c r="I6" i="5"/>
  <c r="I5" i="5"/>
  <c r="I4" i="5"/>
  <c r="C70" i="5"/>
  <c r="C219" i="5"/>
  <c r="C21" i="5"/>
  <c r="C119" i="5"/>
  <c r="C169" i="5" s="1"/>
  <c r="I100" i="5" a="1"/>
  <c r="C150" i="5"/>
  <c r="E208" i="5"/>
  <c r="L158" i="5" a="1"/>
  <c r="H172" i="5"/>
  <c r="H222" i="5"/>
  <c r="E121" i="5"/>
  <c r="E171" i="5" s="1"/>
  <c r="E221" i="5"/>
  <c r="E72" i="5"/>
  <c r="E23" i="5"/>
  <c r="C28" i="5"/>
  <c r="C127" i="5"/>
  <c r="C78" i="5"/>
  <c r="AV57" i="4"/>
  <c r="D96" i="5"/>
  <c r="D46" i="5"/>
  <c r="D145" i="5"/>
  <c r="D195" i="5" s="1"/>
  <c r="D245" i="5" s="1"/>
  <c r="F142" i="5"/>
  <c r="F192" i="5" s="1"/>
  <c r="F242" i="5" s="1"/>
  <c r="F93" i="5"/>
  <c r="K89" i="5" s="1" a="1"/>
  <c r="E188" i="5"/>
  <c r="D93" i="5"/>
  <c r="D43" i="5"/>
  <c r="D142" i="5"/>
  <c r="D192" i="5" s="1"/>
  <c r="D242" i="5" s="1"/>
  <c r="F127" i="5"/>
  <c r="F78" i="5"/>
  <c r="AV57" i="16"/>
  <c r="E82" i="5"/>
  <c r="E131" i="5"/>
  <c r="E181" i="5" s="1"/>
  <c r="E231" i="5" s="1"/>
  <c r="E32" i="5"/>
  <c r="AV42" i="19"/>
  <c r="I212" i="5" s="1"/>
  <c r="I208" i="5"/>
  <c r="Q208" i="5" s="1" a="1"/>
  <c r="N217" i="5" a="1"/>
  <c r="P217" i="5" a="1"/>
  <c r="Q200" i="5" a="1"/>
  <c r="D150" i="5"/>
  <c r="E163" i="5"/>
  <c r="E173" i="5" s="1"/>
  <c r="L150" i="5" a="1"/>
  <c r="M108" i="5" a="1"/>
  <c r="G158" i="5"/>
  <c r="F54" i="5"/>
  <c r="F102" i="5"/>
  <c r="F152" i="5" s="1"/>
  <c r="F202" i="5" s="1"/>
  <c r="G188" i="5"/>
  <c r="M138" i="5" a="1"/>
  <c r="D54" i="5"/>
  <c r="D6" i="5"/>
  <c r="D102" i="5"/>
  <c r="D152" i="5" s="1"/>
  <c r="D202" i="5" s="1"/>
  <c r="K110" i="5"/>
  <c r="K108" i="5"/>
  <c r="K109" i="5"/>
  <c r="K111" i="5"/>
  <c r="O167" i="5" a="1"/>
  <c r="C112" i="5"/>
  <c r="C162" i="5" s="1"/>
  <c r="C212" i="5" s="1"/>
  <c r="C15" i="5"/>
  <c r="C64" i="5"/>
  <c r="C82" i="5"/>
  <c r="C32" i="5"/>
  <c r="C131" i="5"/>
  <c r="C181" i="5" s="1"/>
  <c r="C231" i="5" s="1"/>
  <c r="C56" i="5"/>
  <c r="C65" i="5" s="1"/>
  <c r="C74" i="5" s="1"/>
  <c r="C85" i="5" s="1"/>
  <c r="C97" i="5" s="1"/>
  <c r="AV43" i="20"/>
  <c r="D13" i="5"/>
  <c r="D62" i="5"/>
  <c r="D110" i="5"/>
  <c r="D160" i="5" s="1"/>
  <c r="D210" i="5" s="1"/>
  <c r="F79" i="5"/>
  <c r="F128" i="5"/>
  <c r="F178" i="5" s="1"/>
  <c r="F228" i="5" s="1"/>
  <c r="G177" i="5"/>
  <c r="M127" i="5" a="1"/>
  <c r="G217" i="5"/>
  <c r="G117" i="5"/>
  <c r="AV49" i="17"/>
  <c r="E42" i="5"/>
  <c r="I39" i="5" s="1" a="1"/>
  <c r="E92" i="5"/>
  <c r="E141" i="5"/>
  <c r="E191" i="5" s="1"/>
  <c r="E241" i="5" s="1"/>
  <c r="E223" i="5"/>
  <c r="E234" i="5" s="1"/>
  <c r="E246" i="5" s="1"/>
  <c r="E204" i="5"/>
  <c r="C38" i="21"/>
  <c r="D343" i="23" s="1"/>
  <c r="C167" i="5"/>
  <c r="I117" i="5" a="1"/>
  <c r="I52" i="5" a="1"/>
  <c r="F196" i="5"/>
  <c r="F184" i="5"/>
  <c r="E79" i="5"/>
  <c r="E29" i="5"/>
  <c r="E128" i="5"/>
  <c r="E178" i="5" s="1"/>
  <c r="E228" i="5" s="1"/>
  <c r="D42" i="5"/>
  <c r="D92" i="5"/>
  <c r="D141" i="5"/>
  <c r="D191" i="5" s="1"/>
  <c r="D241" i="5" s="1"/>
  <c r="J127" i="5" a="1"/>
  <c r="D177" i="5"/>
  <c r="AV49" i="4"/>
  <c r="F111" i="5"/>
  <c r="F161" i="5" s="1"/>
  <c r="F211" i="5" s="1"/>
  <c r="F63" i="5"/>
  <c r="AV61" i="19"/>
  <c r="I240" i="5" s="1"/>
  <c r="AV64" i="19"/>
  <c r="I243" i="5" s="1"/>
  <c r="D12" i="5"/>
  <c r="D109" i="5"/>
  <c r="D159" i="5" s="1"/>
  <c r="D209" i="5" s="1"/>
  <c r="D61" i="5"/>
  <c r="AV42" i="18"/>
  <c r="H162" i="5" s="1"/>
  <c r="H212" i="5" s="1"/>
  <c r="C103" i="5"/>
  <c r="C153" i="5" s="1"/>
  <c r="C203" i="5" s="1"/>
  <c r="C55" i="5"/>
  <c r="C7" i="5"/>
  <c r="AV58" i="20"/>
  <c r="C154" i="5"/>
  <c r="C163" i="5" s="1"/>
  <c r="C173" i="5" s="1"/>
  <c r="F53" i="5"/>
  <c r="F101" i="5"/>
  <c r="F151" i="5" s="1"/>
  <c r="F201" i="5" s="1"/>
  <c r="AV57" i="15"/>
  <c r="D188" i="5"/>
  <c r="AV54" i="19"/>
  <c r="I230" i="5" s="1"/>
  <c r="AV55" i="19"/>
  <c r="I231" i="5" s="1"/>
  <c r="AV52" i="19"/>
  <c r="I228" i="5" s="1"/>
  <c r="G19" i="5" a="1"/>
  <c r="E21" i="5"/>
  <c r="E119" i="5"/>
  <c r="E169" i="5" s="1"/>
  <c r="E219" i="5"/>
  <c r="E70" i="5"/>
  <c r="C42" i="5"/>
  <c r="C92" i="5"/>
  <c r="C141" i="5"/>
  <c r="C191" i="5" s="1"/>
  <c r="C241" i="5" s="1"/>
  <c r="E22" i="5"/>
  <c r="E220" i="5"/>
  <c r="E71" i="5"/>
  <c r="E120" i="5"/>
  <c r="E170" i="5" s="1"/>
  <c r="O177" i="5" a="1"/>
  <c r="H227" i="5"/>
  <c r="P227" i="5" s="1" a="1"/>
  <c r="AV51" i="19"/>
  <c r="E93" i="5"/>
  <c r="E142" i="5"/>
  <c r="E192" i="5" s="1"/>
  <c r="E242" i="5" s="1"/>
  <c r="E43" i="5"/>
  <c r="F167" i="5"/>
  <c r="G220" i="5"/>
  <c r="G120" i="5"/>
  <c r="G170" i="5" s="1"/>
  <c r="C33" i="5"/>
  <c r="C83" i="5"/>
  <c r="C132" i="5"/>
  <c r="C182" i="5" s="1"/>
  <c r="C232" i="5" s="1"/>
  <c r="AV66" i="15"/>
  <c r="AV42" i="16"/>
  <c r="F60" i="5"/>
  <c r="F108" i="5"/>
  <c r="D91" i="5"/>
  <c r="D41" i="5"/>
  <c r="H39" i="5" s="1" a="1"/>
  <c r="D140" i="5"/>
  <c r="D190" i="5" s="1"/>
  <c r="D240" i="5" s="1"/>
  <c r="I238" i="5"/>
  <c r="F81" i="5"/>
  <c r="F130" i="5"/>
  <c r="F180" i="5" s="1"/>
  <c r="F230" i="5" s="1"/>
  <c r="D70" i="5"/>
  <c r="D219" i="5"/>
  <c r="D119" i="5"/>
  <c r="D169" i="5" s="1"/>
  <c r="D21" i="5"/>
  <c r="AV35" i="18"/>
  <c r="H153" i="5" s="1"/>
  <c r="H203" i="5" s="1"/>
  <c r="H150" i="5"/>
  <c r="H238" i="5"/>
  <c r="O188" i="5" a="1"/>
  <c r="H28" i="5" a="1"/>
  <c r="K217" i="5" a="1"/>
  <c r="F109" i="5"/>
  <c r="F159" i="5" s="1"/>
  <c r="F209" i="5" s="1"/>
  <c r="F61" i="5"/>
  <c r="D120" i="5"/>
  <c r="D170" i="5" s="1"/>
  <c r="D22" i="5"/>
  <c r="D71" i="5"/>
  <c r="D220" i="5"/>
  <c r="H208" i="5"/>
  <c r="P208" i="5" s="1" a="1"/>
  <c r="O158" i="5" a="1"/>
  <c r="H52" i="5" a="1"/>
  <c r="I11" i="5" a="1"/>
  <c r="D19" i="5"/>
  <c r="H19" i="5" s="1" a="1"/>
  <c r="D217" i="5"/>
  <c r="AV49" i="14"/>
  <c r="D68" i="5"/>
  <c r="D117" i="5"/>
  <c r="C45" i="5"/>
  <c r="C95" i="5"/>
  <c r="C144" i="5"/>
  <c r="C194" i="5" s="1"/>
  <c r="C244" i="5" s="1"/>
  <c r="E30" i="5"/>
  <c r="E80" i="5"/>
  <c r="E129" i="5"/>
  <c r="E179" i="5" s="1"/>
  <c r="E229" i="5" s="1"/>
  <c r="E177" i="5"/>
  <c r="K52" i="5" a="1"/>
  <c r="C39" i="5"/>
  <c r="C89" i="5"/>
  <c r="AV66" i="4"/>
  <c r="C138" i="5"/>
  <c r="AV35" i="16"/>
  <c r="AV53" i="19"/>
  <c r="I229" i="5" s="1"/>
  <c r="E65" i="5"/>
  <c r="J52" i="5" a="1"/>
  <c r="D223" i="5"/>
  <c r="D234" i="5" s="1"/>
  <c r="D246" i="5" s="1"/>
  <c r="D204" i="5"/>
  <c r="D213" i="5" s="1"/>
  <c r="C37" i="21"/>
  <c r="D342" i="23" s="1"/>
  <c r="V343" i="23" s="1"/>
  <c r="C14" i="5"/>
  <c r="G11" i="5" s="1" a="1"/>
  <c r="C63" i="5"/>
  <c r="C111" i="5"/>
  <c r="C161" i="5" s="1"/>
  <c r="C211" i="5" s="1"/>
  <c r="D108" i="5"/>
  <c r="AV42" i="14"/>
  <c r="D60" i="5"/>
  <c r="D11" i="5"/>
  <c r="D53" i="5"/>
  <c r="D101" i="5"/>
  <c r="D151" i="5" s="1"/>
  <c r="D201" i="5" s="1"/>
  <c r="D5" i="5"/>
  <c r="H4" i="5" s="1" a="1"/>
  <c r="I78" i="5" a="1"/>
  <c r="C41" i="5"/>
  <c r="C91" i="5"/>
  <c r="C140" i="5"/>
  <c r="C190" i="5" s="1"/>
  <c r="C240" i="5" s="1"/>
  <c r="F218" i="5"/>
  <c r="F118" i="5"/>
  <c r="F168" i="5" s="1"/>
  <c r="F69" i="5"/>
  <c r="K68" i="5" s="1" a="1"/>
  <c r="D221" i="5"/>
  <c r="D121" i="5"/>
  <c r="D171" i="5" s="1"/>
  <c r="D72" i="5"/>
  <c r="D23" i="5"/>
  <c r="D184" i="5"/>
  <c r="D196" i="5"/>
  <c r="AV66" i="16"/>
  <c r="AV67" i="20"/>
  <c r="E68" i="5"/>
  <c r="E117" i="5"/>
  <c r="E19" i="5"/>
  <c r="E217" i="5"/>
  <c r="AV49" i="15"/>
  <c r="F188" i="5"/>
  <c r="D95" i="5"/>
  <c r="I89" i="5" s="1" a="1"/>
  <c r="D45" i="5"/>
  <c r="D144" i="5"/>
  <c r="D194" i="5" s="1"/>
  <c r="D244" i="5" s="1"/>
  <c r="F150" i="5"/>
  <c r="D84" i="5"/>
  <c r="D133" i="5"/>
  <c r="D183" i="5" s="1"/>
  <c r="D233" i="5" s="1"/>
  <c r="D34" i="5"/>
  <c r="F62" i="5"/>
  <c r="F110" i="5"/>
  <c r="F160" i="5" s="1"/>
  <c r="F210" i="5" s="1"/>
  <c r="C44" i="5"/>
  <c r="C94" i="5"/>
  <c r="C143" i="5"/>
  <c r="C193" i="5" s="1"/>
  <c r="C243" i="5" s="1"/>
  <c r="H68" i="5" a="1"/>
  <c r="C90" i="5"/>
  <c r="C139" i="5"/>
  <c r="C189" i="5" s="1"/>
  <c r="C239" i="5" s="1"/>
  <c r="C40" i="5"/>
  <c r="G150" i="5"/>
  <c r="M100" i="5" a="1"/>
  <c r="H223" i="5"/>
  <c r="H234" i="5" s="1"/>
  <c r="H246" i="5" s="1"/>
  <c r="H204" i="5"/>
  <c r="H213" i="5" s="1"/>
  <c r="C41" i="21"/>
  <c r="D346" i="23" s="1"/>
  <c r="G4" i="5" a="1"/>
  <c r="AV65" i="19"/>
  <c r="I244" i="5" s="1"/>
  <c r="AV49" i="16"/>
  <c r="E33" i="5"/>
  <c r="I28" i="5" s="1" a="1"/>
  <c r="E83" i="5"/>
  <c r="E132" i="5"/>
  <c r="E182" i="5" s="1"/>
  <c r="E232" i="5" s="1"/>
  <c r="E31" i="5"/>
  <c r="E81" i="5"/>
  <c r="E130" i="5"/>
  <c r="E180" i="5" s="1"/>
  <c r="E230" i="5" s="1"/>
  <c r="Q217" i="5" a="1"/>
  <c r="C158" i="5"/>
  <c r="I93" i="5" l="1"/>
  <c r="I95" i="5"/>
  <c r="I91" i="5"/>
  <c r="I90" i="5"/>
  <c r="I94" i="5"/>
  <c r="I92" i="5"/>
  <c r="I89" i="5"/>
  <c r="K95" i="5"/>
  <c r="K91" i="5"/>
  <c r="K93" i="5"/>
  <c r="K94" i="5"/>
  <c r="K92" i="5"/>
  <c r="K90" i="5"/>
  <c r="K89" i="5"/>
  <c r="I40" i="5"/>
  <c r="I41" i="5"/>
  <c r="I42" i="5"/>
  <c r="I39" i="5"/>
  <c r="I43" i="5"/>
  <c r="I44" i="5"/>
  <c r="I45" i="5"/>
  <c r="K68" i="5"/>
  <c r="K71" i="5"/>
  <c r="K72" i="5"/>
  <c r="K69" i="5"/>
  <c r="K70" i="5"/>
  <c r="I32" i="5"/>
  <c r="I28" i="5"/>
  <c r="I31" i="5"/>
  <c r="I29" i="5"/>
  <c r="I30" i="5"/>
  <c r="I33" i="5"/>
  <c r="H6" i="5"/>
  <c r="H5" i="5"/>
  <c r="H4" i="5"/>
  <c r="G13" i="5"/>
  <c r="G11" i="5"/>
  <c r="G14" i="5"/>
  <c r="G12" i="5"/>
  <c r="H40" i="5"/>
  <c r="H42" i="5"/>
  <c r="H43" i="5"/>
  <c r="H39" i="5"/>
  <c r="H44" i="5"/>
  <c r="H45" i="5"/>
  <c r="H41" i="5"/>
  <c r="E167" i="5"/>
  <c r="L167" i="5" s="1" a="1"/>
  <c r="K117" i="5" a="1"/>
  <c r="I80" i="5"/>
  <c r="I81" i="5"/>
  <c r="I82" i="5"/>
  <c r="I83" i="5"/>
  <c r="I79" i="5"/>
  <c r="I78" i="5"/>
  <c r="D158" i="5"/>
  <c r="J108" i="5" a="1"/>
  <c r="E74" i="5"/>
  <c r="E85" i="5" s="1"/>
  <c r="J60" i="5" a="1"/>
  <c r="H20" i="5"/>
  <c r="H21" i="5"/>
  <c r="H22" i="5"/>
  <c r="H23" i="5"/>
  <c r="H19" i="5"/>
  <c r="Q238" i="5" a="1"/>
  <c r="G22" i="5"/>
  <c r="G20" i="5"/>
  <c r="G21" i="5"/>
  <c r="G23" i="5"/>
  <c r="G19" i="5"/>
  <c r="D227" i="5"/>
  <c r="L227" i="5" s="1" a="1"/>
  <c r="K177" i="5" a="1"/>
  <c r="G227" i="5"/>
  <c r="O227" i="5" s="1" a="1"/>
  <c r="N177" i="5" a="1"/>
  <c r="G238" i="5"/>
  <c r="O238" i="5" s="1" a="1"/>
  <c r="N188" i="5" a="1"/>
  <c r="K150" i="5" a="1"/>
  <c r="D200" i="5"/>
  <c r="L200" i="5" s="1" a="1"/>
  <c r="E238" i="5"/>
  <c r="M238" i="5" s="1" a="1"/>
  <c r="I127" i="5" a="1"/>
  <c r="C177" i="5"/>
  <c r="Q221" i="5"/>
  <c r="Q220" i="5"/>
  <c r="Q218" i="5"/>
  <c r="Q217" i="5"/>
  <c r="Q219" i="5"/>
  <c r="F122" i="5"/>
  <c r="F172" i="5" s="1"/>
  <c r="F73" i="5"/>
  <c r="F222" i="5"/>
  <c r="J68" i="5" a="1"/>
  <c r="I11" i="5"/>
  <c r="I13" i="5"/>
  <c r="I12" i="5"/>
  <c r="I14" i="5"/>
  <c r="J130" i="5"/>
  <c r="J128" i="5"/>
  <c r="J127" i="5"/>
  <c r="J132" i="5"/>
  <c r="J129" i="5"/>
  <c r="J131" i="5"/>
  <c r="Q200" i="5"/>
  <c r="Q202" i="5"/>
  <c r="Q201" i="5"/>
  <c r="F84" i="5"/>
  <c r="F133" i="5"/>
  <c r="F183" i="5" s="1"/>
  <c r="F233" i="5" s="1"/>
  <c r="G28" i="5" a="1"/>
  <c r="L159" i="5"/>
  <c r="L158" i="5"/>
  <c r="L161" i="5"/>
  <c r="L160" i="5"/>
  <c r="Q209" i="5"/>
  <c r="Q211" i="5"/>
  <c r="Q210" i="5"/>
  <c r="Q208" i="5"/>
  <c r="C200" i="5"/>
  <c r="K200" i="5" s="1" a="1"/>
  <c r="J150" i="5" a="1"/>
  <c r="C208" i="5"/>
  <c r="K208" i="5" s="1" a="1"/>
  <c r="J158" i="5" a="1"/>
  <c r="H52" i="5"/>
  <c r="H53" i="5"/>
  <c r="M53" i="5" s="1"/>
  <c r="H54" i="5"/>
  <c r="I227" i="5"/>
  <c r="Q227" i="5" s="1" a="1"/>
  <c r="AV57" i="19"/>
  <c r="I233" i="5" s="1"/>
  <c r="I52" i="5"/>
  <c r="I53" i="5"/>
  <c r="I54" i="5"/>
  <c r="K78" i="5" a="1"/>
  <c r="O158" i="5"/>
  <c r="O161" i="5"/>
  <c r="O160" i="5"/>
  <c r="O159" i="5"/>
  <c r="N221" i="5"/>
  <c r="N220" i="5"/>
  <c r="N218" i="5"/>
  <c r="N217" i="5"/>
  <c r="N219" i="5"/>
  <c r="F177" i="5"/>
  <c r="L127" i="5" a="1"/>
  <c r="L138" i="5" a="1"/>
  <c r="K127" i="5" a="1"/>
  <c r="H28" i="5"/>
  <c r="H31" i="5"/>
  <c r="H29" i="5"/>
  <c r="H32" i="5"/>
  <c r="H30" i="5"/>
  <c r="H33" i="5"/>
  <c r="J167" i="5" a="1"/>
  <c r="G167" i="5"/>
  <c r="N167" i="5" s="1" a="1"/>
  <c r="M117" i="5" a="1"/>
  <c r="H11" i="5" a="1"/>
  <c r="C46" i="5"/>
  <c r="C145" i="5"/>
  <c r="C195" i="5" s="1"/>
  <c r="C245" i="5" s="1"/>
  <c r="C96" i="5"/>
  <c r="E227" i="5"/>
  <c r="M227" i="5" s="1" a="1"/>
  <c r="I68" i="5" a="1"/>
  <c r="O188" i="5"/>
  <c r="O189" i="5"/>
  <c r="O190" i="5"/>
  <c r="O194" i="5"/>
  <c r="O193" i="5"/>
  <c r="O191" i="5"/>
  <c r="O192" i="5"/>
  <c r="K60" i="5" a="1"/>
  <c r="L117" i="5" a="1"/>
  <c r="D238" i="5"/>
  <c r="L238" i="5" s="1" a="1"/>
  <c r="K188" i="5" a="1"/>
  <c r="O217" i="5" a="1"/>
  <c r="L151" i="5"/>
  <c r="L152" i="5"/>
  <c r="L150" i="5"/>
  <c r="I102" i="5"/>
  <c r="I100" i="5"/>
  <c r="I101" i="5"/>
  <c r="G200" i="5"/>
  <c r="O200" i="5" s="1" a="1"/>
  <c r="N150" i="5" a="1"/>
  <c r="F55" i="5"/>
  <c r="F103" i="5"/>
  <c r="F153" i="5" s="1"/>
  <c r="F203" i="5" s="1"/>
  <c r="P221" i="5"/>
  <c r="P220" i="5"/>
  <c r="P218" i="5"/>
  <c r="P217" i="5"/>
  <c r="P219" i="5"/>
  <c r="M208" i="5" a="1"/>
  <c r="M188" i="5" a="1"/>
  <c r="F238" i="5"/>
  <c r="N238" i="5" s="1" a="1"/>
  <c r="P227" i="5"/>
  <c r="P230" i="5"/>
  <c r="P229" i="5"/>
  <c r="P228" i="5"/>
  <c r="P231" i="5"/>
  <c r="P232" i="5"/>
  <c r="G122" i="5"/>
  <c r="G172" i="5" s="1"/>
  <c r="G222" i="5"/>
  <c r="N158" i="5" a="1"/>
  <c r="G208" i="5"/>
  <c r="O208" i="5" s="1" a="1"/>
  <c r="C188" i="5"/>
  <c r="I138" i="5" a="1"/>
  <c r="J117" i="5" a="1"/>
  <c r="D167" i="5"/>
  <c r="K167" i="5" s="1" a="1"/>
  <c r="O181" i="5"/>
  <c r="O179" i="5"/>
  <c r="O180" i="5"/>
  <c r="O178" i="5"/>
  <c r="O177" i="5"/>
  <c r="O182" i="5"/>
  <c r="M108" i="5"/>
  <c r="M109" i="5"/>
  <c r="M111" i="5"/>
  <c r="M110" i="5"/>
  <c r="L100" i="5" a="1"/>
  <c r="E73" i="5"/>
  <c r="E24" i="5"/>
  <c r="E122" i="5"/>
  <c r="E172" i="5" s="1"/>
  <c r="E222" i="5"/>
  <c r="F200" i="5"/>
  <c r="N200" i="5" s="1" a="1"/>
  <c r="M150" i="5" a="1"/>
  <c r="M217" i="5" a="1"/>
  <c r="I60" i="5" a="1"/>
  <c r="H89" i="5" a="1"/>
  <c r="D73" i="5"/>
  <c r="D24" i="5"/>
  <c r="D222" i="5"/>
  <c r="D122" i="5"/>
  <c r="D172" i="5" s="1"/>
  <c r="P238" i="5" a="1"/>
  <c r="F64" i="5"/>
  <c r="F112" i="5"/>
  <c r="F162" i="5" s="1"/>
  <c r="F212" i="5" s="1"/>
  <c r="M167" i="5" a="1"/>
  <c r="E213" i="5"/>
  <c r="M200" i="5" a="1"/>
  <c r="E184" i="5"/>
  <c r="L177" i="5" s="1" a="1"/>
  <c r="E196" i="5"/>
  <c r="L188" i="5" s="1" a="1"/>
  <c r="C84" i="5"/>
  <c r="C133" i="5"/>
  <c r="C183" i="5" s="1"/>
  <c r="C233" i="5" s="1"/>
  <c r="C34" i="5"/>
  <c r="H60" i="5" a="1"/>
  <c r="K54" i="5"/>
  <c r="K52" i="5"/>
  <c r="K53" i="5"/>
  <c r="C196" i="5"/>
  <c r="C184" i="5"/>
  <c r="G4" i="5"/>
  <c r="K4" i="5" s="1"/>
  <c r="G6" i="5"/>
  <c r="K6" i="5" s="1"/>
  <c r="G5" i="5"/>
  <c r="K5" i="5" s="1"/>
  <c r="F96" i="5"/>
  <c r="F145" i="5"/>
  <c r="F195" i="5" s="1"/>
  <c r="F245" i="5" s="1"/>
  <c r="K218" i="5"/>
  <c r="K217" i="5"/>
  <c r="K219" i="5"/>
  <c r="K220" i="5"/>
  <c r="K221" i="5"/>
  <c r="I119" i="5"/>
  <c r="I121" i="5"/>
  <c r="I118" i="5"/>
  <c r="I117" i="5"/>
  <c r="I120" i="5"/>
  <c r="H70" i="5"/>
  <c r="H72" i="5"/>
  <c r="H69" i="5"/>
  <c r="H71" i="5"/>
  <c r="H68" i="5"/>
  <c r="P209" i="5"/>
  <c r="P211" i="5"/>
  <c r="P210" i="5"/>
  <c r="P208" i="5"/>
  <c r="L108" i="5" a="1"/>
  <c r="F158" i="5"/>
  <c r="J138" i="5" a="1"/>
  <c r="I108" i="5" a="1"/>
  <c r="M102" i="5"/>
  <c r="M101" i="5"/>
  <c r="M100" i="5"/>
  <c r="I19" i="5" a="1"/>
  <c r="D112" i="5"/>
  <c r="D162" i="5" s="1"/>
  <c r="D212" i="5" s="1"/>
  <c r="D64" i="5"/>
  <c r="D15" i="5"/>
  <c r="J53" i="5"/>
  <c r="J54" i="5"/>
  <c r="J52" i="5"/>
  <c r="G39" i="5" a="1"/>
  <c r="L217" i="5" a="1"/>
  <c r="O150" i="5" a="1"/>
  <c r="H200" i="5"/>
  <c r="P200" i="5" s="1" a="1"/>
  <c r="AV66" i="19"/>
  <c r="I245" i="5" s="1"/>
  <c r="E145" i="5"/>
  <c r="E195" i="5" s="1"/>
  <c r="E245" i="5" s="1"/>
  <c r="E46" i="5"/>
  <c r="E96" i="5"/>
  <c r="E84" i="5"/>
  <c r="E133" i="5"/>
  <c r="E183" i="5" s="1"/>
  <c r="E233" i="5" s="1"/>
  <c r="E34" i="5"/>
  <c r="C24" i="5"/>
  <c r="C222" i="5"/>
  <c r="C122" i="5"/>
  <c r="C172" i="5" s="1"/>
  <c r="C73" i="5"/>
  <c r="M129" i="5"/>
  <c r="M132" i="5"/>
  <c r="M130" i="5"/>
  <c r="M127" i="5"/>
  <c r="M131" i="5"/>
  <c r="M128" i="5"/>
  <c r="O169" i="5"/>
  <c r="O167" i="5"/>
  <c r="O171" i="5"/>
  <c r="O170" i="5"/>
  <c r="O168" i="5"/>
  <c r="M140" i="5"/>
  <c r="M144" i="5"/>
  <c r="M143" i="5"/>
  <c r="M142" i="5"/>
  <c r="M139" i="5"/>
  <c r="M141" i="5"/>
  <c r="M138" i="5"/>
  <c r="J100" i="5" a="1"/>
  <c r="K138" i="5" a="1"/>
  <c r="H78" i="5" a="1"/>
  <c r="L189" i="5" l="1"/>
  <c r="L188" i="5"/>
  <c r="L192" i="5"/>
  <c r="L191" i="5"/>
  <c r="L194" i="5"/>
  <c r="L193" i="5"/>
  <c r="L190" i="5"/>
  <c r="L177" i="5"/>
  <c r="L180" i="5"/>
  <c r="L182" i="5"/>
  <c r="L178" i="5"/>
  <c r="L179" i="5"/>
  <c r="L181" i="5"/>
  <c r="N202" i="5"/>
  <c r="N201" i="5"/>
  <c r="N200" i="5"/>
  <c r="N152" i="5"/>
  <c r="N150" i="5"/>
  <c r="N151" i="5"/>
  <c r="O221" i="5"/>
  <c r="O217" i="5"/>
  <c r="O218" i="5"/>
  <c r="O220" i="5"/>
  <c r="O219" i="5"/>
  <c r="I128" i="5"/>
  <c r="I127" i="5"/>
  <c r="I130" i="5"/>
  <c r="I131" i="5"/>
  <c r="I129" i="5"/>
  <c r="I132" i="5"/>
  <c r="O132" i="5" s="1"/>
  <c r="O231" i="5"/>
  <c r="O227" i="5"/>
  <c r="O228" i="5"/>
  <c r="O230" i="5"/>
  <c r="O232" i="5"/>
  <c r="O229" i="5"/>
  <c r="Q240" i="5"/>
  <c r="Q244" i="5"/>
  <c r="Q239" i="5"/>
  <c r="Q243" i="5"/>
  <c r="Q238" i="5"/>
  <c r="Q242" i="5"/>
  <c r="Q241" i="5"/>
  <c r="J108" i="5"/>
  <c r="J109" i="5"/>
  <c r="J110" i="5"/>
  <c r="J111" i="5"/>
  <c r="K118" i="5"/>
  <c r="O118" i="5" s="1"/>
  <c r="K120" i="5"/>
  <c r="K117" i="5"/>
  <c r="K119" i="5"/>
  <c r="K121" i="5"/>
  <c r="J118" i="5"/>
  <c r="J121" i="5"/>
  <c r="J119" i="5"/>
  <c r="J117" i="5"/>
  <c r="J120" i="5"/>
  <c r="O202" i="5"/>
  <c r="O201" i="5"/>
  <c r="O200" i="5"/>
  <c r="K189" i="5"/>
  <c r="K192" i="5"/>
  <c r="K191" i="5"/>
  <c r="K188" i="5"/>
  <c r="K193" i="5"/>
  <c r="K190" i="5"/>
  <c r="K194" i="5"/>
  <c r="K83" i="5"/>
  <c r="K80" i="5"/>
  <c r="K79" i="5"/>
  <c r="K78" i="5"/>
  <c r="K82" i="5"/>
  <c r="K81" i="5"/>
  <c r="M52" i="5"/>
  <c r="K182" i="5"/>
  <c r="K177" i="5"/>
  <c r="K179" i="5"/>
  <c r="K180" i="5"/>
  <c r="K178" i="5"/>
  <c r="K181" i="5"/>
  <c r="D208" i="5"/>
  <c r="L208" i="5" s="1" a="1"/>
  <c r="K158" i="5" a="1"/>
  <c r="L168" i="5"/>
  <c r="L167" i="5"/>
  <c r="L170" i="5"/>
  <c r="L169" i="5"/>
  <c r="L171" i="5"/>
  <c r="I71" i="5"/>
  <c r="I72" i="5"/>
  <c r="I70" i="5"/>
  <c r="I68" i="5"/>
  <c r="M68" i="5" s="1"/>
  <c r="I69" i="5"/>
  <c r="M69" i="5" s="1"/>
  <c r="K13" i="5"/>
  <c r="G44" i="5"/>
  <c r="K44" i="5" s="1"/>
  <c r="C22" i="21" s="1"/>
  <c r="G39" i="5"/>
  <c r="K39" i="5" s="1"/>
  <c r="C17" i="21" s="1"/>
  <c r="G41" i="5"/>
  <c r="K41" i="5" s="1"/>
  <c r="C19" i="21" s="1"/>
  <c r="G40" i="5"/>
  <c r="K40" i="5" s="1"/>
  <c r="C18" i="21" s="1"/>
  <c r="G45" i="5"/>
  <c r="K45" i="5" s="1"/>
  <c r="C23" i="21" s="1"/>
  <c r="G43" i="5"/>
  <c r="K43" i="5" s="1"/>
  <c r="C21" i="21" s="1"/>
  <c r="G42" i="5"/>
  <c r="K42" i="5" s="1"/>
  <c r="C20" i="21" s="1"/>
  <c r="S217" i="5"/>
  <c r="L239" i="5"/>
  <c r="L242" i="5"/>
  <c r="L241" i="5"/>
  <c r="L244" i="5"/>
  <c r="L240" i="5"/>
  <c r="L238" i="5"/>
  <c r="L243" i="5"/>
  <c r="J159" i="5"/>
  <c r="J160" i="5"/>
  <c r="J161" i="5"/>
  <c r="J158" i="5"/>
  <c r="I111" i="5"/>
  <c r="I109" i="5"/>
  <c r="O109" i="5" s="1"/>
  <c r="I108" i="5"/>
  <c r="O108" i="5" s="1"/>
  <c r="I110" i="5"/>
  <c r="K209" i="5"/>
  <c r="K210" i="5"/>
  <c r="K211" i="5"/>
  <c r="K208" i="5"/>
  <c r="K19" i="5"/>
  <c r="J139" i="5"/>
  <c r="J142" i="5"/>
  <c r="J138" i="5"/>
  <c r="J141" i="5"/>
  <c r="J144" i="5"/>
  <c r="J140" i="5"/>
  <c r="J143" i="5"/>
  <c r="M169" i="5"/>
  <c r="M167" i="5"/>
  <c r="M168" i="5"/>
  <c r="M170" i="5"/>
  <c r="M171" i="5"/>
  <c r="K132" i="5"/>
  <c r="K128" i="5"/>
  <c r="K127" i="5"/>
  <c r="K129" i="5"/>
  <c r="K130" i="5"/>
  <c r="K131" i="5"/>
  <c r="K152" i="5"/>
  <c r="K151" i="5"/>
  <c r="K150" i="5"/>
  <c r="P202" i="5"/>
  <c r="P200" i="5"/>
  <c r="P201" i="5"/>
  <c r="F208" i="5"/>
  <c r="N208" i="5" s="1" a="1"/>
  <c r="M158" i="5" a="1"/>
  <c r="I62" i="5"/>
  <c r="I61" i="5"/>
  <c r="I63" i="5"/>
  <c r="I60" i="5"/>
  <c r="L102" i="5"/>
  <c r="O102" i="5" s="1"/>
  <c r="L101" i="5"/>
  <c r="L100" i="5"/>
  <c r="N158" i="5"/>
  <c r="N161" i="5"/>
  <c r="N159" i="5"/>
  <c r="N160" i="5"/>
  <c r="M228" i="5"/>
  <c r="M232" i="5"/>
  <c r="M230" i="5"/>
  <c r="M229" i="5"/>
  <c r="M231" i="5"/>
  <c r="M227" i="5"/>
  <c r="J171" i="5"/>
  <c r="J167" i="5"/>
  <c r="Q167" i="5" s="1"/>
  <c r="J168" i="5"/>
  <c r="J170" i="5"/>
  <c r="J169" i="5"/>
  <c r="L139" i="5"/>
  <c r="L141" i="5"/>
  <c r="L140" i="5"/>
  <c r="L144" i="5"/>
  <c r="L142" i="5"/>
  <c r="L138" i="5"/>
  <c r="L143" i="5"/>
  <c r="K202" i="5"/>
  <c r="K200" i="5"/>
  <c r="K201" i="5"/>
  <c r="N188" i="5"/>
  <c r="N191" i="5"/>
  <c r="N189" i="5"/>
  <c r="N190" i="5"/>
  <c r="N194" i="5"/>
  <c r="N193" i="5"/>
  <c r="N192" i="5"/>
  <c r="K21" i="5"/>
  <c r="K168" i="5"/>
  <c r="K167" i="5"/>
  <c r="K170" i="5"/>
  <c r="K169" i="5"/>
  <c r="K171" i="5"/>
  <c r="M202" i="5"/>
  <c r="M201" i="5"/>
  <c r="M200" i="5"/>
  <c r="O101" i="5"/>
  <c r="M238" i="5"/>
  <c r="M239" i="5"/>
  <c r="M242" i="5"/>
  <c r="M241" i="5"/>
  <c r="M244" i="5"/>
  <c r="M243" i="5"/>
  <c r="M240" i="5"/>
  <c r="L120" i="5"/>
  <c r="O120" i="5" s="1"/>
  <c r="L118" i="5"/>
  <c r="L117" i="5"/>
  <c r="O117" i="5" s="1"/>
  <c r="L119" i="5"/>
  <c r="L121" i="5"/>
  <c r="L201" i="5"/>
  <c r="L202" i="5"/>
  <c r="L200" i="5"/>
  <c r="O119" i="5"/>
  <c r="H89" i="5"/>
  <c r="H90" i="5"/>
  <c r="H94" i="5"/>
  <c r="H91" i="5"/>
  <c r="H95" i="5"/>
  <c r="H92" i="5"/>
  <c r="H93" i="5"/>
  <c r="K63" i="5"/>
  <c r="K62" i="5"/>
  <c r="K60" i="5"/>
  <c r="K61" i="5"/>
  <c r="J151" i="5"/>
  <c r="J152" i="5"/>
  <c r="J150" i="5"/>
  <c r="H82" i="5"/>
  <c r="H81" i="5"/>
  <c r="H80" i="5"/>
  <c r="H78" i="5"/>
  <c r="H79" i="5"/>
  <c r="H83" i="5"/>
  <c r="L108" i="5"/>
  <c r="L109" i="5"/>
  <c r="L111" i="5"/>
  <c r="L110" i="5"/>
  <c r="M220" i="5"/>
  <c r="M217" i="5"/>
  <c r="M221" i="5"/>
  <c r="M218" i="5"/>
  <c r="M219" i="5"/>
  <c r="N238" i="5"/>
  <c r="N241" i="5"/>
  <c r="N240" i="5"/>
  <c r="N244" i="5"/>
  <c r="N242" i="5"/>
  <c r="N239" i="5"/>
  <c r="N243" i="5"/>
  <c r="L132" i="5"/>
  <c r="L129" i="5"/>
  <c r="L130" i="5"/>
  <c r="L127" i="5"/>
  <c r="L131" i="5"/>
  <c r="L128" i="5"/>
  <c r="Q227" i="5"/>
  <c r="Q232" i="5"/>
  <c r="Q228" i="5"/>
  <c r="Q230" i="5"/>
  <c r="Q229" i="5"/>
  <c r="Q231" i="5"/>
  <c r="G28" i="5"/>
  <c r="K28" i="5" s="1"/>
  <c r="G31" i="5"/>
  <c r="K31" i="5" s="1"/>
  <c r="G29" i="5"/>
  <c r="K29" i="5" s="1"/>
  <c r="G30" i="5"/>
  <c r="K30" i="5" s="1"/>
  <c r="G32" i="5"/>
  <c r="K32" i="5" s="1"/>
  <c r="G33" i="5"/>
  <c r="K33" i="5" s="1"/>
  <c r="J71" i="5"/>
  <c r="M71" i="5" s="1"/>
  <c r="J72" i="5"/>
  <c r="J68" i="5"/>
  <c r="J69" i="5"/>
  <c r="J70" i="5"/>
  <c r="O238" i="5"/>
  <c r="O241" i="5"/>
  <c r="O240" i="5"/>
  <c r="O244" i="5"/>
  <c r="O243" i="5"/>
  <c r="O242" i="5"/>
  <c r="O239" i="5"/>
  <c r="J62" i="5"/>
  <c r="J63" i="5"/>
  <c r="J61" i="5"/>
  <c r="J60" i="5"/>
  <c r="M210" i="5"/>
  <c r="M208" i="5"/>
  <c r="M209" i="5"/>
  <c r="M211" i="5"/>
  <c r="I138" i="5"/>
  <c r="I139" i="5"/>
  <c r="O139" i="5" s="1"/>
  <c r="E18" i="21" s="1"/>
  <c r="I142" i="5"/>
  <c r="I141" i="5"/>
  <c r="O141" i="5" s="1"/>
  <c r="E20" i="21" s="1"/>
  <c r="I144" i="5"/>
  <c r="I143" i="5"/>
  <c r="I140" i="5"/>
  <c r="H11" i="5"/>
  <c r="H13" i="5"/>
  <c r="H14" i="5"/>
  <c r="K14" i="5" s="1"/>
  <c r="H12" i="5"/>
  <c r="K12" i="5" s="1"/>
  <c r="L231" i="5"/>
  <c r="L227" i="5"/>
  <c r="L228" i="5"/>
  <c r="L232" i="5"/>
  <c r="L230" i="5"/>
  <c r="L229" i="5"/>
  <c r="O121" i="5"/>
  <c r="C238" i="5"/>
  <c r="K238" i="5" s="1" a="1"/>
  <c r="J188" i="5" a="1"/>
  <c r="M120" i="5"/>
  <c r="M121" i="5"/>
  <c r="M117" i="5"/>
  <c r="M119" i="5"/>
  <c r="M118" i="5"/>
  <c r="K11" i="5"/>
  <c r="H63" i="5"/>
  <c r="H61" i="5"/>
  <c r="M61" i="5" s="1"/>
  <c r="H62" i="5"/>
  <c r="H60" i="5"/>
  <c r="O209" i="5"/>
  <c r="O211" i="5"/>
  <c r="O210" i="5"/>
  <c r="O208" i="5"/>
  <c r="N167" i="5"/>
  <c r="N170" i="5"/>
  <c r="N168" i="5"/>
  <c r="N169" i="5"/>
  <c r="N171" i="5"/>
  <c r="K23" i="5"/>
  <c r="K139" i="5"/>
  <c r="K141" i="5"/>
  <c r="K140" i="5"/>
  <c r="K144" i="5"/>
  <c r="K142" i="5"/>
  <c r="K138" i="5"/>
  <c r="K143" i="5"/>
  <c r="O150" i="5"/>
  <c r="O152" i="5"/>
  <c r="O151" i="5"/>
  <c r="M72" i="5"/>
  <c r="J100" i="5"/>
  <c r="O100" i="5" s="1"/>
  <c r="J102" i="5"/>
  <c r="J101" i="5"/>
  <c r="L217" i="5"/>
  <c r="L221" i="5"/>
  <c r="S221" i="5" s="1"/>
  <c r="L220" i="5"/>
  <c r="S220" i="5" s="1"/>
  <c r="L218" i="5"/>
  <c r="S218" i="5" s="1"/>
  <c r="L219" i="5"/>
  <c r="I20" i="5"/>
  <c r="K20" i="5" s="1"/>
  <c r="I21" i="5"/>
  <c r="I22" i="5"/>
  <c r="I23" i="5"/>
  <c r="I19" i="5"/>
  <c r="M70" i="5"/>
  <c r="S219" i="5"/>
  <c r="P240" i="5"/>
  <c r="P244" i="5"/>
  <c r="P239" i="5"/>
  <c r="P243" i="5"/>
  <c r="P242" i="5"/>
  <c r="P238" i="5"/>
  <c r="P241" i="5"/>
  <c r="M151" i="5"/>
  <c r="M152" i="5"/>
  <c r="M150" i="5"/>
  <c r="M191" i="5"/>
  <c r="M188" i="5"/>
  <c r="M189" i="5"/>
  <c r="M190" i="5"/>
  <c r="M194" i="5"/>
  <c r="M193" i="5"/>
  <c r="M192" i="5"/>
  <c r="F227" i="5"/>
  <c r="N227" i="5" s="1" a="1"/>
  <c r="M177" i="5" a="1"/>
  <c r="M54" i="5"/>
  <c r="C227" i="5"/>
  <c r="K227" i="5" s="1" a="1"/>
  <c r="J177" i="5" a="1"/>
  <c r="N181" i="5"/>
  <c r="N177" i="5"/>
  <c r="N179" i="5"/>
  <c r="N180" i="5"/>
  <c r="N178" i="5"/>
  <c r="N182" i="5"/>
  <c r="K22" i="5"/>
  <c r="E97" i="5"/>
  <c r="J89" i="5" s="1" a="1"/>
  <c r="J78" i="5" a="1"/>
  <c r="Q170" i="5" l="1"/>
  <c r="N210" i="5"/>
  <c r="N209" i="5"/>
  <c r="N211" i="5"/>
  <c r="N208" i="5"/>
  <c r="M63" i="5"/>
  <c r="K238" i="5"/>
  <c r="S238" i="5" s="1"/>
  <c r="G17" i="21" s="1"/>
  <c r="C25" i="21" s="1"/>
  <c r="D359" i="23" s="1"/>
  <c r="K243" i="5"/>
  <c r="S243" i="5" s="1"/>
  <c r="G22" i="21" s="1"/>
  <c r="C30" i="21" s="1"/>
  <c r="D364" i="23" s="1"/>
  <c r="K242" i="5"/>
  <c r="S242" i="5" s="1"/>
  <c r="G21" i="21" s="1"/>
  <c r="C29" i="21" s="1"/>
  <c r="D363" i="23" s="1"/>
  <c r="K241" i="5"/>
  <c r="S241" i="5" s="1"/>
  <c r="G20" i="21" s="1"/>
  <c r="C28" i="21" s="1"/>
  <c r="D362" i="23" s="1"/>
  <c r="K239" i="5"/>
  <c r="S239" i="5" s="1"/>
  <c r="G18" i="21" s="1"/>
  <c r="C26" i="21" s="1"/>
  <c r="D360" i="23" s="1"/>
  <c r="K244" i="5"/>
  <c r="S244" i="5" s="1"/>
  <c r="G23" i="21" s="1"/>
  <c r="C31" i="21" s="1"/>
  <c r="D365" i="23" s="1"/>
  <c r="K240" i="5"/>
  <c r="S240" i="5" s="1"/>
  <c r="G19" i="21" s="1"/>
  <c r="C27" i="21" s="1"/>
  <c r="D361" i="23" s="1"/>
  <c r="O142" i="5"/>
  <c r="E21" i="21" s="1"/>
  <c r="M89" i="5"/>
  <c r="D17" i="21" s="1"/>
  <c r="Q168" i="5"/>
  <c r="O110" i="5"/>
  <c r="O111" i="5"/>
  <c r="Q171" i="5"/>
  <c r="J91" i="5"/>
  <c r="J89" i="5"/>
  <c r="J90" i="5"/>
  <c r="M90" i="5" s="1"/>
  <c r="D18" i="21" s="1"/>
  <c r="J94" i="5"/>
  <c r="J92" i="5"/>
  <c r="J95" i="5"/>
  <c r="M95" i="5" s="1"/>
  <c r="D23" i="21" s="1"/>
  <c r="J93" i="5"/>
  <c r="M93" i="5" s="1"/>
  <c r="D21" i="21" s="1"/>
  <c r="M92" i="5"/>
  <c r="D20" i="21" s="1"/>
  <c r="O131" i="5"/>
  <c r="O140" i="5"/>
  <c r="E19" i="21" s="1"/>
  <c r="Q152" i="5"/>
  <c r="S201" i="5"/>
  <c r="S211" i="5"/>
  <c r="Q158" i="5"/>
  <c r="L209" i="5"/>
  <c r="S209" i="5" s="1"/>
  <c r="L210" i="5"/>
  <c r="L211" i="5"/>
  <c r="L208" i="5"/>
  <c r="O130" i="5"/>
  <c r="N231" i="5"/>
  <c r="N228" i="5"/>
  <c r="N232" i="5"/>
  <c r="N230" i="5"/>
  <c r="N227" i="5"/>
  <c r="N229" i="5"/>
  <c r="O138" i="5"/>
  <c r="E17" i="21" s="1"/>
  <c r="O129" i="5"/>
  <c r="Q150" i="5"/>
  <c r="K161" i="5"/>
  <c r="Q161" i="5" s="1"/>
  <c r="K159" i="5"/>
  <c r="Q159" i="5" s="1"/>
  <c r="K158" i="5"/>
  <c r="K160" i="5"/>
  <c r="O143" i="5"/>
  <c r="E22" i="21" s="1"/>
  <c r="M83" i="5"/>
  <c r="Q151" i="5"/>
  <c r="M91" i="5"/>
  <c r="D19" i="21" s="1"/>
  <c r="S200" i="5"/>
  <c r="S210" i="5"/>
  <c r="O127" i="5"/>
  <c r="J188" i="5"/>
  <c r="Q188" i="5" s="1"/>
  <c r="F17" i="21" s="1"/>
  <c r="J193" i="5"/>
  <c r="Q193" i="5" s="1"/>
  <c r="F22" i="21" s="1"/>
  <c r="J192" i="5"/>
  <c r="Q192" i="5" s="1"/>
  <c r="F21" i="21" s="1"/>
  <c r="J191" i="5"/>
  <c r="Q191" i="5" s="1"/>
  <c r="F20" i="21" s="1"/>
  <c r="J190" i="5"/>
  <c r="Q190" i="5" s="1"/>
  <c r="F19" i="21" s="1"/>
  <c r="J194" i="5"/>
  <c r="Q194" i="5" s="1"/>
  <c r="F23" i="21" s="1"/>
  <c r="J189" i="5"/>
  <c r="Q189" i="5" s="1"/>
  <c r="F18" i="21" s="1"/>
  <c r="J83" i="5"/>
  <c r="J80" i="5"/>
  <c r="M80" i="5" s="1"/>
  <c r="J78" i="5"/>
  <c r="M78" i="5" s="1"/>
  <c r="J79" i="5"/>
  <c r="J82" i="5"/>
  <c r="M82" i="5" s="1"/>
  <c r="J81" i="5"/>
  <c r="M81" i="5" s="1"/>
  <c r="J182" i="5"/>
  <c r="J180" i="5"/>
  <c r="Q180" i="5" s="1"/>
  <c r="J177" i="5"/>
  <c r="J181" i="5"/>
  <c r="J178" i="5"/>
  <c r="Q178" i="5" s="1"/>
  <c r="J179" i="5"/>
  <c r="Q179" i="5" s="1"/>
  <c r="S208" i="5"/>
  <c r="K229" i="5"/>
  <c r="S229" i="5" s="1"/>
  <c r="K228" i="5"/>
  <c r="K232" i="5"/>
  <c r="K230" i="5"/>
  <c r="K231" i="5"/>
  <c r="K227" i="5"/>
  <c r="S227" i="5" s="1"/>
  <c r="M60" i="5"/>
  <c r="M181" i="5"/>
  <c r="M177" i="5"/>
  <c r="M180" i="5"/>
  <c r="M182" i="5"/>
  <c r="M179" i="5"/>
  <c r="M178" i="5"/>
  <c r="M62" i="5"/>
  <c r="O144" i="5"/>
  <c r="E23" i="21" s="1"/>
  <c r="M79" i="5"/>
  <c r="M94" i="5"/>
  <c r="D22" i="21" s="1"/>
  <c r="S202" i="5"/>
  <c r="Q169" i="5"/>
  <c r="M161" i="5"/>
  <c r="M159" i="5"/>
  <c r="M158" i="5"/>
  <c r="M160" i="5"/>
  <c r="Q160" i="5"/>
  <c r="O128" i="5"/>
  <c r="S231" i="5" l="1"/>
  <c r="Q181" i="5"/>
  <c r="S230" i="5"/>
  <c r="Q343" i="23"/>
  <c r="Q177" i="5"/>
  <c r="S232" i="5"/>
  <c r="S228" i="5"/>
  <c r="Q182" i="5"/>
</calcChain>
</file>

<file path=xl/sharedStrings.xml><?xml version="1.0" encoding="utf-8"?>
<sst xmlns="http://schemas.openxmlformats.org/spreadsheetml/2006/main" count="892" uniqueCount="93">
  <si>
    <t>A</t>
  </si>
  <si>
    <t>B</t>
  </si>
  <si>
    <t>A vs B</t>
  </si>
  <si>
    <t>C</t>
  </si>
  <si>
    <t>D</t>
  </si>
  <si>
    <t>E</t>
  </si>
  <si>
    <t>F</t>
  </si>
  <si>
    <t>G</t>
  </si>
  <si>
    <t>Anz. Krit</t>
  </si>
  <si>
    <t>Eigenvektor 1</t>
  </si>
  <si>
    <t>Matrixmultiplikation I1</t>
  </si>
  <si>
    <t>Matrixmultiplikation I2</t>
  </si>
  <si>
    <t>Eigenvektor 2</t>
  </si>
  <si>
    <t>Matrixmultiplikation I3</t>
  </si>
  <si>
    <t>Eigenvektor 3</t>
  </si>
  <si>
    <t>Matrixmultiplikation I4</t>
  </si>
  <si>
    <t>Eigenvektor 4</t>
  </si>
  <si>
    <t>K1</t>
  </si>
  <si>
    <t>A1</t>
  </si>
  <si>
    <t>A2</t>
  </si>
  <si>
    <t>A3</t>
  </si>
  <si>
    <t>A4</t>
  </si>
  <si>
    <t>A5</t>
  </si>
  <si>
    <t>A6</t>
  </si>
  <si>
    <t>A7</t>
  </si>
  <si>
    <t>K2</t>
  </si>
  <si>
    <t>K3</t>
  </si>
  <si>
    <t>K4</t>
  </si>
  <si>
    <t>K5</t>
  </si>
  <si>
    <t>K6</t>
  </si>
  <si>
    <t>K7</t>
  </si>
  <si>
    <t>Gewichtung</t>
  </si>
  <si>
    <t># Alternativen:</t>
  </si>
  <si>
    <t># Kriterien:</t>
  </si>
  <si>
    <t>(z.B.: Arbeit, Hobbies, Sport,...)</t>
  </si>
  <si>
    <t xml:space="preserve">Trage hier mind. 3 bis max. 7 Aufgaben, Optionen, Ziele, Tätigkeiten, o.ä. ein, die scheinbar miteinander im Konflikt stehen. </t>
  </si>
  <si>
    <t>Erklärung</t>
  </si>
  <si>
    <t>Bestimmen deiner Bewertungskriterien</t>
  </si>
  <si>
    <t>Vergleichen deiner Kriterien</t>
  </si>
  <si>
    <t>Trage hier mind. 3 bis max. 7 Qualitäten bzw. Kriterien ein, die momentan in deinem Leben wichtig sind.</t>
  </si>
  <si>
    <t>Alternativen definieren</t>
  </si>
  <si>
    <t>in deinem Leben</t>
  </si>
  <si>
    <t>Was hat einen stärkeren Einfluss auf</t>
  </si>
  <si>
    <t>Matrix generieren</t>
  </si>
  <si>
    <t>Gewichtung der Qualitäten</t>
  </si>
  <si>
    <t>Zielkonfliktanalyse mittels Analytical Hirarchy Process</t>
  </si>
  <si>
    <t>Vergleichen deiner Alternativen auf eine Qualität</t>
  </si>
  <si>
    <t>Einkommen</t>
  </si>
  <si>
    <t>#Krit:</t>
  </si>
  <si>
    <t>Erg:</t>
  </si>
  <si>
    <t>(z.B.: Lebensqualität, Einkommen, Persönliche Entwicklung, Sicherheit,...)</t>
  </si>
  <si>
    <t>Anleitung</t>
  </si>
  <si>
    <t>Und so geht's:</t>
  </si>
  <si>
    <t>Folge einfach Schritt für Schritt den Aufgaben, die Dir in den Blöcken gegeben werden. Mache einen nach dem anderen (sie sind untereinander gereiht, also scrolle einfach nach unten). Fülle die eingerahmeten Felder aus und verschiebe die Regler.</t>
  </si>
  <si>
    <t>Für den Prozess ist es nicht notwendig die Rechnung die im Hintergrund auf den anderen Sheets durchgeführt werden zu manipulieren. Da ich das Tool als Open Source frei gebe, ließ ich sie sichtbar, falls du dich tiefer damit auseinandersetzten möchtest.</t>
  </si>
  <si>
    <t xml:space="preserve">Dauer: </t>
  </si>
  <si>
    <t xml:space="preserve">   ca15-20 Minuten</t>
  </si>
  <si>
    <t>Problemfeld definieren</t>
  </si>
  <si>
    <t>Bennene hier den Bereich in dem Du mit diesem Prozess mehr Klarheit erlangen möchtest.</t>
  </si>
  <si>
    <t>(Z.B.: Zeiteinteilung / Beruflicher Foukus / Geldausgaben )</t>
  </si>
  <si>
    <t>ANMERKUNG: Solltest Du weniger als 7 Kriterien in den Feldern weiter oben eingetragen haben, haben einige der folgenden Schieberegler keine Funktion. Du kannst diese einfach ignorieren!</t>
  </si>
  <si>
    <t>ANMERKUNG: Solltest Du weniger als 4 Alternativen eingetragen haben, steht hier eine "0". In diesem Fall kannst du bereits fertig und kannst direkt zum Ergebnisblock am Ende scrollen!</t>
  </si>
  <si>
    <t>Solltest du weniger als 4 Alternativen angegeben haben bist Du bereits fertig und kannst direkt zum Ergebnisblock am Ende des Sheets scrollen!</t>
  </si>
  <si>
    <t>Solltest du weniger als 5 Alternativen angegeben haben bist Du bereits fertig und kannst direkt zum Ergebnisblock am Ende des Sheets scrollen!</t>
  </si>
  <si>
    <t>ANMERKUNG: Solltest Du weniger als 5 Alternativen eingetragen haben, steht hier eine "0". In diesem Fall kannst du bereits fertig und kannst direkt zum Ergebnisblock am Ende scrollen!</t>
  </si>
  <si>
    <t>Solltest du weniger als 6 Alternativen angegeben haben bist Du bereits fertig und kannst direkt zum Ergebnisblock am Ende des Sheets scrollen!</t>
  </si>
  <si>
    <t>ANMERKUNG: Solltest Du weniger als 6 Alternativen eingetragen haben, steht hier eine "0". In diesem Fall kannst du bereits fertig und kannst direkt zum Ergebnisblock am Ende scrollen!</t>
  </si>
  <si>
    <t>ANMERKUNG: Solltest Du weniger als 7 Alternativen eingetragen haben, steht hier eine "0". In diesem Fall kannst du bereits fertig und kannst direkt zum Ergebnisblock am Ende scrollen!</t>
  </si>
  <si>
    <t>Solltest du weniger als 7 Alternativen angegeben haben bist Du bereits fertig und kannst direkt zum Ergebnisblock am Ende des Sheets scrollen!</t>
  </si>
  <si>
    <t>Das Ergebnis</t>
  </si>
  <si>
    <t>Bitte verstehe das folgende Ergebnis rein als Inspiration und Anregung!</t>
  </si>
  <si>
    <t>Interpretation der Ergebnisse:</t>
  </si>
  <si>
    <t>* Sollte z.B. ein Ergebniss rauskommen, wie "Arbeit" ist dir zu 0% wichtig für "deine Lebensqualität", wird es - eher selten - die Lösung sein nie wieder zu arbeiten ;) Aber, es gibt dir einen Hinweis wie Du über Deine Arbeit denkst und vielleicht einen Anstoß in diesem Bereich etwas zu ändern.</t>
  </si>
  <si>
    <t>Die Zahlen sind ein Spiegel wie Du über Deine Situation denkst. Da Deine Angaben auch sicher deutlich emotionalen Einfluss haben, muss das Ergebnis nicht zwangsläufig "logisch" bzw. direkt in eine Entscheidung übertragbar sein. (*) Aber, es gibt Dir Hinweise, was Dir in Bezug auf Dein Problem besonders wichtig ist und auf welche Aktivitäten Du Dich konzentrieren kannst um eine bestmögliche Lösung zu erzielen.</t>
  </si>
  <si>
    <t>Und hiermit kannst du es erreichen:</t>
  </si>
  <si>
    <t>In Bezug auf Dein Problem ist dir folgendes wichtig:</t>
  </si>
  <si>
    <t>Deinen Angeben zufolge sind Dir die Qualitäten in diesem Ausmaß wichtig in Bezug auf</t>
  </si>
  <si>
    <t>Deinen Angeben zufolge und in Bezugnahme der Gewichtung der Qualitäten sind Dir die Aktivitäten im diesem Ausmaß wichtig in Bezug auf</t>
  </si>
  <si>
    <t xml:space="preserve">Hallo! Großartig, dass Du Dich dazu entschlossen hast die TimeForLife Zielkonfliktanalyse für Dich zu nutzen. Dieses Tool kann dir helfen Deine Ziele klarer zu definieren und zu gewichten. Ein Analytical Hirarchy Process ist  recht komplex. Mit diesem Excel Sheet möchte ich es dir so einfach wie möglich machen dieses wertvolle Werkzeug aus der Wirtschaftsanalyse auch für Dich nutzen zu können. </t>
  </si>
  <si>
    <t>Berufliche Entwicklung</t>
  </si>
  <si>
    <t>Regionalmanagement</t>
  </si>
  <si>
    <t>Retreat / Healing House</t>
  </si>
  <si>
    <t>Campingplatz betreiben</t>
  </si>
  <si>
    <t>Werbefilme und Webseiten</t>
  </si>
  <si>
    <t>Doktorat / Forschung</t>
  </si>
  <si>
    <t>Coach für Persönlichkeitsentw.</t>
  </si>
  <si>
    <t>Unternehmen f. Nahrungsergänzung</t>
  </si>
  <si>
    <t>Passives Einkommen</t>
  </si>
  <si>
    <t>Ortsungebundenheit</t>
  </si>
  <si>
    <t>Passion</t>
  </si>
  <si>
    <t>Lebensfreude</t>
  </si>
  <si>
    <t>Trifft meine Talente</t>
  </si>
  <si>
    <t>WK für Erfolg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</si>
</sst>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8"/>
      <name val="Calibri"/>
      <family val="2"/>
      <scheme val="minor"/>
    </font>
    <font>
      <b/>
      <sz val="14"/>
      <color theme="1"/>
      <name val="Calibri"/>
      <scheme val="minor"/>
    </font>
    <font>
      <i/>
      <sz val="12"/>
      <color theme="1"/>
      <name val="Calibri"/>
      <scheme val="minor"/>
    </font>
    <font>
      <b/>
      <sz val="22"/>
      <color theme="1"/>
      <name val="Calibri"/>
      <scheme val="minor"/>
    </font>
    <font>
      <b/>
      <u/>
      <sz val="16"/>
      <color theme="1"/>
      <name val="Calibri"/>
      <scheme val="minor"/>
    </font>
    <font>
      <sz val="26"/>
      <color theme="1"/>
      <name val="Calibri"/>
      <scheme val="minor"/>
    </font>
    <font>
      <sz val="12"/>
      <color rgb="FFFF0000"/>
      <name val="Calibri"/>
      <family val="2"/>
      <scheme val="minor"/>
    </font>
    <font>
      <sz val="12"/>
      <color theme="0"/>
      <name val="Calibri"/>
      <family val="2"/>
      <scheme val="minor"/>
    </font>
    <font>
      <b/>
      <u/>
      <sz val="12"/>
      <color theme="1"/>
      <name val="Calibri"/>
      <scheme val="minor"/>
    </font>
    <font>
      <b/>
      <sz val="12"/>
      <color rgb="FFFF0000"/>
      <name val="Calibri"/>
      <scheme val="minor"/>
    </font>
    <font>
      <u/>
      <sz val="12"/>
      <color theme="1"/>
      <name val="Calibri"/>
      <scheme val="minor"/>
    </font>
    <font>
      <sz val="14"/>
      <color theme="1"/>
      <name val="Calibri"/>
      <scheme val="minor"/>
    </font>
    <font>
      <sz val="14"/>
      <color rgb="FFFF0000"/>
      <name val="Calibri"/>
      <scheme val="minor"/>
    </font>
    <font>
      <sz val="12"/>
      <name val="Calibri"/>
      <scheme val="minor"/>
    </font>
  </fonts>
  <fills count="8">
    <fill>
      <patternFill patternType="none"/>
    </fill>
    <fill>
      <patternFill patternType="gray125"/>
    </fill>
    <fill>
      <patternFill patternType="solid">
        <fgColor theme="0"/>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FF"/>
        <bgColor rgb="FF000000"/>
      </patternFill>
    </fill>
    <fill>
      <patternFill patternType="solid">
        <fgColor rgb="FFD4E0EE"/>
        <bgColor indexed="64"/>
      </patternFill>
    </fill>
  </fills>
  <borders count="1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rgb="FF000000"/>
      </right>
      <top/>
      <bottom/>
      <diagonal/>
    </border>
  </borders>
  <cellStyleXfs count="403">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14">
    <xf numFmtId="0" fontId="0" fillId="0" borderId="0" xfId="0"/>
    <xf numFmtId="0" fontId="4"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1" fillId="0" borderId="0" xfId="0" applyFont="1" applyAlignment="1">
      <alignment horizontal="center"/>
    </xf>
    <xf numFmtId="0" fontId="0" fillId="0" borderId="0" xfId="0" applyAlignment="1">
      <alignment horizontal="center"/>
    </xf>
    <xf numFmtId="9" fontId="0" fillId="0" borderId="0" xfId="0" applyNumberFormat="1"/>
    <xf numFmtId="0" fontId="0" fillId="2" borderId="0" xfId="0" applyFill="1"/>
    <xf numFmtId="0" fontId="8" fillId="2" borderId="0" xfId="0" applyFont="1" applyFill="1" applyAlignment="1">
      <alignment vertical="center"/>
    </xf>
    <xf numFmtId="0" fontId="0" fillId="2" borderId="0" xfId="0" applyFill="1" applyAlignment="1">
      <alignment vertical="center"/>
    </xf>
    <xf numFmtId="0" fontId="0" fillId="2" borderId="0" xfId="0" applyFill="1" applyAlignment="1">
      <alignment horizontal="center" vertical="center"/>
    </xf>
    <xf numFmtId="0" fontId="0" fillId="2" borderId="0" xfId="0" applyFill="1" applyAlignment="1">
      <alignment vertical="center" wrapText="1"/>
    </xf>
    <xf numFmtId="0" fontId="0" fillId="2" borderId="0" xfId="0" applyFill="1" applyAlignment="1">
      <alignment vertical="top"/>
    </xf>
    <xf numFmtId="0" fontId="0" fillId="2" borderId="3" xfId="0" applyFill="1" applyBorder="1"/>
    <xf numFmtId="0" fontId="0" fillId="2" borderId="4" xfId="0" applyFill="1" applyBorder="1"/>
    <xf numFmtId="0" fontId="9" fillId="2" borderId="0" xfId="0" applyFont="1" applyFill="1"/>
    <xf numFmtId="0" fontId="0" fillId="2" borderId="6" xfId="0" applyFill="1" applyBorder="1"/>
    <xf numFmtId="0" fontId="0" fillId="2" borderId="8" xfId="0" applyFill="1" applyBorder="1"/>
    <xf numFmtId="0" fontId="0" fillId="2" borderId="9" xfId="0" applyFill="1" applyBorder="1"/>
    <xf numFmtId="0" fontId="7" fillId="2" borderId="0" xfId="0" applyFont="1" applyFill="1" applyAlignment="1">
      <alignment vertical="center"/>
    </xf>
    <xf numFmtId="0" fontId="0" fillId="2" borderId="6" xfId="0" applyFill="1" applyBorder="1" applyAlignment="1">
      <alignment vertical="top"/>
    </xf>
    <xf numFmtId="0" fontId="0" fillId="2" borderId="8" xfId="0" applyFill="1" applyBorder="1" applyAlignment="1">
      <alignment vertical="top"/>
    </xf>
    <xf numFmtId="0" fontId="0" fillId="2" borderId="9" xfId="0" applyFill="1" applyBorder="1" applyAlignment="1">
      <alignment vertical="top"/>
    </xf>
    <xf numFmtId="0" fontId="0" fillId="0" borderId="0" xfId="0" applyAlignment="1">
      <alignment horizontal="right"/>
    </xf>
    <xf numFmtId="0" fontId="4" fillId="0" borderId="6" xfId="0" applyFont="1" applyBorder="1"/>
    <xf numFmtId="0" fontId="4" fillId="0" borderId="8" xfId="0" applyFont="1" applyBorder="1"/>
    <xf numFmtId="0" fontId="14" fillId="2" borderId="0" xfId="0" applyFont="1" applyFill="1"/>
    <xf numFmtId="0" fontId="12" fillId="2" borderId="0" xfId="0" applyFont="1" applyFill="1"/>
    <xf numFmtId="0" fontId="16" fillId="2" borderId="0" xfId="0" applyFont="1" applyFill="1"/>
    <xf numFmtId="0" fontId="12" fillId="2" borderId="0" xfId="0" applyFont="1" applyFill="1" applyAlignment="1">
      <alignment vertical="top"/>
    </xf>
    <xf numFmtId="0" fontId="12" fillId="2" borderId="8" xfId="0" applyFont="1" applyFill="1" applyBorder="1" applyAlignment="1">
      <alignment vertical="top"/>
    </xf>
    <xf numFmtId="0" fontId="0" fillId="2" borderId="0" xfId="0" applyFill="1" applyAlignment="1">
      <alignment horizontal="right" vertical="top"/>
    </xf>
    <xf numFmtId="0" fontId="0" fillId="2" borderId="0" xfId="0" applyFill="1" applyAlignment="1">
      <alignment horizontal="left" vertical="top"/>
    </xf>
    <xf numFmtId="0" fontId="0" fillId="2" borderId="0" xfId="0" applyFill="1" applyAlignment="1">
      <alignment vertical="top" wrapText="1"/>
    </xf>
    <xf numFmtId="0" fontId="1" fillId="2" borderId="0" xfId="0" applyFont="1" applyFill="1"/>
    <xf numFmtId="0" fontId="10" fillId="2" borderId="0" xfId="0" applyFont="1" applyFill="1" applyAlignment="1">
      <alignment horizontal="center" vertical="center"/>
    </xf>
    <xf numFmtId="0" fontId="12" fillId="2" borderId="8" xfId="0" applyFont="1" applyFill="1" applyBorder="1"/>
    <xf numFmtId="9" fontId="12" fillId="2" borderId="0" xfId="0" applyNumberFormat="1" applyFont="1" applyFill="1"/>
    <xf numFmtId="9" fontId="0" fillId="2" borderId="0" xfId="0" applyNumberFormat="1" applyFill="1"/>
    <xf numFmtId="0" fontId="12" fillId="2" borderId="6" xfId="0" applyFont="1" applyFill="1" applyBorder="1"/>
    <xf numFmtId="0" fontId="0" fillId="7" borderId="2" xfId="0" applyFill="1" applyBorder="1"/>
    <xf numFmtId="0" fontId="0" fillId="7" borderId="5" xfId="0" applyFill="1" applyBorder="1"/>
    <xf numFmtId="0" fontId="0" fillId="7" borderId="7" xfId="0" applyFill="1" applyBorder="1"/>
    <xf numFmtId="0" fontId="0" fillId="2" borderId="0" xfId="0" applyFill="1" applyAlignment="1">
      <alignment horizontal="right"/>
    </xf>
    <xf numFmtId="0" fontId="13" fillId="2" borderId="0" xfId="0" applyFont="1" applyFill="1"/>
    <xf numFmtId="0" fontId="18" fillId="7" borderId="5" xfId="0" applyFont="1" applyFill="1" applyBorder="1"/>
    <xf numFmtId="0" fontId="18" fillId="2" borderId="0" xfId="0" applyFont="1" applyFill="1"/>
    <xf numFmtId="0" fontId="18" fillId="2" borderId="0" xfId="0" applyFont="1" applyFill="1" applyAlignment="1">
      <alignment horizontal="right"/>
    </xf>
    <xf numFmtId="9" fontId="18" fillId="2" borderId="0" xfId="0" applyNumberFormat="1" applyFont="1" applyFill="1"/>
    <xf numFmtId="0" fontId="0" fillId="2" borderId="0" xfId="0" applyFill="1" applyAlignment="1">
      <alignment horizontal="right" vertical="top"/>
    </xf>
    <xf numFmtId="0" fontId="0" fillId="2" borderId="0" xfId="0" applyFill="1" applyAlignment="1">
      <alignment horizontal="left" vertical="top"/>
    </xf>
    <xf numFmtId="0" fontId="0" fillId="2" borderId="8" xfId="0" applyFill="1" applyBorder="1" applyAlignment="1">
      <alignment horizontal="right" vertical="top"/>
    </xf>
    <xf numFmtId="0" fontId="0" fillId="2" borderId="8" xfId="0" applyFill="1" applyBorder="1" applyAlignment="1">
      <alignment horizontal="left" vertical="top"/>
    </xf>
    <xf numFmtId="0" fontId="11" fillId="2" borderId="0" xfId="0" applyFont="1" applyFill="1" applyAlignment="1">
      <alignment horizontal="center"/>
    </xf>
    <xf numFmtId="0" fontId="10" fillId="3" borderId="2" xfId="0" applyFont="1" applyFill="1" applyBorder="1" applyAlignment="1">
      <alignment horizontal="center" vertical="center"/>
    </xf>
    <xf numFmtId="0" fontId="10" fillId="3" borderId="5" xfId="0" applyFont="1" applyFill="1" applyBorder="1" applyAlignment="1">
      <alignment horizontal="center" vertical="center"/>
    </xf>
    <xf numFmtId="0" fontId="10" fillId="3" borderId="7" xfId="0" applyFont="1" applyFill="1" applyBorder="1" applyAlignment="1">
      <alignment horizontal="center" vertical="center"/>
    </xf>
    <xf numFmtId="0" fontId="9" fillId="2" borderId="0" xfId="0" applyFont="1" applyFill="1" applyAlignment="1">
      <alignment horizontal="center"/>
    </xf>
    <xf numFmtId="0" fontId="0" fillId="2" borderId="0" xfId="0" applyFill="1" applyAlignment="1">
      <alignment horizontal="center"/>
    </xf>
    <xf numFmtId="0" fontId="13" fillId="2" borderId="0" xfId="0" applyFont="1" applyFill="1" applyAlignment="1">
      <alignment horizontal="center"/>
    </xf>
    <xf numFmtId="0" fontId="10" fillId="5" borderId="2" xfId="0" applyFont="1" applyFill="1" applyBorder="1" applyAlignment="1">
      <alignment horizontal="center" vertical="center"/>
    </xf>
    <xf numFmtId="0" fontId="10" fillId="5" borderId="5" xfId="0" applyFont="1" applyFill="1" applyBorder="1" applyAlignment="1">
      <alignment horizontal="center" vertical="center"/>
    </xf>
    <xf numFmtId="0" fontId="10" fillId="5" borderId="7" xfId="0" applyFont="1" applyFill="1" applyBorder="1" applyAlignment="1">
      <alignment horizontal="center" vertical="center"/>
    </xf>
    <xf numFmtId="0" fontId="0" fillId="5" borderId="2" xfId="0" applyFill="1" applyBorder="1" applyAlignment="1">
      <alignment horizontal="center" vertical="center"/>
    </xf>
    <xf numFmtId="0" fontId="0" fillId="5" borderId="5" xfId="0" applyFill="1" applyBorder="1" applyAlignment="1">
      <alignment horizontal="center" vertical="center"/>
    </xf>
    <xf numFmtId="0" fontId="0" fillId="5" borderId="7" xfId="0" applyFill="1" applyBorder="1" applyAlignment="1">
      <alignment horizontal="center" vertical="center"/>
    </xf>
    <xf numFmtId="0" fontId="1" fillId="2" borderId="0" xfId="0" applyFont="1" applyFill="1" applyAlignment="1">
      <alignment horizontal="center" vertical="center" wrapText="1"/>
    </xf>
    <xf numFmtId="0" fontId="0" fillId="2" borderId="0" xfId="0" applyFill="1" applyAlignment="1">
      <alignment horizontal="center" vertical="center" wrapText="1"/>
    </xf>
    <xf numFmtId="0" fontId="6" fillId="2" borderId="13"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4" xfId="0" applyFont="1" applyFill="1" applyBorder="1" applyAlignment="1">
      <alignment horizontal="center" vertical="center"/>
    </xf>
    <xf numFmtId="0" fontId="1" fillId="2" borderId="0" xfId="0" applyFont="1" applyFill="1" applyAlignment="1">
      <alignment horizontal="center"/>
    </xf>
    <xf numFmtId="0" fontId="1" fillId="2" borderId="8" xfId="0" applyFont="1" applyFill="1" applyBorder="1" applyAlignment="1">
      <alignment horizontal="center"/>
    </xf>
    <xf numFmtId="0" fontId="6" fillId="2" borderId="1" xfId="0" applyFont="1" applyFill="1" applyBorder="1" applyAlignment="1">
      <alignment horizontal="center" vertical="center"/>
    </xf>
    <xf numFmtId="0" fontId="10" fillId="4" borderId="2" xfId="0" applyFont="1" applyFill="1" applyBorder="1" applyAlignment="1">
      <alignment horizontal="center" vertical="center"/>
    </xf>
    <xf numFmtId="0" fontId="10" fillId="4" borderId="5" xfId="0" applyFont="1" applyFill="1" applyBorder="1" applyAlignment="1">
      <alignment horizontal="center" vertical="center"/>
    </xf>
    <xf numFmtId="0" fontId="10" fillId="4" borderId="7" xfId="0" applyFont="1" applyFill="1" applyBorder="1" applyAlignment="1">
      <alignment horizontal="center" vertical="center"/>
    </xf>
    <xf numFmtId="0" fontId="0" fillId="2" borderId="0" xfId="0" applyFill="1" applyAlignment="1">
      <alignment horizontal="left" vertical="top" wrapText="1"/>
    </xf>
    <xf numFmtId="0" fontId="13" fillId="2" borderId="0" xfId="0" applyFont="1" applyFill="1" applyAlignment="1">
      <alignment horizontal="left"/>
    </xf>
    <xf numFmtId="0" fontId="16" fillId="2" borderId="2" xfId="0" applyFont="1" applyFill="1" applyBorder="1" applyAlignment="1">
      <alignment horizontal="left" vertical="center" wrapText="1"/>
    </xf>
    <xf numFmtId="0" fontId="16" fillId="2" borderId="3" xfId="0" applyFont="1" applyFill="1" applyBorder="1" applyAlignment="1">
      <alignment horizontal="left" vertical="center" wrapText="1"/>
    </xf>
    <xf numFmtId="0" fontId="16" fillId="2" borderId="4" xfId="0" applyFont="1" applyFill="1" applyBorder="1" applyAlignment="1">
      <alignment horizontal="left" vertical="center" wrapText="1"/>
    </xf>
    <xf numFmtId="0" fontId="16" fillId="2" borderId="5" xfId="0" applyFont="1" applyFill="1" applyBorder="1" applyAlignment="1">
      <alignment horizontal="left" vertical="center" wrapText="1"/>
    </xf>
    <xf numFmtId="0" fontId="16" fillId="2" borderId="0" xfId="0" applyFont="1" applyFill="1" applyAlignment="1">
      <alignment horizontal="left" vertical="center" wrapText="1"/>
    </xf>
    <xf numFmtId="0" fontId="16" fillId="2" borderId="6" xfId="0" applyFont="1" applyFill="1" applyBorder="1" applyAlignment="1">
      <alignment horizontal="left" vertical="center" wrapText="1"/>
    </xf>
    <xf numFmtId="0" fontId="16" fillId="2" borderId="7" xfId="0" applyFont="1" applyFill="1" applyBorder="1" applyAlignment="1">
      <alignment horizontal="left" vertical="center" wrapText="1"/>
    </xf>
    <xf numFmtId="0" fontId="16" fillId="2" borderId="8"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0" fillId="2" borderId="0" xfId="0" applyFill="1" applyAlignment="1">
      <alignment horizontal="left" wrapText="1"/>
    </xf>
    <xf numFmtId="0" fontId="11" fillId="2" borderId="0" xfId="0" applyFont="1" applyFill="1" applyAlignment="1">
      <alignment horizontal="center" vertical="center" wrapText="1"/>
    </xf>
    <xf numFmtId="0" fontId="11" fillId="2" borderId="6" xfId="0" applyFont="1" applyFill="1" applyBorder="1" applyAlignment="1">
      <alignment horizontal="center" vertical="center" wrapText="1"/>
    </xf>
    <xf numFmtId="0" fontId="11" fillId="6" borderId="0" xfId="0" applyFont="1" applyFill="1" applyAlignment="1">
      <alignment horizontal="center" vertical="center" wrapText="1"/>
    </xf>
    <xf numFmtId="0" fontId="11" fillId="6" borderId="16" xfId="0" applyFont="1" applyFill="1" applyBorder="1" applyAlignment="1">
      <alignment horizontal="center" vertical="center" wrapText="1"/>
    </xf>
    <xf numFmtId="0" fontId="17" fillId="2" borderId="0" xfId="0" applyFont="1" applyFill="1" applyAlignment="1">
      <alignment horizontal="center" vertical="top" wrapText="1"/>
    </xf>
    <xf numFmtId="0" fontId="17" fillId="6" borderId="0" xfId="0" applyFont="1" applyFill="1" applyAlignment="1">
      <alignment horizontal="center" vertical="top" wrapText="1"/>
    </xf>
    <xf numFmtId="0" fontId="17" fillId="2" borderId="0" xfId="0" applyFont="1" applyFill="1" applyAlignment="1">
      <alignment horizontal="center"/>
    </xf>
    <xf numFmtId="0" fontId="7" fillId="2" borderId="0" xfId="0" applyFont="1" applyFill="1" applyAlignment="1">
      <alignment horizontal="left" vertical="top" wrapText="1"/>
    </xf>
    <xf numFmtId="0" fontId="6" fillId="2" borderId="0" xfId="0" applyFont="1" applyFill="1" applyAlignment="1">
      <alignment horizontal="center"/>
    </xf>
    <xf numFmtId="0" fontId="0" fillId="2" borderId="0" xfId="0" applyFill="1" applyAlignment="1">
      <alignment horizontal="center" vertical="top" wrapText="1"/>
    </xf>
    <xf numFmtId="0" fontId="1" fillId="0" borderId="13" xfId="0" applyFont="1" applyBorder="1" applyAlignment="1">
      <alignment horizontal="center"/>
    </xf>
    <xf numFmtId="0" fontId="1" fillId="0" borderId="15" xfId="0" applyFont="1" applyBorder="1" applyAlignment="1">
      <alignment horizontal="center"/>
    </xf>
    <xf numFmtId="0" fontId="1" fillId="0" borderId="14" xfId="0" applyFont="1" applyBorder="1" applyAlignment="1">
      <alignment horizontal="center"/>
    </xf>
    <xf numFmtId="0" fontId="1" fillId="0" borderId="0" xfId="0" applyFont="1" applyAlignment="1">
      <alignment horizontal="center"/>
    </xf>
    <xf numFmtId="0" fontId="0" fillId="0" borderId="0" xfId="0" applyAlignment="1">
      <alignment horizontal="center"/>
    </xf>
    <xf numFmtId="0" fontId="15" fillId="0" borderId="0" xfId="0" applyFont="1" applyAlignment="1">
      <alignment horizontal="center"/>
    </xf>
  </cellXfs>
  <cellStyles count="403">
    <cellStyle name="Besuchter Hyperlink" xfId="2" builtinId="9" hidden="1"/>
    <cellStyle name="Besuchter Hyperlink" xfId="4" builtinId="9" hidden="1"/>
    <cellStyle name="Besuchter Hyperlink" xfId="6" builtinId="9" hidden="1"/>
    <cellStyle name="Besuchter Hyperlink" xfId="8" builtinId="9" hidden="1"/>
    <cellStyle name="Besuchter Hyperlink" xfId="10" builtinId="9" hidden="1"/>
    <cellStyle name="Besuchter Hyperlink" xfId="12" builtinId="9" hidden="1"/>
    <cellStyle name="Besuchter Hyperlink" xfId="14" builtinId="9" hidden="1"/>
    <cellStyle name="Besuchter Hyperlink" xfId="16" builtinId="9" hidden="1"/>
    <cellStyle name="Besuchter Hyperlink" xfId="18" builtinId="9" hidden="1"/>
    <cellStyle name="Besuchter Hyperlink" xfId="20" builtinId="9" hidden="1"/>
    <cellStyle name="Besuchter Hyperlink" xfId="22" builtinId="9" hidden="1"/>
    <cellStyle name="Besuchter Hyperlink" xfId="24" builtinId="9" hidden="1"/>
    <cellStyle name="Besuchter Hyperlink" xfId="26" builtinId="9" hidden="1"/>
    <cellStyle name="Besuchter Hyperlink" xfId="28" builtinId="9" hidden="1"/>
    <cellStyle name="Besuchter Hyperlink" xfId="30" builtinId="9" hidden="1"/>
    <cellStyle name="Besuchter Hyperlink" xfId="32" builtinId="9" hidden="1"/>
    <cellStyle name="Besuchter Hyperlink" xfId="34" builtinId="9" hidden="1"/>
    <cellStyle name="Besuchter Hyperlink" xfId="36" builtinId="9" hidden="1"/>
    <cellStyle name="Besuchter Hyperlink" xfId="38" builtinId="9" hidden="1"/>
    <cellStyle name="Besuchter Hyperlink" xfId="40" builtinId="9" hidden="1"/>
    <cellStyle name="Besuchter Hyperlink" xfId="42" builtinId="9" hidden="1"/>
    <cellStyle name="Besuchter Hyperlink" xfId="44" builtinId="9" hidden="1"/>
    <cellStyle name="Besuchter Hyperlink" xfId="46" builtinId="9" hidden="1"/>
    <cellStyle name="Besuchter Hyperlink" xfId="48" builtinId="9" hidden="1"/>
    <cellStyle name="Besuchter Hyperlink" xfId="50" builtinId="9" hidden="1"/>
    <cellStyle name="Besuchter Hyperlink" xfId="52" builtinId="9" hidden="1"/>
    <cellStyle name="Besuchter Hyperlink" xfId="54" builtinId="9" hidden="1"/>
    <cellStyle name="Besuchter Hyperlink" xfId="56" builtinId="9" hidden="1"/>
    <cellStyle name="Besuchter Hyperlink" xfId="58" builtinId="9" hidden="1"/>
    <cellStyle name="Besuchter Hyperlink" xfId="60" builtinId="9" hidden="1"/>
    <cellStyle name="Besuchter Hyperlink" xfId="62" builtinId="9" hidden="1"/>
    <cellStyle name="Besuchter Hyperlink" xfId="64" builtinId="9" hidden="1"/>
    <cellStyle name="Besuchter Hyperlink" xfId="66" builtinId="9" hidden="1"/>
    <cellStyle name="Besuchter Hyperlink" xfId="68" builtinId="9" hidden="1"/>
    <cellStyle name="Besuchter Hyperlink" xfId="70" builtinId="9" hidden="1"/>
    <cellStyle name="Besuchter Hyperlink" xfId="72" builtinId="9" hidden="1"/>
    <cellStyle name="Besuchter Hyperlink" xfId="74" builtinId="9" hidden="1"/>
    <cellStyle name="Besuchter Hyperlink" xfId="76" builtinId="9" hidden="1"/>
    <cellStyle name="Besuchter Hyperlink" xfId="78" builtinId="9" hidden="1"/>
    <cellStyle name="Besuchter Hyperlink" xfId="80" builtinId="9" hidden="1"/>
    <cellStyle name="Besuchter Hyperlink" xfId="82" builtinId="9" hidden="1"/>
    <cellStyle name="Besuchter Hyperlink" xfId="84" builtinId="9" hidden="1"/>
    <cellStyle name="Besuchter Hyperlink" xfId="86" builtinId="9" hidden="1"/>
    <cellStyle name="Besuchter Hyperlink" xfId="88" builtinId="9" hidden="1"/>
    <cellStyle name="Besuchter Hyperlink" xfId="90" builtinId="9" hidden="1"/>
    <cellStyle name="Besuchter Hyperlink" xfId="92" builtinId="9" hidden="1"/>
    <cellStyle name="Besuchter Hyperlink" xfId="94" builtinId="9" hidden="1"/>
    <cellStyle name="Besuchter Hyperlink" xfId="96" builtinId="9" hidden="1"/>
    <cellStyle name="Besuchter Hyperlink" xfId="98" builtinId="9" hidden="1"/>
    <cellStyle name="Besuchter Hyperlink" xfId="100" builtinId="9" hidden="1"/>
    <cellStyle name="Besuchter Hyperlink" xfId="102" builtinId="9" hidden="1"/>
    <cellStyle name="Besuchter Hyperlink" xfId="104" builtinId="9" hidden="1"/>
    <cellStyle name="Besuchter Hyperlink" xfId="106" builtinId="9" hidden="1"/>
    <cellStyle name="Besuchter Hyperlink" xfId="108" builtinId="9" hidden="1"/>
    <cellStyle name="Besuchter Hyperlink" xfId="110" builtinId="9" hidden="1"/>
    <cellStyle name="Besuchter Hyperlink" xfId="112" builtinId="9" hidden="1"/>
    <cellStyle name="Besuchter Hyperlink" xfId="114" builtinId="9" hidden="1"/>
    <cellStyle name="Besuchter Hyperlink" xfId="116" builtinId="9" hidden="1"/>
    <cellStyle name="Besuchter Hyperlink" xfId="118" builtinId="9" hidden="1"/>
    <cellStyle name="Besuchter Hyperlink" xfId="120" builtinId="9" hidden="1"/>
    <cellStyle name="Besuchter Hyperlink" xfId="122" builtinId="9" hidden="1"/>
    <cellStyle name="Besuchter Hyperlink" xfId="124" builtinId="9" hidden="1"/>
    <cellStyle name="Besuchter Hyperlink" xfId="126" builtinId="9" hidden="1"/>
    <cellStyle name="Besuchter Hyperlink" xfId="128" builtinId="9" hidden="1"/>
    <cellStyle name="Besuchter Hyperlink" xfId="130" builtinId="9" hidden="1"/>
    <cellStyle name="Besuchter Hyperlink" xfId="132" builtinId="9" hidden="1"/>
    <cellStyle name="Besuchter Hyperlink" xfId="134" builtinId="9" hidden="1"/>
    <cellStyle name="Besuchter Hyperlink" xfId="136" builtinId="9" hidden="1"/>
    <cellStyle name="Besuchter Hyperlink" xfId="138" builtinId="9" hidden="1"/>
    <cellStyle name="Besuchter Hyperlink" xfId="140" builtinId="9" hidden="1"/>
    <cellStyle name="Besuchter Hyperlink" xfId="142" builtinId="9" hidden="1"/>
    <cellStyle name="Besuchter Hyperlink" xfId="144" builtinId="9" hidden="1"/>
    <cellStyle name="Besuchter Hyperlink" xfId="146" builtinId="9" hidden="1"/>
    <cellStyle name="Besuchter Hyperlink" xfId="148" builtinId="9" hidden="1"/>
    <cellStyle name="Besuchter Hyperlink" xfId="150" builtinId="9" hidden="1"/>
    <cellStyle name="Besuchter Hyperlink" xfId="152" builtinId="9" hidden="1"/>
    <cellStyle name="Besuchter Hyperlink" xfId="154" builtinId="9" hidden="1"/>
    <cellStyle name="Besuchter Hyperlink" xfId="156" builtinId="9" hidden="1"/>
    <cellStyle name="Besuchter Hyperlink" xfId="158" builtinId="9" hidden="1"/>
    <cellStyle name="Besuchter Hyperlink" xfId="160" builtinId="9" hidden="1"/>
    <cellStyle name="Besuchter Hyperlink" xfId="162" builtinId="9" hidden="1"/>
    <cellStyle name="Besuchter Hyperlink" xfId="164" builtinId="9" hidden="1"/>
    <cellStyle name="Besuchter Hyperlink" xfId="166" builtinId="9" hidden="1"/>
    <cellStyle name="Besuchter Hyperlink" xfId="168" builtinId="9" hidden="1"/>
    <cellStyle name="Besuchter Hyperlink" xfId="170" builtinId="9" hidden="1"/>
    <cellStyle name="Besuchter Hyperlink" xfId="172" builtinId="9" hidden="1"/>
    <cellStyle name="Besuchter Hyperlink" xfId="174" builtinId="9" hidden="1"/>
    <cellStyle name="Besuchter Hyperlink" xfId="176" builtinId="9" hidden="1"/>
    <cellStyle name="Besuchter Hyperlink" xfId="178" builtinId="9" hidden="1"/>
    <cellStyle name="Besuchter Hyperlink" xfId="180" builtinId="9" hidden="1"/>
    <cellStyle name="Besuchter Hyperlink" xfId="182" builtinId="9" hidden="1"/>
    <cellStyle name="Besuchter Hyperlink" xfId="184" builtinId="9" hidden="1"/>
    <cellStyle name="Besuchter Hyperlink" xfId="186" builtinId="9" hidden="1"/>
    <cellStyle name="Besuchter Hyperlink" xfId="188" builtinId="9" hidden="1"/>
    <cellStyle name="Besuchter Hyperlink" xfId="190" builtinId="9" hidden="1"/>
    <cellStyle name="Besuchter Hyperlink" xfId="192" builtinId="9" hidden="1"/>
    <cellStyle name="Besuchter Hyperlink" xfId="194" builtinId="9" hidden="1"/>
    <cellStyle name="Besuchter Hyperlink" xfId="196" builtinId="9" hidden="1"/>
    <cellStyle name="Besuchter Hyperlink" xfId="198" builtinId="9" hidden="1"/>
    <cellStyle name="Besuchter Hyperlink" xfId="200" builtinId="9" hidden="1"/>
    <cellStyle name="Besuchter Hyperlink" xfId="202" builtinId="9" hidden="1"/>
    <cellStyle name="Besuchter Hyperlink" xfId="204" builtinId="9" hidden="1"/>
    <cellStyle name="Besuchter Hyperlink" xfId="206" builtinId="9" hidden="1"/>
    <cellStyle name="Besuchter Hyperlink" xfId="208" builtinId="9" hidden="1"/>
    <cellStyle name="Besuchter Hyperlink" xfId="210" builtinId="9" hidden="1"/>
    <cellStyle name="Besuchter Hyperlink" xfId="212" builtinId="9" hidden="1"/>
    <cellStyle name="Besuchter Hyperlink" xfId="214" builtinId="9" hidden="1"/>
    <cellStyle name="Besuchter Hyperlink" xfId="216" builtinId="9" hidden="1"/>
    <cellStyle name="Besuchter Hyperlink" xfId="218" builtinId="9" hidden="1"/>
    <cellStyle name="Besuchter Hyperlink" xfId="220" builtinId="9" hidden="1"/>
    <cellStyle name="Besuchter Hyperlink" xfId="222" builtinId="9" hidden="1"/>
    <cellStyle name="Besuchter Hyperlink" xfId="224" builtinId="9" hidden="1"/>
    <cellStyle name="Besuchter Hyperlink" xfId="226" builtinId="9" hidden="1"/>
    <cellStyle name="Besuchter Hyperlink" xfId="228" builtinId="9" hidden="1"/>
    <cellStyle name="Besuchter Hyperlink" xfId="230" builtinId="9" hidden="1"/>
    <cellStyle name="Besuchter Hyperlink" xfId="232" builtinId="9" hidden="1"/>
    <cellStyle name="Besuchter Hyperlink" xfId="234" builtinId="9" hidden="1"/>
    <cellStyle name="Besuchter Hyperlink" xfId="236" builtinId="9" hidden="1"/>
    <cellStyle name="Besuchter Hyperlink" xfId="238" builtinId="9" hidden="1"/>
    <cellStyle name="Besuchter Hyperlink" xfId="240" builtinId="9" hidden="1"/>
    <cellStyle name="Besuchter Hyperlink" xfId="242" builtinId="9" hidden="1"/>
    <cellStyle name="Besuchter Hyperlink" xfId="244" builtinId="9" hidden="1"/>
    <cellStyle name="Besuchter Hyperlink" xfId="246" builtinId="9" hidden="1"/>
    <cellStyle name="Besuchter Hyperlink" xfId="248" builtinId="9" hidden="1"/>
    <cellStyle name="Besuchter Hyperlink" xfId="250" builtinId="9" hidden="1"/>
    <cellStyle name="Besuchter Hyperlink" xfId="252" builtinId="9" hidden="1"/>
    <cellStyle name="Besuchter Hyperlink" xfId="254" builtinId="9" hidden="1"/>
    <cellStyle name="Besuchter Hyperlink" xfId="256" builtinId="9" hidden="1"/>
    <cellStyle name="Besuchter Hyperlink" xfId="258" builtinId="9" hidden="1"/>
    <cellStyle name="Besuchter Hyperlink" xfId="260" builtinId="9" hidden="1"/>
    <cellStyle name="Besuchter Hyperlink" xfId="262" builtinId="9" hidden="1"/>
    <cellStyle name="Besuchter Hyperlink" xfId="264" builtinId="9" hidden="1"/>
    <cellStyle name="Besuchter Hyperlink" xfId="266" builtinId="9" hidden="1"/>
    <cellStyle name="Besuchter Hyperlink" xfId="268" builtinId="9" hidden="1"/>
    <cellStyle name="Besuchter Hyperlink" xfId="270" builtinId="9" hidden="1"/>
    <cellStyle name="Besuchter Hyperlink" xfId="272" builtinId="9" hidden="1"/>
    <cellStyle name="Besuchter Hyperlink" xfId="274" builtinId="9" hidden="1"/>
    <cellStyle name="Besuchter Hyperlink" xfId="276" builtinId="9" hidden="1"/>
    <cellStyle name="Besuchter Hyperlink" xfId="278" builtinId="9" hidden="1"/>
    <cellStyle name="Besuchter Hyperlink" xfId="280" builtinId="9" hidden="1"/>
    <cellStyle name="Besuchter Hyperlink" xfId="282" builtinId="9" hidden="1"/>
    <cellStyle name="Besuchter Hyperlink" xfId="284" builtinId="9" hidden="1"/>
    <cellStyle name="Besuchter Hyperlink" xfId="286" builtinId="9" hidden="1"/>
    <cellStyle name="Besuchter Hyperlink" xfId="288" builtinId="9" hidden="1"/>
    <cellStyle name="Besuchter Hyperlink" xfId="290" builtinId="9" hidden="1"/>
    <cellStyle name="Besuchter Hyperlink" xfId="292" builtinId="9" hidden="1"/>
    <cellStyle name="Besuchter Hyperlink" xfId="294" builtinId="9" hidden="1"/>
    <cellStyle name="Besuchter Hyperlink" xfId="296" builtinId="9" hidden="1"/>
    <cellStyle name="Besuchter Hyperlink" xfId="298" builtinId="9" hidden="1"/>
    <cellStyle name="Besuchter Hyperlink" xfId="300" builtinId="9" hidden="1"/>
    <cellStyle name="Besuchter Hyperlink" xfId="302" builtinId="9" hidden="1"/>
    <cellStyle name="Besuchter Hyperlink" xfId="304" builtinId="9" hidden="1"/>
    <cellStyle name="Besuchter Hyperlink" xfId="306" builtinId="9" hidden="1"/>
    <cellStyle name="Besuchter Hyperlink" xfId="308" builtinId="9" hidden="1"/>
    <cellStyle name="Besuchter Hyperlink" xfId="310" builtinId="9" hidden="1"/>
    <cellStyle name="Besuchter Hyperlink" xfId="312" builtinId="9" hidden="1"/>
    <cellStyle name="Besuchter Hyperlink" xfId="314" builtinId="9" hidden="1"/>
    <cellStyle name="Besuchter Hyperlink" xfId="316" builtinId="9" hidden="1"/>
    <cellStyle name="Besuchter Hyperlink" xfId="318" builtinId="9" hidden="1"/>
    <cellStyle name="Besuchter Hyperlink" xfId="320" builtinId="9" hidden="1"/>
    <cellStyle name="Besuchter Hyperlink" xfId="322" builtinId="9" hidden="1"/>
    <cellStyle name="Besuchter Hyperlink" xfId="324" builtinId="9" hidden="1"/>
    <cellStyle name="Besuchter Hyperlink" xfId="326" builtinId="9" hidden="1"/>
    <cellStyle name="Besuchter Hyperlink" xfId="328" builtinId="9" hidden="1"/>
    <cellStyle name="Besuchter Hyperlink" xfId="330" builtinId="9" hidden="1"/>
    <cellStyle name="Besuchter Hyperlink" xfId="332" builtinId="9" hidden="1"/>
    <cellStyle name="Besuchter Hyperlink" xfId="334" builtinId="9" hidden="1"/>
    <cellStyle name="Besuchter Hyperlink" xfId="336" builtinId="9" hidden="1"/>
    <cellStyle name="Besuchter Hyperlink" xfId="338" builtinId="9" hidden="1"/>
    <cellStyle name="Besuchter Hyperlink" xfId="340" builtinId="9" hidden="1"/>
    <cellStyle name="Besuchter Hyperlink" xfId="342" builtinId="9" hidden="1"/>
    <cellStyle name="Besuchter Hyperlink" xfId="344" builtinId="9" hidden="1"/>
    <cellStyle name="Besuchter Hyperlink" xfId="346" builtinId="9" hidden="1"/>
    <cellStyle name="Besuchter Hyperlink" xfId="348" builtinId="9" hidden="1"/>
    <cellStyle name="Besuchter Hyperlink" xfId="350" builtinId="9" hidden="1"/>
    <cellStyle name="Besuchter Hyperlink" xfId="352" builtinId="9" hidden="1"/>
    <cellStyle name="Besuchter Hyperlink" xfId="354" builtinId="9" hidden="1"/>
    <cellStyle name="Besuchter Hyperlink" xfId="356" builtinId="9" hidden="1"/>
    <cellStyle name="Besuchter Hyperlink" xfId="358" builtinId="9" hidden="1"/>
    <cellStyle name="Besuchter Hyperlink" xfId="360" builtinId="9" hidden="1"/>
    <cellStyle name="Besuchter Hyperlink" xfId="362" builtinId="9" hidden="1"/>
    <cellStyle name="Besuchter Hyperlink" xfId="364" builtinId="9" hidden="1"/>
    <cellStyle name="Besuchter Hyperlink" xfId="366" builtinId="9" hidden="1"/>
    <cellStyle name="Besuchter Hyperlink" xfId="368" builtinId="9" hidden="1"/>
    <cellStyle name="Besuchter Hyperlink" xfId="370" builtinId="9" hidden="1"/>
    <cellStyle name="Besuchter Hyperlink" xfId="372" builtinId="9" hidden="1"/>
    <cellStyle name="Besuchter Hyperlink" xfId="374" builtinId="9" hidden="1"/>
    <cellStyle name="Besuchter Hyperlink" xfId="376" builtinId="9" hidden="1"/>
    <cellStyle name="Besuchter Hyperlink" xfId="378" builtinId="9" hidden="1"/>
    <cellStyle name="Besuchter Hyperlink" xfId="380" builtinId="9" hidden="1"/>
    <cellStyle name="Besuchter Hyperlink" xfId="382" builtinId="9" hidden="1"/>
    <cellStyle name="Besuchter Hyperlink" xfId="384" builtinId="9" hidden="1"/>
    <cellStyle name="Besuchter Hyperlink" xfId="386" builtinId="9" hidden="1"/>
    <cellStyle name="Besuchter Hyperlink" xfId="388" builtinId="9" hidden="1"/>
    <cellStyle name="Besuchter Hyperlink" xfId="390" builtinId="9" hidden="1"/>
    <cellStyle name="Besuchter Hyperlink" xfId="392" builtinId="9" hidden="1"/>
    <cellStyle name="Besuchter Hyperlink" xfId="394" builtinId="9" hidden="1"/>
    <cellStyle name="Besuchter Hyperlink" xfId="396" builtinId="9" hidden="1"/>
    <cellStyle name="Besuchter Hyperlink" xfId="398" builtinId="9" hidden="1"/>
    <cellStyle name="Besuchter Hyperlink" xfId="400" builtinId="9" hidden="1"/>
    <cellStyle name="Besuchter Hyperlink" xfId="402" builtinId="9" hidden="1"/>
    <cellStyle name="Link" xfId="1" builtinId="8" hidden="1"/>
    <cellStyle name="Link" xfId="3" builtinId="8" hidden="1"/>
    <cellStyle name="Link" xfId="5" builtinId="8" hidden="1"/>
    <cellStyle name="Link" xfId="7" builtinId="8" hidden="1"/>
    <cellStyle name="Link" xfId="9" builtinId="8" hidden="1"/>
    <cellStyle name="Link" xfId="11" builtinId="8" hidden="1"/>
    <cellStyle name="Link" xfId="13" builtinId="8" hidden="1"/>
    <cellStyle name="Link" xfId="15" builtinId="8" hidden="1"/>
    <cellStyle name="Link" xfId="17" builtinId="8" hidden="1"/>
    <cellStyle name="Link" xfId="19" builtinId="8" hidden="1"/>
    <cellStyle name="Link" xfId="21" builtinId="8" hidden="1"/>
    <cellStyle name="Link" xfId="23" builtinId="8" hidden="1"/>
    <cellStyle name="Link" xfId="25" builtinId="8" hidden="1"/>
    <cellStyle name="Link" xfId="27" builtinId="8" hidden="1"/>
    <cellStyle name="Link" xfId="29" builtinId="8" hidden="1"/>
    <cellStyle name="Link" xfId="31" builtinId="8" hidden="1"/>
    <cellStyle name="Link" xfId="33" builtinId="8" hidden="1"/>
    <cellStyle name="Link" xfId="35" builtinId="8" hidden="1"/>
    <cellStyle name="Link" xfId="37" builtinId="8" hidden="1"/>
    <cellStyle name="Link" xfId="39" builtinId="8" hidden="1"/>
    <cellStyle name="Link" xfId="41" builtinId="8" hidden="1"/>
    <cellStyle name="Link" xfId="43" builtinId="8" hidden="1"/>
    <cellStyle name="Link" xfId="45" builtinId="8" hidden="1"/>
    <cellStyle name="Link" xfId="47" builtinId="8" hidden="1"/>
    <cellStyle name="Link" xfId="49" builtinId="8" hidden="1"/>
    <cellStyle name="Link" xfId="51" builtinId="8" hidden="1"/>
    <cellStyle name="Link" xfId="53" builtinId="8" hidden="1"/>
    <cellStyle name="Link" xfId="55" builtinId="8" hidden="1"/>
    <cellStyle name="Link" xfId="57" builtinId="8" hidden="1"/>
    <cellStyle name="Link" xfId="59" builtinId="8" hidden="1"/>
    <cellStyle name="Link" xfId="61" builtinId="8" hidden="1"/>
    <cellStyle name="Link" xfId="63" builtinId="8" hidden="1"/>
    <cellStyle name="Link" xfId="65" builtinId="8" hidden="1"/>
    <cellStyle name="Link" xfId="67" builtinId="8" hidden="1"/>
    <cellStyle name="Link" xfId="69" builtinId="8" hidden="1"/>
    <cellStyle name="Link" xfId="71" builtinId="8" hidden="1"/>
    <cellStyle name="Link" xfId="73" builtinId="8" hidden="1"/>
    <cellStyle name="Link" xfId="75" builtinId="8" hidden="1"/>
    <cellStyle name="Link" xfId="77" builtinId="8" hidden="1"/>
    <cellStyle name="Link" xfId="79" builtinId="8" hidden="1"/>
    <cellStyle name="Link" xfId="81" builtinId="8" hidden="1"/>
    <cellStyle name="Link" xfId="83" builtinId="8" hidden="1"/>
    <cellStyle name="Link" xfId="85" builtinId="8" hidden="1"/>
    <cellStyle name="Link" xfId="87" builtinId="8" hidden="1"/>
    <cellStyle name="Link" xfId="89" builtinId="8" hidden="1"/>
    <cellStyle name="Link" xfId="91" builtinId="8" hidden="1"/>
    <cellStyle name="Link" xfId="93" builtinId="8" hidden="1"/>
    <cellStyle name="Link" xfId="95" builtinId="8" hidden="1"/>
    <cellStyle name="Link" xfId="97" builtinId="8" hidden="1"/>
    <cellStyle name="Link" xfId="99" builtinId="8" hidden="1"/>
    <cellStyle name="Link" xfId="101" builtinId="8" hidden="1"/>
    <cellStyle name="Link" xfId="103" builtinId="8" hidden="1"/>
    <cellStyle name="Link" xfId="105" builtinId="8" hidden="1"/>
    <cellStyle name="Link" xfId="107" builtinId="8" hidden="1"/>
    <cellStyle name="Link" xfId="109" builtinId="8" hidden="1"/>
    <cellStyle name="Link" xfId="111" builtinId="8" hidden="1"/>
    <cellStyle name="Link" xfId="113" builtinId="8" hidden="1"/>
    <cellStyle name="Link" xfId="115" builtinId="8" hidden="1"/>
    <cellStyle name="Link" xfId="117" builtinId="8" hidden="1"/>
    <cellStyle name="Link" xfId="119" builtinId="8" hidden="1"/>
    <cellStyle name="Link" xfId="121" builtinId="8" hidden="1"/>
    <cellStyle name="Link" xfId="123" builtinId="8" hidden="1"/>
    <cellStyle name="Link" xfId="125" builtinId="8" hidden="1"/>
    <cellStyle name="Link" xfId="127" builtinId="8" hidden="1"/>
    <cellStyle name="Link" xfId="129" builtinId="8" hidden="1"/>
    <cellStyle name="Link" xfId="131" builtinId="8" hidden="1"/>
    <cellStyle name="Link" xfId="133" builtinId="8" hidden="1"/>
    <cellStyle name="Link" xfId="135" builtinId="8" hidden="1"/>
    <cellStyle name="Link" xfId="137" builtinId="8" hidden="1"/>
    <cellStyle name="Link" xfId="139" builtinId="8" hidden="1"/>
    <cellStyle name="Link" xfId="141" builtinId="8" hidden="1"/>
    <cellStyle name="Link" xfId="143" builtinId="8" hidden="1"/>
    <cellStyle name="Link" xfId="145" builtinId="8" hidden="1"/>
    <cellStyle name="Link" xfId="147" builtinId="8" hidden="1"/>
    <cellStyle name="Link" xfId="149" builtinId="8" hidden="1"/>
    <cellStyle name="Link" xfId="151" builtinId="8" hidden="1"/>
    <cellStyle name="Link" xfId="153" builtinId="8" hidden="1"/>
    <cellStyle name="Link" xfId="155" builtinId="8" hidden="1"/>
    <cellStyle name="Link" xfId="157" builtinId="8" hidden="1"/>
    <cellStyle name="Link" xfId="159" builtinId="8" hidden="1"/>
    <cellStyle name="Link" xfId="161" builtinId="8" hidden="1"/>
    <cellStyle name="Link" xfId="163" builtinId="8" hidden="1"/>
    <cellStyle name="Link" xfId="165" builtinId="8" hidden="1"/>
    <cellStyle name="Link" xfId="167" builtinId="8" hidden="1"/>
    <cellStyle name="Link" xfId="169" builtinId="8" hidden="1"/>
    <cellStyle name="Link" xfId="171" builtinId="8" hidden="1"/>
    <cellStyle name="Link" xfId="173" builtinId="8" hidden="1"/>
    <cellStyle name="Link" xfId="175" builtinId="8" hidden="1"/>
    <cellStyle name="Link" xfId="177" builtinId="8" hidden="1"/>
    <cellStyle name="Link" xfId="179" builtinId="8" hidden="1"/>
    <cellStyle name="Link" xfId="181" builtinId="8" hidden="1"/>
    <cellStyle name="Link" xfId="183" builtinId="8" hidden="1"/>
    <cellStyle name="Link" xfId="185" builtinId="8" hidden="1"/>
    <cellStyle name="Link" xfId="187" builtinId="8" hidden="1"/>
    <cellStyle name="Link" xfId="189" builtinId="8" hidden="1"/>
    <cellStyle name="Link" xfId="191" builtinId="8" hidden="1"/>
    <cellStyle name="Link" xfId="193" builtinId="8" hidden="1"/>
    <cellStyle name="Link" xfId="195" builtinId="8" hidden="1"/>
    <cellStyle name="Link" xfId="197" builtinId="8" hidden="1"/>
    <cellStyle name="Link" xfId="199" builtinId="8" hidden="1"/>
    <cellStyle name="Link" xfId="201" builtinId="8" hidden="1"/>
    <cellStyle name="Link" xfId="203" builtinId="8" hidden="1"/>
    <cellStyle name="Link" xfId="205" builtinId="8" hidden="1"/>
    <cellStyle name="Link" xfId="207" builtinId="8" hidden="1"/>
    <cellStyle name="Link" xfId="209" builtinId="8" hidden="1"/>
    <cellStyle name="Link" xfId="211" builtinId="8" hidden="1"/>
    <cellStyle name="Link" xfId="213" builtinId="8" hidden="1"/>
    <cellStyle name="Link" xfId="215" builtinId="8" hidden="1"/>
    <cellStyle name="Link" xfId="217" builtinId="8" hidden="1"/>
    <cellStyle name="Link" xfId="219" builtinId="8" hidden="1"/>
    <cellStyle name="Link" xfId="221" builtinId="8" hidden="1"/>
    <cellStyle name="Link" xfId="223" builtinId="8" hidden="1"/>
    <cellStyle name="Link" xfId="225" builtinId="8" hidden="1"/>
    <cellStyle name="Link" xfId="227" builtinId="8" hidden="1"/>
    <cellStyle name="Link" xfId="229" builtinId="8" hidden="1"/>
    <cellStyle name="Link" xfId="231" builtinId="8" hidden="1"/>
    <cellStyle name="Link" xfId="233" builtinId="8" hidden="1"/>
    <cellStyle name="Link" xfId="235" builtinId="8" hidden="1"/>
    <cellStyle name="Link" xfId="237" builtinId="8" hidden="1"/>
    <cellStyle name="Link" xfId="239" builtinId="8" hidden="1"/>
    <cellStyle name="Link" xfId="241" builtinId="8" hidden="1"/>
    <cellStyle name="Link" xfId="243" builtinId="8" hidden="1"/>
    <cellStyle name="Link" xfId="245" builtinId="8" hidden="1"/>
    <cellStyle name="Link" xfId="247" builtinId="8" hidden="1"/>
    <cellStyle name="Link" xfId="249" builtinId="8" hidden="1"/>
    <cellStyle name="Link" xfId="251" builtinId="8" hidden="1"/>
    <cellStyle name="Link" xfId="253" builtinId="8" hidden="1"/>
    <cellStyle name="Link" xfId="255" builtinId="8" hidden="1"/>
    <cellStyle name="Link" xfId="257" builtinId="8" hidden="1"/>
    <cellStyle name="Link" xfId="259" builtinId="8" hidden="1"/>
    <cellStyle name="Link" xfId="261" builtinId="8" hidden="1"/>
    <cellStyle name="Link" xfId="263" builtinId="8" hidden="1"/>
    <cellStyle name="Link" xfId="265" builtinId="8" hidden="1"/>
    <cellStyle name="Link" xfId="267" builtinId="8" hidden="1"/>
    <cellStyle name="Link" xfId="269" builtinId="8" hidden="1"/>
    <cellStyle name="Link" xfId="271" builtinId="8" hidden="1"/>
    <cellStyle name="Link" xfId="273" builtinId="8" hidden="1"/>
    <cellStyle name="Link" xfId="275" builtinId="8" hidden="1"/>
    <cellStyle name="Link" xfId="277" builtinId="8" hidden="1"/>
    <cellStyle name="Link" xfId="279" builtinId="8" hidden="1"/>
    <cellStyle name="Link" xfId="281" builtinId="8" hidden="1"/>
    <cellStyle name="Link" xfId="283" builtinId="8" hidden="1"/>
    <cellStyle name="Link" xfId="285" builtinId="8" hidden="1"/>
    <cellStyle name="Link" xfId="287" builtinId="8" hidden="1"/>
    <cellStyle name="Link" xfId="289" builtinId="8" hidden="1"/>
    <cellStyle name="Link" xfId="291" builtinId="8" hidden="1"/>
    <cellStyle name="Link" xfId="293" builtinId="8" hidden="1"/>
    <cellStyle name="Link" xfId="295" builtinId="8" hidden="1"/>
    <cellStyle name="Link" xfId="297" builtinId="8" hidden="1"/>
    <cellStyle name="Link" xfId="299" builtinId="8" hidden="1"/>
    <cellStyle name="Link" xfId="301" builtinId="8" hidden="1"/>
    <cellStyle name="Link" xfId="303" builtinId="8" hidden="1"/>
    <cellStyle name="Link" xfId="305" builtinId="8" hidden="1"/>
    <cellStyle name="Link" xfId="307" builtinId="8" hidden="1"/>
    <cellStyle name="Link" xfId="309" builtinId="8" hidden="1"/>
    <cellStyle name="Link" xfId="311" builtinId="8" hidden="1"/>
    <cellStyle name="Link" xfId="313" builtinId="8" hidden="1"/>
    <cellStyle name="Link" xfId="315" builtinId="8" hidden="1"/>
    <cellStyle name="Link" xfId="317" builtinId="8" hidden="1"/>
    <cellStyle name="Link" xfId="319" builtinId="8" hidden="1"/>
    <cellStyle name="Link" xfId="321" builtinId="8" hidden="1"/>
    <cellStyle name="Link" xfId="323" builtinId="8" hidden="1"/>
    <cellStyle name="Link" xfId="325" builtinId="8" hidden="1"/>
    <cellStyle name="Link" xfId="327" builtinId="8" hidden="1"/>
    <cellStyle name="Link" xfId="329" builtinId="8" hidden="1"/>
    <cellStyle name="Link" xfId="331" builtinId="8" hidden="1"/>
    <cellStyle name="Link" xfId="333" builtinId="8" hidden="1"/>
    <cellStyle name="Link" xfId="335" builtinId="8" hidden="1"/>
    <cellStyle name="Link" xfId="337" builtinId="8" hidden="1"/>
    <cellStyle name="Link" xfId="339" builtinId="8" hidden="1"/>
    <cellStyle name="Link" xfId="341" builtinId="8" hidden="1"/>
    <cellStyle name="Link" xfId="343" builtinId="8" hidden="1"/>
    <cellStyle name="Link" xfId="345" builtinId="8" hidden="1"/>
    <cellStyle name="Link" xfId="347" builtinId="8" hidden="1"/>
    <cellStyle name="Link" xfId="349" builtinId="8" hidden="1"/>
    <cellStyle name="Link" xfId="351" builtinId="8" hidden="1"/>
    <cellStyle name="Link" xfId="353" builtinId="8" hidden="1"/>
    <cellStyle name="Link" xfId="355" builtinId="8" hidden="1"/>
    <cellStyle name="Link" xfId="357" builtinId="8" hidden="1"/>
    <cellStyle name="Link" xfId="359" builtinId="8" hidden="1"/>
    <cellStyle name="Link" xfId="361" builtinId="8" hidden="1"/>
    <cellStyle name="Link" xfId="363" builtinId="8" hidden="1"/>
    <cellStyle name="Link" xfId="365" builtinId="8" hidden="1"/>
    <cellStyle name="Link" xfId="367" builtinId="8" hidden="1"/>
    <cellStyle name="Link" xfId="369" builtinId="8" hidden="1"/>
    <cellStyle name="Link" xfId="371" builtinId="8" hidden="1"/>
    <cellStyle name="Link" xfId="373" builtinId="8" hidden="1"/>
    <cellStyle name="Link" xfId="375" builtinId="8" hidden="1"/>
    <cellStyle name="Link" xfId="377" builtinId="8" hidden="1"/>
    <cellStyle name="Link" xfId="379" builtinId="8" hidden="1"/>
    <cellStyle name="Link" xfId="381" builtinId="8" hidden="1"/>
    <cellStyle name="Link" xfId="383" builtinId="8" hidden="1"/>
    <cellStyle name="Link" xfId="385" builtinId="8" hidden="1"/>
    <cellStyle name="Link" xfId="387" builtinId="8" hidden="1"/>
    <cellStyle name="Link" xfId="389" builtinId="8" hidden="1"/>
    <cellStyle name="Link" xfId="391" builtinId="8" hidden="1"/>
    <cellStyle name="Link" xfId="393" builtinId="8" hidden="1"/>
    <cellStyle name="Link" xfId="395" builtinId="8" hidden="1"/>
    <cellStyle name="Link" xfId="397" builtinId="8" hidden="1"/>
    <cellStyle name="Link" xfId="399" builtinId="8" hidden="1"/>
    <cellStyle name="Link" xfId="401" builtinId="8" hidden="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pieChart>
        <c:varyColors val="1"/>
        <c:ser>
          <c:idx val="0"/>
          <c:order val="0"/>
          <c:dLbls>
            <c:spPr>
              <a:noFill/>
              <a:ln>
                <a:noFill/>
              </a:ln>
              <a:effectLst/>
            </c:spPr>
            <c:showLegendKey val="0"/>
            <c:showVal val="1"/>
            <c:showCatName val="1"/>
            <c:showSerName val="0"/>
            <c:showPercent val="0"/>
            <c:showBubbleSize val="0"/>
            <c:showLeaderLines val="1"/>
            <c:extLst>
              <c:ext xmlns:c15="http://schemas.microsoft.com/office/drawing/2012/chart" uri="{CE6537A1-D6FC-4f65-9D91-7224C49458BB}"/>
            </c:extLst>
          </c:dLbls>
          <c:cat>
            <c:strRef>
              <c:f>'Process Sheet'!$C$359:$C$365</c:f>
              <c:strCache>
                <c:ptCount val="7"/>
                <c:pt idx="0">
                  <c:v>Retreat / Healing House</c:v>
                </c:pt>
                <c:pt idx="1">
                  <c:v>Campingplatz betreiben</c:v>
                </c:pt>
                <c:pt idx="2">
                  <c:v>Werbefilme und Webseiten</c:v>
                </c:pt>
                <c:pt idx="3">
                  <c:v>Regionalmanagement</c:v>
                </c:pt>
                <c:pt idx="4">
                  <c:v>Doktorat / Forschung</c:v>
                </c:pt>
                <c:pt idx="5">
                  <c:v>Coach für Persönlichkeitsentw.</c:v>
                </c:pt>
                <c:pt idx="6">
                  <c:v>Unternehmen f. Nahrungsergänzung</c:v>
                </c:pt>
              </c:strCache>
            </c:strRef>
          </c:cat>
          <c:val>
            <c:numRef>
              <c:f>'Process Sheet'!$D$359:$D$365</c:f>
              <c:numCache>
                <c:formatCode>0%</c:formatCode>
                <c:ptCount val="7"/>
                <c:pt idx="0">
                  <c:v>0.1837338330773077</c:v>
                </c:pt>
                <c:pt idx="1">
                  <c:v>0.26320750664073178</c:v>
                </c:pt>
                <c:pt idx="2">
                  <c:v>0.10421148438673421</c:v>
                </c:pt>
                <c:pt idx="3">
                  <c:v>9.5771637578676377E-2</c:v>
                </c:pt>
                <c:pt idx="4">
                  <c:v>0.11371132405448452</c:v>
                </c:pt>
                <c:pt idx="5">
                  <c:v>0.1315843936073828</c:v>
                </c:pt>
                <c:pt idx="6">
                  <c:v>0.10777982065468261</c:v>
                </c:pt>
              </c:numCache>
            </c:numRef>
          </c:val>
          <c:extLst>
            <c:ext xmlns:c16="http://schemas.microsoft.com/office/drawing/2014/chart" uri="{C3380CC4-5D6E-409C-BE32-E72D297353CC}">
              <c16:uniqueId val="{00000000-02A4-3848-A163-B901CF1B0F34}"/>
            </c:ext>
          </c:extLst>
        </c:ser>
        <c:dLbls>
          <c:showLegendKey val="0"/>
          <c:showVal val="1"/>
          <c:showCatName val="1"/>
          <c:showSerName val="0"/>
          <c:showPercent val="0"/>
          <c:showBubbleSize val="0"/>
          <c:showLeaderLines val="1"/>
        </c:dLbls>
        <c:firstSliceAng val="0"/>
      </c:pieChart>
    </c:plotArea>
    <c:plotVisOnly val="1"/>
    <c:dispBlanksAs val="gap"/>
    <c:showDLblsOverMax val="0"/>
  </c:chart>
  <c:txPr>
    <a:bodyPr/>
    <a:lstStyle/>
    <a:p>
      <a:pPr>
        <a:defRPr sz="1600"/>
      </a:pPr>
      <a:endParaRPr lang="de-DE"/>
    </a:p>
  </c:tx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pieChart>
        <c:varyColors val="1"/>
        <c:ser>
          <c:idx val="0"/>
          <c:order val="0"/>
          <c:dLbls>
            <c:spPr>
              <a:noFill/>
              <a:ln>
                <a:noFill/>
              </a:ln>
              <a:effectLst/>
            </c:spPr>
            <c:showLegendKey val="0"/>
            <c:showVal val="1"/>
            <c:showCatName val="1"/>
            <c:showSerName val="0"/>
            <c:showPercent val="0"/>
            <c:showBubbleSize val="0"/>
            <c:showLeaderLines val="1"/>
            <c:extLst>
              <c:ext xmlns:c15="http://schemas.microsoft.com/office/drawing/2012/chart" uri="{CE6537A1-D6FC-4f65-9D91-7224C49458BB}"/>
            </c:extLst>
          </c:dLbls>
          <c:cat>
            <c:strRef>
              <c:f>'Process Sheet'!$C$341:$C$347</c:f>
              <c:strCache>
                <c:ptCount val="7"/>
                <c:pt idx="0">
                  <c:v>Einkommen</c:v>
                </c:pt>
                <c:pt idx="1">
                  <c:v>Passives Einkommen</c:v>
                </c:pt>
                <c:pt idx="2">
                  <c:v>Ortsungebundenheit</c:v>
                </c:pt>
                <c:pt idx="3">
                  <c:v>Passion</c:v>
                </c:pt>
                <c:pt idx="4">
                  <c:v>Lebensfreude</c:v>
                </c:pt>
                <c:pt idx="5">
                  <c:v>Trifft meine Talente</c:v>
                </c:pt>
                <c:pt idx="6">
                  <c:v>WK für Erfolg</c:v>
                </c:pt>
              </c:strCache>
            </c:strRef>
          </c:cat>
          <c:val>
            <c:numRef>
              <c:f>'Process Sheet'!$D$341:$D$347</c:f>
              <c:numCache>
                <c:formatCode>0%</c:formatCode>
                <c:ptCount val="7"/>
                <c:pt idx="0">
                  <c:v>4.2488673949024364E-2</c:v>
                </c:pt>
                <c:pt idx="1">
                  <c:v>9.395748176761641E-2</c:v>
                </c:pt>
                <c:pt idx="2">
                  <c:v>6.9147831140065036E-2</c:v>
                </c:pt>
                <c:pt idx="3">
                  <c:v>0.24635548324892148</c:v>
                </c:pt>
                <c:pt idx="4">
                  <c:v>0.22889745096800482</c:v>
                </c:pt>
                <c:pt idx="5">
                  <c:v>0.21217010038062478</c:v>
                </c:pt>
                <c:pt idx="6">
                  <c:v>0.10698297854574314</c:v>
                </c:pt>
              </c:numCache>
            </c:numRef>
          </c:val>
          <c:extLst>
            <c:ext xmlns:c16="http://schemas.microsoft.com/office/drawing/2014/chart" uri="{C3380CC4-5D6E-409C-BE32-E72D297353CC}">
              <c16:uniqueId val="{00000000-3664-8049-B42A-A68DFC10087C}"/>
            </c:ext>
          </c:extLst>
        </c:ser>
        <c:dLbls>
          <c:showLegendKey val="0"/>
          <c:showVal val="1"/>
          <c:showCatName val="1"/>
          <c:showSerName val="0"/>
          <c:showPercent val="0"/>
          <c:showBubbleSize val="0"/>
          <c:showLeaderLines val="1"/>
        </c:dLbls>
        <c:firstSliceAng val="0"/>
      </c:pieChart>
    </c:plotArea>
    <c:plotVisOnly val="1"/>
    <c:dispBlanksAs val="gap"/>
    <c:showDLblsOverMax val="0"/>
  </c:chart>
  <c:txPr>
    <a:bodyPr/>
    <a:lstStyle/>
    <a:p>
      <a:pPr>
        <a:defRPr sz="1600"/>
      </a:pPr>
      <a:endParaRPr lang="de-DE"/>
    </a:p>
  </c:tx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Ergebnis</a:t>
            </a:r>
          </a:p>
        </c:rich>
      </c:tx>
      <c:overlay val="0"/>
    </c:title>
    <c:autoTitleDeleted val="0"/>
    <c:plotArea>
      <c:layout/>
      <c:pieChart>
        <c:varyColors val="1"/>
        <c:ser>
          <c:idx val="0"/>
          <c:order val="0"/>
          <c:dLbls>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Sheet22!$B$2:$B$8</c:f>
              <c:strCache>
                <c:ptCount val="7"/>
                <c:pt idx="0">
                  <c:v>Retreat / Healing House</c:v>
                </c:pt>
                <c:pt idx="1">
                  <c:v>Campingplatz betreiben</c:v>
                </c:pt>
                <c:pt idx="2">
                  <c:v>Werbefilme und Webseiten</c:v>
                </c:pt>
                <c:pt idx="3">
                  <c:v>Regionalmanagement</c:v>
                </c:pt>
                <c:pt idx="4">
                  <c:v>Doktorat / Forschung</c:v>
                </c:pt>
                <c:pt idx="5">
                  <c:v>Coach für Persönlichkeitsentw.</c:v>
                </c:pt>
                <c:pt idx="6">
                  <c:v>Unternehmen f. Nahrungsergänzung</c:v>
                </c:pt>
              </c:strCache>
            </c:strRef>
          </c:cat>
          <c:val>
            <c:numRef>
              <c:f>Sheet22!$A$2:$A$8</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68D6-C54B-956B-20D93BC81C3A}"/>
            </c:ext>
          </c:extLst>
        </c:ser>
        <c:dLbls>
          <c:showLegendKey val="0"/>
          <c:showVal val="0"/>
          <c:showCatName val="1"/>
          <c:showSerName val="0"/>
          <c:showPercent val="1"/>
          <c:showBubbleSize val="0"/>
          <c:showLeaderLines val="1"/>
        </c:dLbls>
        <c:firstSliceAng val="0"/>
      </c:pieChart>
    </c:plotArea>
    <c:plotVisOnly val="1"/>
    <c:dispBlanksAs val="gap"/>
    <c:showDLblsOverMax val="0"/>
  </c:chart>
  <c:txPr>
    <a:bodyPr/>
    <a:lstStyle/>
    <a:p>
      <a:pPr>
        <a:defRPr sz="1200"/>
      </a:pPr>
      <a:endParaRPr lang="de-DE"/>
    </a:p>
  </c:tx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Gewichtung deiner Bedürfnisse</a:t>
            </a:r>
          </a:p>
        </c:rich>
      </c:tx>
      <c:overlay val="0"/>
    </c:title>
    <c:autoTitleDeleted val="0"/>
    <c:plotArea>
      <c:layout/>
      <c:pieChart>
        <c:varyColors val="1"/>
        <c:ser>
          <c:idx val="0"/>
          <c:order val="0"/>
          <c:dLbls>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Sheet22!$J$2:$J$8</c:f>
              <c:strCache>
                <c:ptCount val="7"/>
                <c:pt idx="0">
                  <c:v>Einkommen</c:v>
                </c:pt>
                <c:pt idx="1">
                  <c:v>Passives Einkommen</c:v>
                </c:pt>
                <c:pt idx="2">
                  <c:v>Ortsungebundenheit</c:v>
                </c:pt>
                <c:pt idx="3">
                  <c:v>Passion</c:v>
                </c:pt>
                <c:pt idx="4">
                  <c:v>Lebensfreude</c:v>
                </c:pt>
                <c:pt idx="5">
                  <c:v>Trifft meine Talente</c:v>
                </c:pt>
                <c:pt idx="6">
                  <c:v>WK für Erfolg</c:v>
                </c:pt>
              </c:strCache>
            </c:strRef>
          </c:cat>
          <c:val>
            <c:numRef>
              <c:f>Sheet22!$I$2:$I$8</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C945-1E4B-B93A-3F37EAA01393}"/>
            </c:ext>
          </c:extLst>
        </c:ser>
        <c:dLbls>
          <c:showLegendKey val="0"/>
          <c:showVal val="0"/>
          <c:showCatName val="1"/>
          <c:showSerName val="0"/>
          <c:showPercent val="1"/>
          <c:showBubbleSize val="0"/>
          <c:showLeaderLines val="1"/>
        </c:dLbls>
        <c:firstSliceAng val="0"/>
      </c:pieChart>
    </c:plotArea>
    <c:plotVisOnly val="1"/>
    <c:dispBlanksAs val="gap"/>
    <c:showDLblsOverMax val="0"/>
  </c:chart>
  <c:txPr>
    <a:bodyPr/>
    <a:lstStyle/>
    <a:p>
      <a:pPr>
        <a:defRPr sz="1200"/>
      </a:pPr>
      <a:endParaRPr lang="de-DE"/>
    </a:p>
  </c:txPr>
  <c:printSettings>
    <c:headerFooter/>
    <c:pageMargins b="1" l="0.75" r="0.75" t="1" header="0.5" footer="0.5"/>
    <c:pageSetup/>
  </c:printSettings>
</c:chartSpace>
</file>

<file path=xl/ctrlProps/ctrlProp1.xml><?xml version="1.0" encoding="utf-8"?>
<formControlPr xmlns="http://schemas.microsoft.com/office/spreadsheetml/2009/9/main" objectType="Scroll" dx="16" fmlaLink="$L$88" horiz="1" max="19" min="1" page="10" val="15"/>
</file>

<file path=xl/ctrlProps/ctrlProp2.xml><?xml version="1.0" encoding="utf-8"?>
<formControlPr xmlns="http://schemas.microsoft.com/office/spreadsheetml/2009/9/main" objectType="Scroll" dx="16" fmlaLink="$L$89" horiz="1" max="19" min="1" page="10" val="12"/>
</file>

<file path=xl/ctrlProps/ctrlProp3.xml><?xml version="1.0" encoding="utf-8"?>
<formControlPr xmlns="http://schemas.microsoft.com/office/spreadsheetml/2009/9/main" objectType="Scroll" dx="16" fmlaLink="$L$90" horiz="1" max="19" min="1" page="10" val="17"/>
</file>

<file path=xl/ctrlProps/ctrlProp4.xml><?xml version="1.0" encoding="utf-8"?>
<formControlPr xmlns="http://schemas.microsoft.com/office/spreadsheetml/2009/9/main" objectType="Scroll" dx="16" fmlaLink="$L$91" horiz="1" max="19" min="1" page="10" val="17"/>
</file>

<file path=xl/ctrlProps/ctrlProp5.xml><?xml version="1.0" encoding="utf-8"?>
<formControlPr xmlns="http://schemas.microsoft.com/office/spreadsheetml/2009/9/main" objectType="Scroll" dx="16" fmlaLink="$L$92" horiz="1" max="19" min="1" page="10" val="14"/>
</file>

<file path=xl/ctrlProps/ctrlProp6.xml><?xml version="1.0" encoding="utf-8"?>
<formControlPr xmlns="http://schemas.microsoft.com/office/spreadsheetml/2009/9/main" objectType="Scroll" dx="16" fmlaLink="$L$93" horiz="1" max="19" min="1" page="10" val="10"/>
</file>

<file path=xl/ctrlProps/ctrlProp7.xml><?xml version="1.0" encoding="utf-8"?>
<formControlPr xmlns="http://schemas.microsoft.com/office/spreadsheetml/2009/9/main" objectType="Scroll" dx="16" fmlaLink="$L$94" horiz="1" max="19" min="1" page="10" val="10"/>
</file>

<file path=xl/ctrlProps/ctrlProp8.xml><?xml version="1.0" encoding="utf-8"?>
<formControlPr xmlns="http://schemas.microsoft.com/office/spreadsheetml/2009/9/main" objectType="Scroll" dx="16" fmlaLink="$L$95" horiz="1" max="19" min="1" page="10" val="12"/>
</file>

<file path=xl/ctrlProps/ctrlProp9.xml><?xml version="1.0" encoding="utf-8"?>
<formControlPr xmlns="http://schemas.microsoft.com/office/spreadsheetml/2009/9/main" objectType="Scroll" dx="16" fmlaLink="$L$96" horiz="1" max="19" min="1" page="10" val="14"/>
</file>

<file path=xl/ctrlProps/ctrlProp10.xml><?xml version="1.0" encoding="utf-8"?>
<formControlPr xmlns="http://schemas.microsoft.com/office/spreadsheetml/2009/9/main" objectType="Scroll" dx="16" fmlaLink="$L$97" horiz="1" max="19" min="1" page="10" val="14"/>
</file>

<file path=xl/ctrlProps/ctrlProp11.xml><?xml version="1.0" encoding="utf-8"?>
<formControlPr xmlns="http://schemas.microsoft.com/office/spreadsheetml/2009/9/main" objectType="Scroll" dx="16" fmlaLink="$L$98" horiz="1" max="19" min="1" page="10" val="10"/>
</file>

<file path=xl/ctrlProps/ctrlProp12.xml><?xml version="1.0" encoding="utf-8"?>
<formControlPr xmlns="http://schemas.microsoft.com/office/spreadsheetml/2009/9/main" objectType="Scroll" dx="16" fmlaLink="$L$99" horiz="1" max="19" min="1" page="10" val="14"/>
</file>

<file path=xl/ctrlProps/ctrlProp13.xml><?xml version="1.0" encoding="utf-8"?>
<formControlPr xmlns="http://schemas.microsoft.com/office/spreadsheetml/2009/9/main" objectType="Scroll" dx="16" fmlaLink="$L$100" horiz="1" max="19" min="1" page="10" val="14"/>
</file>

<file path=xl/ctrlProps/ctrlProp14.xml><?xml version="1.0" encoding="utf-8"?>
<formControlPr xmlns="http://schemas.microsoft.com/office/spreadsheetml/2009/9/main" objectType="Scroll" dx="16" fmlaLink="$L$101" horiz="1" max="19" min="1" page="10" val="14"/>
</file>

<file path=xl/ctrlProps/ctrlProp15.xml><?xml version="1.0" encoding="utf-8"?>
<formControlPr xmlns="http://schemas.microsoft.com/office/spreadsheetml/2009/9/main" objectType="Scroll" dx="16" fmlaLink="$L$102" horiz="1" max="19" min="1" page="10" val="11"/>
</file>

<file path=xl/ctrlProps/ctrlProp16.xml><?xml version="1.0" encoding="utf-8"?>
<formControlPr xmlns="http://schemas.microsoft.com/office/spreadsheetml/2009/9/main" objectType="Scroll" dx="16" fmlaLink="$L$103" horiz="1" max="19" min="1" page="10" val="11"/>
</file>

<file path=xl/ctrlProps/ctrlProp17.xml><?xml version="1.0" encoding="utf-8"?>
<formControlPr xmlns="http://schemas.microsoft.com/office/spreadsheetml/2009/9/main" objectType="Scroll" dx="16" fmlaLink="$L$104" horiz="1" max="19" min="1" page="10" val="11"/>
</file>

<file path=xl/ctrlProps/ctrlProp18.xml><?xml version="1.0" encoding="utf-8"?>
<formControlPr xmlns="http://schemas.microsoft.com/office/spreadsheetml/2009/9/main" objectType="Scroll" dx="16" fmlaLink="$L$105" horiz="1" max="19" min="1" page="10" val="6"/>
</file>

<file path=xl/ctrlProps/ctrlProp19.xml><?xml version="1.0" encoding="utf-8"?>
<formControlPr xmlns="http://schemas.microsoft.com/office/spreadsheetml/2009/9/main" objectType="Scroll" dx="16" fmlaLink="$L$106" horiz="1" max="19" min="1" page="10" val="10"/>
</file>

<file path=xl/ctrlProps/ctrlProp20.xml><?xml version="1.0" encoding="utf-8"?>
<formControlPr xmlns="http://schemas.microsoft.com/office/spreadsheetml/2009/9/main" objectType="Scroll" dx="16" fmlaLink="$L$107" horiz="1" max="19" min="1" page="10" val="10"/>
</file>

<file path=xl/ctrlProps/ctrlProp21.xml><?xml version="1.0" encoding="utf-8"?>
<formControlPr xmlns="http://schemas.microsoft.com/office/spreadsheetml/2009/9/main" objectType="Scroll" dx="16" fmlaLink="$L$108" horiz="1" max="19" min="1" page="10" val="10"/>
</file>

<file path=xl/ctrlProps/ctrlProp22.xml><?xml version="1.0" encoding="utf-8"?>
<formControlPr xmlns="http://schemas.microsoft.com/office/spreadsheetml/2009/9/main" objectType="Scroll" dx="16" fmlaLink="$L$88" horiz="1" max="19" min="1" page="10" val="15"/>
</file>

<file path=xl/ctrlProps/ctrlProp23.xml><?xml version="1.0" encoding="utf-8"?>
<formControlPr xmlns="http://schemas.microsoft.com/office/spreadsheetml/2009/9/main" objectType="Scroll" dx="16" fmlaLink="$L$89" horiz="1" max="19" min="1" page="10" val="12"/>
</file>

<file path=xl/ctrlProps/ctrlProp24.xml><?xml version="1.0" encoding="utf-8"?>
<formControlPr xmlns="http://schemas.microsoft.com/office/spreadsheetml/2009/9/main" objectType="Scroll" dx="16" fmlaLink="$L$90" horiz="1" max="19" min="1" page="10" val="17"/>
</file>

<file path=xl/ctrlProps/ctrlProp25.xml><?xml version="1.0" encoding="utf-8"?>
<formControlPr xmlns="http://schemas.microsoft.com/office/spreadsheetml/2009/9/main" objectType="Scroll" dx="16" fmlaLink="$L$91" horiz="1" max="19" min="1" page="10" val="17"/>
</file>

<file path=xl/ctrlProps/ctrlProp26.xml><?xml version="1.0" encoding="utf-8"?>
<formControlPr xmlns="http://schemas.microsoft.com/office/spreadsheetml/2009/9/main" objectType="Scroll" dx="16" fmlaLink="$L$92" horiz="1" max="19" min="1" page="10" val="14"/>
</file>

<file path=xl/ctrlProps/ctrlProp27.xml><?xml version="1.0" encoding="utf-8"?>
<formControlPr xmlns="http://schemas.microsoft.com/office/spreadsheetml/2009/9/main" objectType="Scroll" dx="16" fmlaLink="$L$93" horiz="1" max="19" min="1" page="10" val="10"/>
</file>

<file path=xl/ctrlProps/ctrlProp28.xml><?xml version="1.0" encoding="utf-8"?>
<formControlPr xmlns="http://schemas.microsoft.com/office/spreadsheetml/2009/9/main" objectType="Scroll" dx="16" fmlaLink="$L$94" horiz="1" max="19" min="1" page="10" val="10"/>
</file>

<file path=xl/ctrlProps/ctrlProp29.xml><?xml version="1.0" encoding="utf-8"?>
<formControlPr xmlns="http://schemas.microsoft.com/office/spreadsheetml/2009/9/main" objectType="Scroll" dx="16" fmlaLink="$L$95" horiz="1" max="19" min="1" page="10" val="12"/>
</file>

<file path=xl/ctrlProps/ctrlProp30.xml><?xml version="1.0" encoding="utf-8"?>
<formControlPr xmlns="http://schemas.microsoft.com/office/spreadsheetml/2009/9/main" objectType="Scroll" dx="16" fmlaLink="$L$96" horiz="1" max="19" min="1" page="10" val="14"/>
</file>

<file path=xl/ctrlProps/ctrlProp31.xml><?xml version="1.0" encoding="utf-8"?>
<formControlPr xmlns="http://schemas.microsoft.com/office/spreadsheetml/2009/9/main" objectType="Scroll" dx="16" fmlaLink="$L$97" horiz="1" max="19" min="1" page="10" val="14"/>
</file>

<file path=xl/ctrlProps/ctrlProp32.xml><?xml version="1.0" encoding="utf-8"?>
<formControlPr xmlns="http://schemas.microsoft.com/office/spreadsheetml/2009/9/main" objectType="Scroll" dx="16" fmlaLink="$L$98" horiz="1" max="19" min="1" page="10" val="10"/>
</file>

<file path=xl/ctrlProps/ctrlProp33.xml><?xml version="1.0" encoding="utf-8"?>
<formControlPr xmlns="http://schemas.microsoft.com/office/spreadsheetml/2009/9/main" objectType="Scroll" dx="16" fmlaLink="$L$99" horiz="1" max="19" min="1" page="10" val="14"/>
</file>

<file path=xl/ctrlProps/ctrlProp34.xml><?xml version="1.0" encoding="utf-8"?>
<formControlPr xmlns="http://schemas.microsoft.com/office/spreadsheetml/2009/9/main" objectType="Scroll" dx="16" fmlaLink="$L$100" horiz="1" max="19" min="1" page="10" val="14"/>
</file>

<file path=xl/ctrlProps/ctrlProp35.xml><?xml version="1.0" encoding="utf-8"?>
<formControlPr xmlns="http://schemas.microsoft.com/office/spreadsheetml/2009/9/main" objectType="Scroll" dx="16" fmlaLink="$L$101" horiz="1" max="19" min="1" page="10" val="14"/>
</file>

<file path=xl/ctrlProps/ctrlProp36.xml><?xml version="1.0" encoding="utf-8"?>
<formControlPr xmlns="http://schemas.microsoft.com/office/spreadsheetml/2009/9/main" objectType="Scroll" dx="16" fmlaLink="$L$102" horiz="1" max="19" min="1" page="10" val="11"/>
</file>

<file path=xl/ctrlProps/ctrlProp37.xml><?xml version="1.0" encoding="utf-8"?>
<formControlPr xmlns="http://schemas.microsoft.com/office/spreadsheetml/2009/9/main" objectType="Scroll" dx="16" fmlaLink="$L$103" horiz="1" max="19" min="1" page="10" val="11"/>
</file>

<file path=xl/ctrlProps/ctrlProp38.xml><?xml version="1.0" encoding="utf-8"?>
<formControlPr xmlns="http://schemas.microsoft.com/office/spreadsheetml/2009/9/main" objectType="Scroll" dx="16" fmlaLink="$L$104" horiz="1" max="19" min="1" page="10" val="11"/>
</file>

<file path=xl/ctrlProps/ctrlProp39.xml><?xml version="1.0" encoding="utf-8"?>
<formControlPr xmlns="http://schemas.microsoft.com/office/spreadsheetml/2009/9/main" objectType="Scroll" dx="16" fmlaLink="$L$105" horiz="1" max="19" min="1" page="10" val="6"/>
</file>

<file path=xl/ctrlProps/ctrlProp40.xml><?xml version="1.0" encoding="utf-8"?>
<formControlPr xmlns="http://schemas.microsoft.com/office/spreadsheetml/2009/9/main" objectType="Scroll" dx="16" fmlaLink="$L$106" horiz="1" max="19" min="1" page="10" val="10"/>
</file>

<file path=xl/ctrlProps/ctrlProp41.xml><?xml version="1.0" encoding="utf-8"?>
<formControlPr xmlns="http://schemas.microsoft.com/office/spreadsheetml/2009/9/main" objectType="Scroll" dx="16" fmlaLink="$L$107" horiz="1" max="19" min="1" page="10" val="10"/>
</file>

<file path=xl/ctrlProps/ctrlProp42.xml><?xml version="1.0" encoding="utf-8"?>
<formControlPr xmlns="http://schemas.microsoft.com/office/spreadsheetml/2009/9/main" objectType="Scroll" dx="16" fmlaLink="$L$108" horiz="1" max="19" min="1" page="10" val="10"/>
</file>

<file path=xl/ctrlProps/ctrlProp43.xml><?xml version="1.0" encoding="utf-8"?>
<formControlPr xmlns="http://schemas.microsoft.com/office/spreadsheetml/2009/9/main" objectType="Scroll" dx="16" fmlaLink="$L$118" horiz="1" max="19" min="1" page="10" val="10"/>
</file>

<file path=xl/ctrlProps/ctrlProp44.xml><?xml version="1.0" encoding="utf-8"?>
<formControlPr xmlns="http://schemas.microsoft.com/office/spreadsheetml/2009/9/main" objectType="Scroll" dx="16" fmlaLink="$L$119" horiz="1" max="19" min="1" page="10" val="10"/>
</file>

<file path=xl/ctrlProps/ctrlProp45.xml><?xml version="1.0" encoding="utf-8"?>
<formControlPr xmlns="http://schemas.microsoft.com/office/spreadsheetml/2009/9/main" objectType="Scroll" dx="16" fmlaLink="$L$120" horiz="1" max="19" min="1" page="10" val="15"/>
</file>

<file path=xl/ctrlProps/ctrlProp46.xml><?xml version="1.0" encoding="utf-8"?>
<formControlPr xmlns="http://schemas.microsoft.com/office/spreadsheetml/2009/9/main" objectType="Scroll" dx="16" fmlaLink="$L$121" horiz="1" max="19" min="1" page="10" val="16"/>
</file>

<file path=xl/ctrlProps/ctrlProp47.xml><?xml version="1.0" encoding="utf-8"?>
<formControlPr xmlns="http://schemas.microsoft.com/office/spreadsheetml/2009/9/main" objectType="Scroll" dx="16" fmlaLink="$L$122" horiz="1" max="19" min="1" page="10" val="10"/>
</file>

<file path=xl/ctrlProps/ctrlProp48.xml><?xml version="1.0" encoding="utf-8"?>
<formControlPr xmlns="http://schemas.microsoft.com/office/spreadsheetml/2009/9/main" objectType="Scroll" dx="16" fmlaLink="$L$123" horiz="1" max="19" min="1" page="10" val="10"/>
</file>

<file path=xl/ctrlProps/ctrlProp49.xml><?xml version="1.0" encoding="utf-8"?>
<formControlPr xmlns="http://schemas.microsoft.com/office/spreadsheetml/2009/9/main" objectType="Scroll" dx="16" fmlaLink="$L$124" horiz="1" max="19" min="1" page="10" val="14"/>
</file>

<file path=xl/ctrlProps/ctrlProp50.xml><?xml version="1.0" encoding="utf-8"?>
<formControlPr xmlns="http://schemas.microsoft.com/office/spreadsheetml/2009/9/main" objectType="Scroll" dx="16" fmlaLink="$L$125" horiz="1" max="19" min="1" page="10" val="14"/>
</file>

<file path=xl/ctrlProps/ctrlProp51.xml><?xml version="1.0" encoding="utf-8"?>
<formControlPr xmlns="http://schemas.microsoft.com/office/spreadsheetml/2009/9/main" objectType="Scroll" dx="16" fmlaLink="$L$126" horiz="1" max="19" min="1" page="10" val="13"/>
</file>

<file path=xl/ctrlProps/ctrlProp52.xml><?xml version="1.0" encoding="utf-8"?>
<formControlPr xmlns="http://schemas.microsoft.com/office/spreadsheetml/2009/9/main" objectType="Scroll" dx="16" fmlaLink="$L$127" horiz="1" max="19" min="1" page="10" val="10"/>
</file>

<file path=xl/ctrlProps/ctrlProp53.xml><?xml version="1.0" encoding="utf-8"?>
<formControlPr xmlns="http://schemas.microsoft.com/office/spreadsheetml/2009/9/main" objectType="Scroll" dx="16" fmlaLink="$L$128" horiz="1" max="19" min="1" page="10" val="10"/>
</file>

<file path=xl/ctrlProps/ctrlProp54.xml><?xml version="1.0" encoding="utf-8"?>
<formControlPr xmlns="http://schemas.microsoft.com/office/spreadsheetml/2009/9/main" objectType="Scroll" dx="16" fmlaLink="$L$129" horiz="1" max="19" min="1" page="10" val="15"/>
</file>

<file path=xl/ctrlProps/ctrlProp55.xml><?xml version="1.0" encoding="utf-8"?>
<formControlPr xmlns="http://schemas.microsoft.com/office/spreadsheetml/2009/9/main" objectType="Scroll" dx="16" fmlaLink="$L$130" horiz="1" max="19" min="1" page="10" val="14"/>
</file>

<file path=xl/ctrlProps/ctrlProp56.xml><?xml version="1.0" encoding="utf-8"?>
<formControlPr xmlns="http://schemas.microsoft.com/office/spreadsheetml/2009/9/main" objectType="Scroll" dx="16" fmlaLink="$L$131" horiz="1" max="19" min="1" page="10" val="10"/>
</file>

<file path=xl/ctrlProps/ctrlProp57.xml><?xml version="1.0" encoding="utf-8"?>
<formControlPr xmlns="http://schemas.microsoft.com/office/spreadsheetml/2009/9/main" objectType="Scroll" dx="16" fmlaLink="$L$132" horiz="1" max="19" min="1" page="10" val="8"/>
</file>

<file path=xl/ctrlProps/ctrlProp58.xml><?xml version="1.0" encoding="utf-8"?>
<formControlPr xmlns="http://schemas.microsoft.com/office/spreadsheetml/2009/9/main" objectType="Scroll" dx="16" fmlaLink="$L$133" horiz="1" max="19" min="1" page="10" val="9"/>
</file>

<file path=xl/ctrlProps/ctrlProp59.xml><?xml version="1.0" encoding="utf-8"?>
<formControlPr xmlns="http://schemas.microsoft.com/office/spreadsheetml/2009/9/main" objectType="Scroll" dx="16" fmlaLink="$L$134" horiz="1" max="19" min="1" page="10" val="6"/>
</file>

<file path=xl/ctrlProps/ctrlProp60.xml><?xml version="1.0" encoding="utf-8"?>
<formControlPr xmlns="http://schemas.microsoft.com/office/spreadsheetml/2009/9/main" objectType="Scroll" dx="16" fmlaLink="$L$135" horiz="1" max="19" min="1" page="10" val="6"/>
</file>

<file path=xl/ctrlProps/ctrlProp61.xml><?xml version="1.0" encoding="utf-8"?>
<formControlPr xmlns="http://schemas.microsoft.com/office/spreadsheetml/2009/9/main" objectType="Scroll" dx="16" fmlaLink="$L$136" horiz="1" max="19" min="1" page="10" val="8"/>
</file>

<file path=xl/ctrlProps/ctrlProp62.xml><?xml version="1.0" encoding="utf-8"?>
<formControlPr xmlns="http://schemas.microsoft.com/office/spreadsheetml/2009/9/main" objectType="Scroll" dx="16" fmlaLink="$L$137" horiz="1" max="19" min="1" page="10" val="6"/>
</file>

<file path=xl/ctrlProps/ctrlProp63.xml><?xml version="1.0" encoding="utf-8"?>
<formControlPr xmlns="http://schemas.microsoft.com/office/spreadsheetml/2009/9/main" objectType="Scroll" dx="16" fmlaLink="$L$138" horiz="1" max="19" min="1" page="10" val="10"/>
</file>

<file path=xl/ctrlProps/ctrlProp64.xml><?xml version="1.0" encoding="utf-8"?>
<formControlPr xmlns="http://schemas.microsoft.com/office/spreadsheetml/2009/9/main" objectType="Scroll" dx="16" fmlaLink="$L$88" horiz="1" max="19" min="1" page="10" val="15"/>
</file>

<file path=xl/ctrlProps/ctrlProp65.xml><?xml version="1.0" encoding="utf-8"?>
<formControlPr xmlns="http://schemas.microsoft.com/office/spreadsheetml/2009/9/main" objectType="Scroll" dx="16" fmlaLink="$L$89" horiz="1" max="19" min="1" page="10" val="12"/>
</file>

<file path=xl/ctrlProps/ctrlProp66.xml><?xml version="1.0" encoding="utf-8"?>
<formControlPr xmlns="http://schemas.microsoft.com/office/spreadsheetml/2009/9/main" objectType="Scroll" dx="16" fmlaLink="$L$90" horiz="1" max="19" min="1" page="10" val="17"/>
</file>

<file path=xl/ctrlProps/ctrlProp67.xml><?xml version="1.0" encoding="utf-8"?>
<formControlPr xmlns="http://schemas.microsoft.com/office/spreadsheetml/2009/9/main" objectType="Scroll" dx="16" fmlaLink="$L$91" horiz="1" max="19" min="1" page="10" val="17"/>
</file>

<file path=xl/ctrlProps/ctrlProp68.xml><?xml version="1.0" encoding="utf-8"?>
<formControlPr xmlns="http://schemas.microsoft.com/office/spreadsheetml/2009/9/main" objectType="Scroll" dx="16" fmlaLink="$L$92" horiz="1" max="19" min="1" page="10" val="14"/>
</file>

<file path=xl/ctrlProps/ctrlProp69.xml><?xml version="1.0" encoding="utf-8"?>
<formControlPr xmlns="http://schemas.microsoft.com/office/spreadsheetml/2009/9/main" objectType="Scroll" dx="16" fmlaLink="$L$93" horiz="1" max="19" min="1" page="10" val="10"/>
</file>

<file path=xl/ctrlProps/ctrlProp70.xml><?xml version="1.0" encoding="utf-8"?>
<formControlPr xmlns="http://schemas.microsoft.com/office/spreadsheetml/2009/9/main" objectType="Scroll" dx="16" fmlaLink="$L$94" horiz="1" max="19" min="1" page="10" val="10"/>
</file>

<file path=xl/ctrlProps/ctrlProp71.xml><?xml version="1.0" encoding="utf-8"?>
<formControlPr xmlns="http://schemas.microsoft.com/office/spreadsheetml/2009/9/main" objectType="Scroll" dx="16" fmlaLink="$L$95" horiz="1" max="19" min="1" page="10" val="12"/>
</file>

<file path=xl/ctrlProps/ctrlProp72.xml><?xml version="1.0" encoding="utf-8"?>
<formControlPr xmlns="http://schemas.microsoft.com/office/spreadsheetml/2009/9/main" objectType="Scroll" dx="16" fmlaLink="$L$96" horiz="1" max="19" min="1" page="10" val="14"/>
</file>

<file path=xl/ctrlProps/ctrlProp73.xml><?xml version="1.0" encoding="utf-8"?>
<formControlPr xmlns="http://schemas.microsoft.com/office/spreadsheetml/2009/9/main" objectType="Scroll" dx="16" fmlaLink="$L$97" horiz="1" max="19" min="1" page="10" val="14"/>
</file>

<file path=xl/ctrlProps/ctrlProp74.xml><?xml version="1.0" encoding="utf-8"?>
<formControlPr xmlns="http://schemas.microsoft.com/office/spreadsheetml/2009/9/main" objectType="Scroll" dx="16" fmlaLink="$L$98" horiz="1" max="19" min="1" page="10" val="10"/>
</file>

<file path=xl/ctrlProps/ctrlProp75.xml><?xml version="1.0" encoding="utf-8"?>
<formControlPr xmlns="http://schemas.microsoft.com/office/spreadsheetml/2009/9/main" objectType="Scroll" dx="16" fmlaLink="$L$99" horiz="1" max="19" min="1" page="10" val="14"/>
</file>

<file path=xl/ctrlProps/ctrlProp76.xml><?xml version="1.0" encoding="utf-8"?>
<formControlPr xmlns="http://schemas.microsoft.com/office/spreadsheetml/2009/9/main" objectType="Scroll" dx="16" fmlaLink="$L$100" horiz="1" max="19" min="1" page="10" val="14"/>
</file>

<file path=xl/ctrlProps/ctrlProp77.xml><?xml version="1.0" encoding="utf-8"?>
<formControlPr xmlns="http://schemas.microsoft.com/office/spreadsheetml/2009/9/main" objectType="Scroll" dx="16" fmlaLink="$L$101" horiz="1" max="19" min="1" page="10" val="14"/>
</file>

<file path=xl/ctrlProps/ctrlProp78.xml><?xml version="1.0" encoding="utf-8"?>
<formControlPr xmlns="http://schemas.microsoft.com/office/spreadsheetml/2009/9/main" objectType="Scroll" dx="16" fmlaLink="$L$102" horiz="1" max="19" min="1" page="10" val="11"/>
</file>

<file path=xl/ctrlProps/ctrlProp79.xml><?xml version="1.0" encoding="utf-8"?>
<formControlPr xmlns="http://schemas.microsoft.com/office/spreadsheetml/2009/9/main" objectType="Scroll" dx="16" fmlaLink="$L$103" horiz="1" max="19" min="1" page="10" val="11"/>
</file>

<file path=xl/ctrlProps/ctrlProp80.xml><?xml version="1.0" encoding="utf-8"?>
<formControlPr xmlns="http://schemas.microsoft.com/office/spreadsheetml/2009/9/main" objectType="Scroll" dx="16" fmlaLink="$L$104" horiz="1" max="19" min="1" page="10" val="11"/>
</file>

<file path=xl/ctrlProps/ctrlProp81.xml><?xml version="1.0" encoding="utf-8"?>
<formControlPr xmlns="http://schemas.microsoft.com/office/spreadsheetml/2009/9/main" objectType="Scroll" dx="16" fmlaLink="$L$105" horiz="1" max="19" min="1" page="10" val="6"/>
</file>

<file path=xl/ctrlProps/ctrlProp82.xml><?xml version="1.0" encoding="utf-8"?>
<formControlPr xmlns="http://schemas.microsoft.com/office/spreadsheetml/2009/9/main" objectType="Scroll" dx="16" fmlaLink="$L$106" horiz="1" max="19" min="1" page="10" val="10"/>
</file>

<file path=xl/ctrlProps/ctrlProp83.xml><?xml version="1.0" encoding="utf-8"?>
<formControlPr xmlns="http://schemas.microsoft.com/office/spreadsheetml/2009/9/main" objectType="Scroll" dx="16" fmlaLink="$L$107" horiz="1" max="19" min="1" page="10" val="10"/>
</file>

<file path=xl/ctrlProps/ctrlProp84.xml><?xml version="1.0" encoding="utf-8"?>
<formControlPr xmlns="http://schemas.microsoft.com/office/spreadsheetml/2009/9/main" objectType="Scroll" dx="16" fmlaLink="$L$108" horiz="1" max="19" min="1" page="10" val="10"/>
</file>

<file path=xl/ctrlProps/ctrlProp85.xml><?xml version="1.0" encoding="utf-8"?>
<formControlPr xmlns="http://schemas.microsoft.com/office/spreadsheetml/2009/9/main" objectType="Scroll" dx="16" fmlaLink="$L$149" horiz="1" max="19" min="1" page="10" val="10"/>
</file>

<file path=xl/ctrlProps/ctrlProp86.xml><?xml version="1.0" encoding="utf-8"?>
<formControlPr xmlns="http://schemas.microsoft.com/office/spreadsheetml/2009/9/main" objectType="Scroll" dx="16" fmlaLink="$L$150" horiz="1" max="19" min="1" page="10" val="8"/>
</file>

<file path=xl/ctrlProps/ctrlProp87.xml><?xml version="1.0" encoding="utf-8"?>
<formControlPr xmlns="http://schemas.microsoft.com/office/spreadsheetml/2009/9/main" objectType="Scroll" dx="16" fmlaLink="$L$151" horiz="1" max="19" min="1" page="10"/>
</file>

<file path=xl/ctrlProps/ctrlProp88.xml><?xml version="1.0" encoding="utf-8"?>
<formControlPr xmlns="http://schemas.microsoft.com/office/spreadsheetml/2009/9/main" objectType="Scroll" dx="16" fmlaLink="$L$152" horiz="1" max="19" min="1" page="10"/>
</file>

<file path=xl/ctrlProps/ctrlProp89.xml><?xml version="1.0" encoding="utf-8"?>
<formControlPr xmlns="http://schemas.microsoft.com/office/spreadsheetml/2009/9/main" objectType="Scroll" dx="16" fmlaLink="$L$153" horiz="1" max="19" min="1" page="10" val="15"/>
</file>

<file path=xl/ctrlProps/ctrlProp90.xml><?xml version="1.0" encoding="utf-8"?>
<formControlPr xmlns="http://schemas.microsoft.com/office/spreadsheetml/2009/9/main" objectType="Scroll" dx="16" fmlaLink="$L$154" horiz="1" max="19" min="1" page="10" val="2"/>
</file>

<file path=xl/ctrlProps/ctrlProp91.xml><?xml version="1.0" encoding="utf-8"?>
<formControlPr xmlns="http://schemas.microsoft.com/office/spreadsheetml/2009/9/main" objectType="Scroll" dx="16" fmlaLink="$L$155" horiz="1" max="19" min="1" page="10" val="5"/>
</file>

<file path=xl/ctrlProps/ctrlProp92.xml><?xml version="1.0" encoding="utf-8"?>
<formControlPr xmlns="http://schemas.microsoft.com/office/spreadsheetml/2009/9/main" objectType="Scroll" dx="16" fmlaLink="$L$156" horiz="1" max="19" min="1" page="10"/>
</file>

<file path=xl/ctrlProps/ctrlProp93.xml><?xml version="1.0" encoding="utf-8"?>
<formControlPr xmlns="http://schemas.microsoft.com/office/spreadsheetml/2009/9/main" objectType="Scroll" dx="16" fmlaLink="$L$157" horiz="1" max="19" min="1" page="10"/>
</file>

<file path=xl/ctrlProps/ctrlProp94.xml><?xml version="1.0" encoding="utf-8"?>
<formControlPr xmlns="http://schemas.microsoft.com/office/spreadsheetml/2009/9/main" objectType="Scroll" dx="16" fmlaLink="$L$158" horiz="1" max="19" min="1" page="10" val="10"/>
</file>

<file path=xl/ctrlProps/ctrlProp95.xml><?xml version="1.0" encoding="utf-8"?>
<formControlPr xmlns="http://schemas.microsoft.com/office/spreadsheetml/2009/9/main" objectType="Scroll" dx="16" fmlaLink="$L$159" horiz="1" max="19" min="1" page="10" val="15"/>
</file>

<file path=xl/ctrlProps/ctrlProp96.xml><?xml version="1.0" encoding="utf-8"?>
<formControlPr xmlns="http://schemas.microsoft.com/office/spreadsheetml/2009/9/main" objectType="Scroll" dx="16" fmlaLink="$L$160" horiz="1" max="19" min="1" page="10"/>
</file>

<file path=xl/ctrlProps/ctrlProp97.xml><?xml version="1.0" encoding="utf-8"?>
<formControlPr xmlns="http://schemas.microsoft.com/office/spreadsheetml/2009/9/main" objectType="Scroll" dx="16" fmlaLink="$L$161" horiz="1" max="19" min="1" page="10"/>
</file>

<file path=xl/ctrlProps/ctrlProp98.xml><?xml version="1.0" encoding="utf-8"?>
<formControlPr xmlns="http://schemas.microsoft.com/office/spreadsheetml/2009/9/main" objectType="Scroll" dx="16" fmlaLink="$L$162" horiz="1" max="19" min="1" page="10" val="14"/>
</file>

<file path=xl/ctrlProps/ctrlProp99.xml><?xml version="1.0" encoding="utf-8"?>
<formControlPr xmlns="http://schemas.microsoft.com/office/spreadsheetml/2009/9/main" objectType="Scroll" dx="16" fmlaLink="$L$163" horiz="1" max="19" min="1" page="10" val="14"/>
</file>

<file path=xl/ctrlProps/ctrlProp100.xml><?xml version="1.0" encoding="utf-8"?>
<formControlPr xmlns="http://schemas.microsoft.com/office/spreadsheetml/2009/9/main" objectType="Scroll" dx="16" fmlaLink="$L$164" horiz="1" max="19" min="1" page="10" val="10"/>
</file>

<file path=xl/ctrlProps/ctrlProp101.xml><?xml version="1.0" encoding="utf-8"?>
<formControlPr xmlns="http://schemas.microsoft.com/office/spreadsheetml/2009/9/main" objectType="Scroll" dx="16" fmlaLink="$L$165" horiz="1" max="19" min="1" page="10" val="19"/>
</file>

<file path=xl/ctrlProps/ctrlProp102.xml><?xml version="1.0" encoding="utf-8"?>
<formControlPr xmlns="http://schemas.microsoft.com/office/spreadsheetml/2009/9/main" objectType="Scroll" dx="16" fmlaLink="$L$166" horiz="1" max="19" min="1" page="10" val="19"/>
</file>

<file path=xl/ctrlProps/ctrlProp103.xml><?xml version="1.0" encoding="utf-8"?>
<formControlPr xmlns="http://schemas.microsoft.com/office/spreadsheetml/2009/9/main" objectType="Scroll" dx="16" fmlaLink="$L$167" horiz="1" max="19" min="1" page="10" val="19"/>
</file>

<file path=xl/ctrlProps/ctrlProp104.xml><?xml version="1.0" encoding="utf-8"?>
<formControlPr xmlns="http://schemas.microsoft.com/office/spreadsheetml/2009/9/main" objectType="Scroll" dx="16" fmlaLink="$L$168" horiz="1" max="19" min="1" page="10" val="19"/>
</file>

<file path=xl/ctrlProps/ctrlProp105.xml><?xml version="1.0" encoding="utf-8"?>
<formControlPr xmlns="http://schemas.microsoft.com/office/spreadsheetml/2009/9/main" objectType="Scroll" dx="16" fmlaLink="$L$169" horiz="1" max="19" min="1" page="10" val="10"/>
</file>

<file path=xl/ctrlProps/ctrlProp106.xml><?xml version="1.0" encoding="utf-8"?>
<formControlPr xmlns="http://schemas.microsoft.com/office/spreadsheetml/2009/9/main" objectType="Scroll" dx="16" fmlaLink="$L$88" horiz="1" max="19" min="1" page="10" val="15"/>
</file>

<file path=xl/ctrlProps/ctrlProp107.xml><?xml version="1.0" encoding="utf-8"?>
<formControlPr xmlns="http://schemas.microsoft.com/office/spreadsheetml/2009/9/main" objectType="Scroll" dx="16" fmlaLink="$L$89" horiz="1" max="19" min="1" page="10" val="12"/>
</file>

<file path=xl/ctrlProps/ctrlProp108.xml><?xml version="1.0" encoding="utf-8"?>
<formControlPr xmlns="http://schemas.microsoft.com/office/spreadsheetml/2009/9/main" objectType="Scroll" dx="16" fmlaLink="$L$90" horiz="1" max="19" min="1" page="10" val="17"/>
</file>

<file path=xl/ctrlProps/ctrlProp109.xml><?xml version="1.0" encoding="utf-8"?>
<formControlPr xmlns="http://schemas.microsoft.com/office/spreadsheetml/2009/9/main" objectType="Scroll" dx="16" fmlaLink="$L$91" horiz="1" max="19" min="1" page="10" val="17"/>
</file>

<file path=xl/ctrlProps/ctrlProp110.xml><?xml version="1.0" encoding="utf-8"?>
<formControlPr xmlns="http://schemas.microsoft.com/office/spreadsheetml/2009/9/main" objectType="Scroll" dx="16" fmlaLink="$L$92" horiz="1" max="19" min="1" page="10" val="14"/>
</file>

<file path=xl/ctrlProps/ctrlProp111.xml><?xml version="1.0" encoding="utf-8"?>
<formControlPr xmlns="http://schemas.microsoft.com/office/spreadsheetml/2009/9/main" objectType="Scroll" dx="16" fmlaLink="$L$93" horiz="1" max="19" min="1" page="10" val="10"/>
</file>

<file path=xl/ctrlProps/ctrlProp112.xml><?xml version="1.0" encoding="utf-8"?>
<formControlPr xmlns="http://schemas.microsoft.com/office/spreadsheetml/2009/9/main" objectType="Scroll" dx="16" fmlaLink="$L$94" horiz="1" max="19" min="1" page="10" val="10"/>
</file>

<file path=xl/ctrlProps/ctrlProp113.xml><?xml version="1.0" encoding="utf-8"?>
<formControlPr xmlns="http://schemas.microsoft.com/office/spreadsheetml/2009/9/main" objectType="Scroll" dx="16" fmlaLink="$L$95" horiz="1" max="19" min="1" page="10" val="12"/>
</file>

<file path=xl/ctrlProps/ctrlProp114.xml><?xml version="1.0" encoding="utf-8"?>
<formControlPr xmlns="http://schemas.microsoft.com/office/spreadsheetml/2009/9/main" objectType="Scroll" dx="16" fmlaLink="$L$96" horiz="1" max="19" min="1" page="10" val="14"/>
</file>

<file path=xl/ctrlProps/ctrlProp115.xml><?xml version="1.0" encoding="utf-8"?>
<formControlPr xmlns="http://schemas.microsoft.com/office/spreadsheetml/2009/9/main" objectType="Scroll" dx="16" fmlaLink="$L$97" horiz="1" max="19" min="1" page="10" val="14"/>
</file>

<file path=xl/ctrlProps/ctrlProp116.xml><?xml version="1.0" encoding="utf-8"?>
<formControlPr xmlns="http://schemas.microsoft.com/office/spreadsheetml/2009/9/main" objectType="Scroll" dx="16" fmlaLink="$L$98" horiz="1" max="19" min="1" page="10" val="10"/>
</file>

<file path=xl/ctrlProps/ctrlProp117.xml><?xml version="1.0" encoding="utf-8"?>
<formControlPr xmlns="http://schemas.microsoft.com/office/spreadsheetml/2009/9/main" objectType="Scroll" dx="16" fmlaLink="$L$99" horiz="1" max="19" min="1" page="10" val="14"/>
</file>

<file path=xl/ctrlProps/ctrlProp118.xml><?xml version="1.0" encoding="utf-8"?>
<formControlPr xmlns="http://schemas.microsoft.com/office/spreadsheetml/2009/9/main" objectType="Scroll" dx="16" fmlaLink="$L$100" horiz="1" max="19" min="1" page="10" val="14"/>
</file>

<file path=xl/ctrlProps/ctrlProp119.xml><?xml version="1.0" encoding="utf-8"?>
<formControlPr xmlns="http://schemas.microsoft.com/office/spreadsheetml/2009/9/main" objectType="Scroll" dx="16" fmlaLink="$L$101" horiz="1" max="19" min="1" page="10" val="14"/>
</file>

<file path=xl/ctrlProps/ctrlProp120.xml><?xml version="1.0" encoding="utf-8"?>
<formControlPr xmlns="http://schemas.microsoft.com/office/spreadsheetml/2009/9/main" objectType="Scroll" dx="16" fmlaLink="$L$102" horiz="1" max="19" min="1" page="10" val="11"/>
</file>

<file path=xl/ctrlProps/ctrlProp121.xml><?xml version="1.0" encoding="utf-8"?>
<formControlPr xmlns="http://schemas.microsoft.com/office/spreadsheetml/2009/9/main" objectType="Scroll" dx="16" fmlaLink="$L$103" horiz="1" max="19" min="1" page="10" val="11"/>
</file>

<file path=xl/ctrlProps/ctrlProp122.xml><?xml version="1.0" encoding="utf-8"?>
<formControlPr xmlns="http://schemas.microsoft.com/office/spreadsheetml/2009/9/main" objectType="Scroll" dx="16" fmlaLink="$L$104" horiz="1" max="19" min="1" page="10" val="11"/>
</file>

<file path=xl/ctrlProps/ctrlProp123.xml><?xml version="1.0" encoding="utf-8"?>
<formControlPr xmlns="http://schemas.microsoft.com/office/spreadsheetml/2009/9/main" objectType="Scroll" dx="16" fmlaLink="$L$105" horiz="1" max="19" min="1" page="10" val="6"/>
</file>

<file path=xl/ctrlProps/ctrlProp124.xml><?xml version="1.0" encoding="utf-8"?>
<formControlPr xmlns="http://schemas.microsoft.com/office/spreadsheetml/2009/9/main" objectType="Scroll" dx="16" fmlaLink="$L$106" horiz="1" max="19" min="1" page="10" val="10"/>
</file>

<file path=xl/ctrlProps/ctrlProp125.xml><?xml version="1.0" encoding="utf-8"?>
<formControlPr xmlns="http://schemas.microsoft.com/office/spreadsheetml/2009/9/main" objectType="Scroll" dx="16" fmlaLink="$L$107" horiz="1" max="19" min="1" page="10" val="10"/>
</file>

<file path=xl/ctrlProps/ctrlProp126.xml><?xml version="1.0" encoding="utf-8"?>
<formControlPr xmlns="http://schemas.microsoft.com/office/spreadsheetml/2009/9/main" objectType="Scroll" dx="16" fmlaLink="$L$108" horiz="1" max="19" min="1" page="10" val="10"/>
</file>

<file path=xl/ctrlProps/ctrlProp127.xml><?xml version="1.0" encoding="utf-8"?>
<formControlPr xmlns="http://schemas.microsoft.com/office/spreadsheetml/2009/9/main" objectType="Scroll" dx="16" fmlaLink="$L$180" horiz="1" max="19" min="1" page="10" val="10"/>
</file>

<file path=xl/ctrlProps/ctrlProp128.xml><?xml version="1.0" encoding="utf-8"?>
<formControlPr xmlns="http://schemas.microsoft.com/office/spreadsheetml/2009/9/main" objectType="Scroll" dx="16" fmlaLink="$L$181" horiz="1" max="19" min="1" page="10" val="19"/>
</file>

<file path=xl/ctrlProps/ctrlProp129.xml><?xml version="1.0" encoding="utf-8"?>
<formControlPr xmlns="http://schemas.microsoft.com/office/spreadsheetml/2009/9/main" objectType="Scroll" dx="16" fmlaLink="$L$182" horiz="1" max="19" min="1" page="10" val="10"/>
</file>

<file path=xl/ctrlProps/ctrlProp130.xml><?xml version="1.0" encoding="utf-8"?>
<formControlPr xmlns="http://schemas.microsoft.com/office/spreadsheetml/2009/9/main" objectType="Scroll" dx="16" fmlaLink="$L$183" horiz="1" max="19" min="1" page="10" val="10"/>
</file>

<file path=xl/ctrlProps/ctrlProp131.xml><?xml version="1.0" encoding="utf-8"?>
<formControlPr xmlns="http://schemas.microsoft.com/office/spreadsheetml/2009/9/main" objectType="Scroll" dx="16" fmlaLink="$L$184" horiz="1" max="19" min="1" page="10" val="13"/>
</file>

<file path=xl/ctrlProps/ctrlProp132.xml><?xml version="1.0" encoding="utf-8"?>
<formControlPr xmlns="http://schemas.microsoft.com/office/spreadsheetml/2009/9/main" objectType="Scroll" dx="16" fmlaLink="$L$185" horiz="1" max="19" min="1" page="10" val="15"/>
</file>

<file path=xl/ctrlProps/ctrlProp133.xml><?xml version="1.0" encoding="utf-8"?>
<formControlPr xmlns="http://schemas.microsoft.com/office/spreadsheetml/2009/9/main" objectType="Scroll" dx="16" fmlaLink="$L$186" horiz="1" max="19" min="1" page="10" val="17"/>
</file>

<file path=xl/ctrlProps/ctrlProp134.xml><?xml version="1.0" encoding="utf-8"?>
<formControlPr xmlns="http://schemas.microsoft.com/office/spreadsheetml/2009/9/main" objectType="Scroll" dx="16" fmlaLink="$L$187" horiz="1" max="19" min="1" page="10" val="13"/>
</file>

<file path=xl/ctrlProps/ctrlProp135.xml><?xml version="1.0" encoding="utf-8"?>
<formControlPr xmlns="http://schemas.microsoft.com/office/spreadsheetml/2009/9/main" objectType="Scroll" dx="16" fmlaLink="$L$188" horiz="1" max="19" min="1" page="10" val="13"/>
</file>

<file path=xl/ctrlProps/ctrlProp136.xml><?xml version="1.0" encoding="utf-8"?>
<formControlPr xmlns="http://schemas.microsoft.com/office/spreadsheetml/2009/9/main" objectType="Scroll" dx="16" fmlaLink="$L$189" horiz="1" max="19" min="1" page="10" val="19"/>
</file>

<file path=xl/ctrlProps/ctrlProp137.xml><?xml version="1.0" encoding="utf-8"?>
<formControlPr xmlns="http://schemas.microsoft.com/office/spreadsheetml/2009/9/main" objectType="Scroll" dx="16" fmlaLink="$L$190" horiz="1" max="19" min="1" page="10" val="19"/>
</file>

<file path=xl/ctrlProps/ctrlProp138.xml><?xml version="1.0" encoding="utf-8"?>
<formControlPr xmlns="http://schemas.microsoft.com/office/spreadsheetml/2009/9/main" objectType="Scroll" dx="16" fmlaLink="$L$191" horiz="1" max="19" min="1" page="10" val="3"/>
</file>

<file path=xl/ctrlProps/ctrlProp139.xml><?xml version="1.0" encoding="utf-8"?>
<formControlPr xmlns="http://schemas.microsoft.com/office/spreadsheetml/2009/9/main" objectType="Scroll" dx="16" fmlaLink="$L$192" horiz="1" max="19" min="1" page="10" val="7"/>
</file>

<file path=xl/ctrlProps/ctrlProp140.xml><?xml version="1.0" encoding="utf-8"?>
<formControlPr xmlns="http://schemas.microsoft.com/office/spreadsheetml/2009/9/main" objectType="Scroll" dx="16" fmlaLink="$L$193" horiz="1" max="19" min="1" page="10" val="10"/>
</file>

<file path=xl/ctrlProps/ctrlProp141.xml><?xml version="1.0" encoding="utf-8"?>
<formControlPr xmlns="http://schemas.microsoft.com/office/spreadsheetml/2009/9/main" objectType="Scroll" dx="16" fmlaLink="$L$194" horiz="1" max="19" min="1" page="10" val="12"/>
</file>

<file path=xl/ctrlProps/ctrlProp142.xml><?xml version="1.0" encoding="utf-8"?>
<formControlPr xmlns="http://schemas.microsoft.com/office/spreadsheetml/2009/9/main" objectType="Scroll" dx="16" fmlaLink="$L$195" horiz="1" max="19" min="1" page="10" val="11"/>
</file>

<file path=xl/ctrlProps/ctrlProp143.xml><?xml version="1.0" encoding="utf-8"?>
<formControlPr xmlns="http://schemas.microsoft.com/office/spreadsheetml/2009/9/main" objectType="Scroll" dx="16" fmlaLink="$L$196" horiz="1" max="19" min="1" page="10" val="18"/>
</file>

<file path=xl/ctrlProps/ctrlProp144.xml><?xml version="1.0" encoding="utf-8"?>
<formControlPr xmlns="http://schemas.microsoft.com/office/spreadsheetml/2009/9/main" objectType="Scroll" dx="16" fmlaLink="$L$197" horiz="1" max="19" min="1" page="10" val="18"/>
</file>

<file path=xl/ctrlProps/ctrlProp145.xml><?xml version="1.0" encoding="utf-8"?>
<formControlPr xmlns="http://schemas.microsoft.com/office/spreadsheetml/2009/9/main" objectType="Scroll" dx="16" fmlaLink="$L$198" horiz="1" max="19" min="1" page="10" val="18"/>
</file>

<file path=xl/ctrlProps/ctrlProp146.xml><?xml version="1.0" encoding="utf-8"?>
<formControlPr xmlns="http://schemas.microsoft.com/office/spreadsheetml/2009/9/main" objectType="Scroll" dx="16" fmlaLink="$L$199" horiz="1" max="19" min="1" page="10" val="18"/>
</file>

<file path=xl/ctrlProps/ctrlProp147.xml><?xml version="1.0" encoding="utf-8"?>
<formControlPr xmlns="http://schemas.microsoft.com/office/spreadsheetml/2009/9/main" objectType="Scroll" dx="16" fmlaLink="$L$200" horiz="1" max="19" min="1" page="10" val="9"/>
</file>

<file path=xl/ctrlProps/ctrlProp148.xml><?xml version="1.0" encoding="utf-8"?>
<formControlPr xmlns="http://schemas.microsoft.com/office/spreadsheetml/2009/9/main" objectType="Scroll" dx="16" fmlaLink="$L$88" horiz="1" max="19" min="1" page="10" val="15"/>
</file>

<file path=xl/ctrlProps/ctrlProp149.xml><?xml version="1.0" encoding="utf-8"?>
<formControlPr xmlns="http://schemas.microsoft.com/office/spreadsheetml/2009/9/main" objectType="Scroll" dx="16" fmlaLink="$L$89" horiz="1" max="19" min="1" page="10" val="12"/>
</file>

<file path=xl/ctrlProps/ctrlProp150.xml><?xml version="1.0" encoding="utf-8"?>
<formControlPr xmlns="http://schemas.microsoft.com/office/spreadsheetml/2009/9/main" objectType="Scroll" dx="16" fmlaLink="$L$90" horiz="1" max="19" min="1" page="10" val="17"/>
</file>

<file path=xl/ctrlProps/ctrlProp151.xml><?xml version="1.0" encoding="utf-8"?>
<formControlPr xmlns="http://schemas.microsoft.com/office/spreadsheetml/2009/9/main" objectType="Scroll" dx="16" fmlaLink="$L$91" horiz="1" max="19" min="1" page="10" val="17"/>
</file>

<file path=xl/ctrlProps/ctrlProp152.xml><?xml version="1.0" encoding="utf-8"?>
<formControlPr xmlns="http://schemas.microsoft.com/office/spreadsheetml/2009/9/main" objectType="Scroll" dx="16" fmlaLink="$L$92" horiz="1" max="19" min="1" page="10" val="14"/>
</file>

<file path=xl/ctrlProps/ctrlProp153.xml><?xml version="1.0" encoding="utf-8"?>
<formControlPr xmlns="http://schemas.microsoft.com/office/spreadsheetml/2009/9/main" objectType="Scroll" dx="16" fmlaLink="$L$93" horiz="1" max="19" min="1" page="10" val="10"/>
</file>

<file path=xl/ctrlProps/ctrlProp154.xml><?xml version="1.0" encoding="utf-8"?>
<formControlPr xmlns="http://schemas.microsoft.com/office/spreadsheetml/2009/9/main" objectType="Scroll" dx="16" fmlaLink="$L$94" horiz="1" max="19" min="1" page="10" val="10"/>
</file>

<file path=xl/ctrlProps/ctrlProp155.xml><?xml version="1.0" encoding="utf-8"?>
<formControlPr xmlns="http://schemas.microsoft.com/office/spreadsheetml/2009/9/main" objectType="Scroll" dx="16" fmlaLink="$L$95" horiz="1" max="19" min="1" page="10" val="12"/>
</file>

<file path=xl/ctrlProps/ctrlProp156.xml><?xml version="1.0" encoding="utf-8"?>
<formControlPr xmlns="http://schemas.microsoft.com/office/spreadsheetml/2009/9/main" objectType="Scroll" dx="16" fmlaLink="$L$96" horiz="1" max="19" min="1" page="10" val="14"/>
</file>

<file path=xl/ctrlProps/ctrlProp157.xml><?xml version="1.0" encoding="utf-8"?>
<formControlPr xmlns="http://schemas.microsoft.com/office/spreadsheetml/2009/9/main" objectType="Scroll" dx="16" fmlaLink="$L$97" horiz="1" max="19" min="1" page="10" val="14"/>
</file>

<file path=xl/ctrlProps/ctrlProp158.xml><?xml version="1.0" encoding="utf-8"?>
<formControlPr xmlns="http://schemas.microsoft.com/office/spreadsheetml/2009/9/main" objectType="Scroll" dx="16" fmlaLink="$L$98" horiz="1" max="19" min="1" page="10" val="10"/>
</file>

<file path=xl/ctrlProps/ctrlProp159.xml><?xml version="1.0" encoding="utf-8"?>
<formControlPr xmlns="http://schemas.microsoft.com/office/spreadsheetml/2009/9/main" objectType="Scroll" dx="16" fmlaLink="$L$99" horiz="1" max="19" min="1" page="10" val="14"/>
</file>

<file path=xl/ctrlProps/ctrlProp160.xml><?xml version="1.0" encoding="utf-8"?>
<formControlPr xmlns="http://schemas.microsoft.com/office/spreadsheetml/2009/9/main" objectType="Scroll" dx="16" fmlaLink="$L$100" horiz="1" max="19" min="1" page="10" val="14"/>
</file>

<file path=xl/ctrlProps/ctrlProp161.xml><?xml version="1.0" encoding="utf-8"?>
<formControlPr xmlns="http://schemas.microsoft.com/office/spreadsheetml/2009/9/main" objectType="Scroll" dx="16" fmlaLink="$L$101" horiz="1" max="19" min="1" page="10" val="14"/>
</file>

<file path=xl/ctrlProps/ctrlProp162.xml><?xml version="1.0" encoding="utf-8"?>
<formControlPr xmlns="http://schemas.microsoft.com/office/spreadsheetml/2009/9/main" objectType="Scroll" dx="16" fmlaLink="$L$102" horiz="1" max="19" min="1" page="10" val="11"/>
</file>

<file path=xl/ctrlProps/ctrlProp163.xml><?xml version="1.0" encoding="utf-8"?>
<formControlPr xmlns="http://schemas.microsoft.com/office/spreadsheetml/2009/9/main" objectType="Scroll" dx="16" fmlaLink="$L$103" horiz="1" max="19" min="1" page="10" val="11"/>
</file>

<file path=xl/ctrlProps/ctrlProp164.xml><?xml version="1.0" encoding="utf-8"?>
<formControlPr xmlns="http://schemas.microsoft.com/office/spreadsheetml/2009/9/main" objectType="Scroll" dx="16" fmlaLink="$L$104" horiz="1" max="19" min="1" page="10" val="11"/>
</file>

<file path=xl/ctrlProps/ctrlProp165.xml><?xml version="1.0" encoding="utf-8"?>
<formControlPr xmlns="http://schemas.microsoft.com/office/spreadsheetml/2009/9/main" objectType="Scroll" dx="16" fmlaLink="$L$105" horiz="1" max="19" min="1" page="10" val="6"/>
</file>

<file path=xl/ctrlProps/ctrlProp166.xml><?xml version="1.0" encoding="utf-8"?>
<formControlPr xmlns="http://schemas.microsoft.com/office/spreadsheetml/2009/9/main" objectType="Scroll" dx="16" fmlaLink="$L$106" horiz="1" max="19" min="1" page="10" val="10"/>
</file>

<file path=xl/ctrlProps/ctrlProp167.xml><?xml version="1.0" encoding="utf-8"?>
<formControlPr xmlns="http://schemas.microsoft.com/office/spreadsheetml/2009/9/main" objectType="Scroll" dx="16" fmlaLink="$L$107" horiz="1" max="19" min="1" page="10" val="10"/>
</file>

<file path=xl/ctrlProps/ctrlProp168.xml><?xml version="1.0" encoding="utf-8"?>
<formControlPr xmlns="http://schemas.microsoft.com/office/spreadsheetml/2009/9/main" objectType="Scroll" dx="16" fmlaLink="$L$108" horiz="1" max="19" min="1" page="10" val="10"/>
</file>

<file path=xl/ctrlProps/ctrlProp169.xml><?xml version="1.0" encoding="utf-8"?>
<formControlPr xmlns="http://schemas.microsoft.com/office/spreadsheetml/2009/9/main" objectType="Scroll" dx="16" fmlaLink="$L$213" horiz="1" max="19" min="1" page="10" val="13"/>
</file>

<file path=xl/ctrlProps/ctrlProp170.xml><?xml version="1.0" encoding="utf-8"?>
<formControlPr xmlns="http://schemas.microsoft.com/office/spreadsheetml/2009/9/main" objectType="Scroll" dx="16" fmlaLink="$L$214" horiz="1" max="19" min="1" page="10" val="4"/>
</file>

<file path=xl/ctrlProps/ctrlProp171.xml><?xml version="1.0" encoding="utf-8"?>
<formControlPr xmlns="http://schemas.microsoft.com/office/spreadsheetml/2009/9/main" objectType="Scroll" dx="16" fmlaLink="$L$215" horiz="1" max="19" min="1" page="10"/>
</file>

<file path=xl/ctrlProps/ctrlProp172.xml><?xml version="1.0" encoding="utf-8"?>
<formControlPr xmlns="http://schemas.microsoft.com/office/spreadsheetml/2009/9/main" objectType="Scroll" dx="16" fmlaLink="$L$216" horiz="1" max="19" min="1" page="10" val="4"/>
</file>

<file path=xl/ctrlProps/ctrlProp173.xml><?xml version="1.0" encoding="utf-8"?>
<formControlPr xmlns="http://schemas.microsoft.com/office/spreadsheetml/2009/9/main" objectType="Scroll" dx="16" fmlaLink="$L$217" horiz="1" max="19" min="1" page="10" val="10"/>
</file>

<file path=xl/ctrlProps/ctrlProp174.xml><?xml version="1.0" encoding="utf-8"?>
<formControlPr xmlns="http://schemas.microsoft.com/office/spreadsheetml/2009/9/main" objectType="Scroll" dx="16" fmlaLink="$L$218" horiz="1" max="19" min="1" page="10" val="6"/>
</file>

<file path=xl/ctrlProps/ctrlProp175.xml><?xml version="1.0" encoding="utf-8"?>
<formControlPr xmlns="http://schemas.microsoft.com/office/spreadsheetml/2009/9/main" objectType="Scroll" dx="16" fmlaLink="$L$219" horiz="1" max="19" min="1" page="10" val="4"/>
</file>

<file path=xl/ctrlProps/ctrlProp176.xml><?xml version="1.0" encoding="utf-8"?>
<formControlPr xmlns="http://schemas.microsoft.com/office/spreadsheetml/2009/9/main" objectType="Scroll" dx="16" fmlaLink="$L$220" horiz="1" max="19" min="1" page="10" val="2"/>
</file>

<file path=xl/ctrlProps/ctrlProp177.xml><?xml version="1.0" encoding="utf-8"?>
<formControlPr xmlns="http://schemas.microsoft.com/office/spreadsheetml/2009/9/main" objectType="Scroll" dx="16" fmlaLink="$L$221" horiz="1" max="19" min="1" page="10" val="5"/>
</file>

<file path=xl/ctrlProps/ctrlProp178.xml><?xml version="1.0" encoding="utf-8"?>
<formControlPr xmlns="http://schemas.microsoft.com/office/spreadsheetml/2009/9/main" objectType="Scroll" dx="16" fmlaLink="$L$222" horiz="1" max="19" min="1" page="10" val="10"/>
</file>

<file path=xl/ctrlProps/ctrlProp179.xml><?xml version="1.0" encoding="utf-8"?>
<formControlPr xmlns="http://schemas.microsoft.com/office/spreadsheetml/2009/9/main" objectType="Scroll" dx="16" fmlaLink="$L$223" horiz="1" max="19" min="1" page="10" val="5"/>
</file>

<file path=xl/ctrlProps/ctrlProp180.xml><?xml version="1.0" encoding="utf-8"?>
<formControlPr xmlns="http://schemas.microsoft.com/office/spreadsheetml/2009/9/main" objectType="Scroll" dx="16" fmlaLink="$L$224" horiz="1" max="19" min="1" page="10" val="5"/>
</file>

<file path=xl/ctrlProps/ctrlProp181.xml><?xml version="1.0" encoding="utf-8"?>
<formControlPr xmlns="http://schemas.microsoft.com/office/spreadsheetml/2009/9/main" objectType="Scroll" dx="16" fmlaLink="$L$225" horiz="1" max="19" min="1" page="10" val="11"/>
</file>

<file path=xl/ctrlProps/ctrlProp182.xml><?xml version="1.0" encoding="utf-8"?>
<formControlPr xmlns="http://schemas.microsoft.com/office/spreadsheetml/2009/9/main" objectType="Scroll" dx="16" fmlaLink="$L$226" horiz="1" max="19" min="1" page="10" val="14"/>
</file>

<file path=xl/ctrlProps/ctrlProp183.xml><?xml version="1.0" encoding="utf-8"?>
<formControlPr xmlns="http://schemas.microsoft.com/office/spreadsheetml/2009/9/main" objectType="Scroll" dx="16" fmlaLink="$L$227" horiz="1" max="19" min="1" page="10" val="10"/>
</file>

<file path=xl/ctrlProps/ctrlProp184.xml><?xml version="1.0" encoding="utf-8"?>
<formControlPr xmlns="http://schemas.microsoft.com/office/spreadsheetml/2009/9/main" objectType="Scroll" dx="16" fmlaLink="$L$228" horiz="1" max="19" min="1" page="10" val="15"/>
</file>

<file path=xl/ctrlProps/ctrlProp185.xml><?xml version="1.0" encoding="utf-8"?>
<formControlPr xmlns="http://schemas.microsoft.com/office/spreadsheetml/2009/9/main" objectType="Scroll" dx="16" fmlaLink="$L$229" horiz="1" max="19" min="1" page="10" val="15"/>
</file>

<file path=xl/ctrlProps/ctrlProp186.xml><?xml version="1.0" encoding="utf-8"?>
<formControlPr xmlns="http://schemas.microsoft.com/office/spreadsheetml/2009/9/main" objectType="Scroll" dx="16" fmlaLink="$L$230" horiz="1" max="19" min="1" page="10" val="13"/>
</file>

<file path=xl/ctrlProps/ctrlProp187.xml><?xml version="1.0" encoding="utf-8"?>
<formControlPr xmlns="http://schemas.microsoft.com/office/spreadsheetml/2009/9/main" objectType="Scroll" dx="16" fmlaLink="$L$231" horiz="1" max="19" min="1" page="10" val="10"/>
</file>

<file path=xl/ctrlProps/ctrlProp188.xml><?xml version="1.0" encoding="utf-8"?>
<formControlPr xmlns="http://schemas.microsoft.com/office/spreadsheetml/2009/9/main" objectType="Scroll" dx="16" fmlaLink="$L$232" horiz="1" max="19" min="1" page="10" val="9"/>
</file>

<file path=xl/ctrlProps/ctrlProp189.xml><?xml version="1.0" encoding="utf-8"?>
<formControlPr xmlns="http://schemas.microsoft.com/office/spreadsheetml/2009/9/main" objectType="Scroll" dx="16" fmlaLink="$L$233" horiz="1" max="19" min="1" page="10" val="7"/>
</file>

<file path=xl/ctrlProps/ctrlProp190.xml><?xml version="1.0" encoding="utf-8"?>
<formControlPr xmlns="http://schemas.microsoft.com/office/spreadsheetml/2009/9/main" objectType="Scroll" dx="16" fmlaLink="$L$88" horiz="1" max="19" min="1" page="10" val="15"/>
</file>

<file path=xl/ctrlProps/ctrlProp191.xml><?xml version="1.0" encoding="utf-8"?>
<formControlPr xmlns="http://schemas.microsoft.com/office/spreadsheetml/2009/9/main" objectType="Scroll" dx="16" fmlaLink="$L$89" horiz="1" max="19" min="1" page="10" val="12"/>
</file>

<file path=xl/ctrlProps/ctrlProp192.xml><?xml version="1.0" encoding="utf-8"?>
<formControlPr xmlns="http://schemas.microsoft.com/office/spreadsheetml/2009/9/main" objectType="Scroll" dx="16" fmlaLink="$L$90" horiz="1" max="19" min="1" page="10" val="17"/>
</file>

<file path=xl/ctrlProps/ctrlProp193.xml><?xml version="1.0" encoding="utf-8"?>
<formControlPr xmlns="http://schemas.microsoft.com/office/spreadsheetml/2009/9/main" objectType="Scroll" dx="16" fmlaLink="$L$91" horiz="1" max="19" min="1" page="10" val="17"/>
</file>

<file path=xl/ctrlProps/ctrlProp194.xml><?xml version="1.0" encoding="utf-8"?>
<formControlPr xmlns="http://schemas.microsoft.com/office/spreadsheetml/2009/9/main" objectType="Scroll" dx="16" fmlaLink="$L$92" horiz="1" max="19" min="1" page="10" val="14"/>
</file>

<file path=xl/ctrlProps/ctrlProp195.xml><?xml version="1.0" encoding="utf-8"?>
<formControlPr xmlns="http://schemas.microsoft.com/office/spreadsheetml/2009/9/main" objectType="Scroll" dx="16" fmlaLink="$L$93" horiz="1" max="19" min="1" page="10" val="10"/>
</file>

<file path=xl/ctrlProps/ctrlProp196.xml><?xml version="1.0" encoding="utf-8"?>
<formControlPr xmlns="http://schemas.microsoft.com/office/spreadsheetml/2009/9/main" objectType="Scroll" dx="16" fmlaLink="$L$94" horiz="1" max="19" min="1" page="10" val="10"/>
</file>

<file path=xl/ctrlProps/ctrlProp197.xml><?xml version="1.0" encoding="utf-8"?>
<formControlPr xmlns="http://schemas.microsoft.com/office/spreadsheetml/2009/9/main" objectType="Scroll" dx="16" fmlaLink="$L$95" horiz="1" max="19" min="1" page="10" val="12"/>
</file>

<file path=xl/ctrlProps/ctrlProp198.xml><?xml version="1.0" encoding="utf-8"?>
<formControlPr xmlns="http://schemas.microsoft.com/office/spreadsheetml/2009/9/main" objectType="Scroll" dx="16" fmlaLink="$L$96" horiz="1" max="19" min="1" page="10" val="14"/>
</file>

<file path=xl/ctrlProps/ctrlProp199.xml><?xml version="1.0" encoding="utf-8"?>
<formControlPr xmlns="http://schemas.microsoft.com/office/spreadsheetml/2009/9/main" objectType="Scroll" dx="16" fmlaLink="$L$97" horiz="1" max="19" min="1" page="10" val="14"/>
</file>

<file path=xl/ctrlProps/ctrlProp200.xml><?xml version="1.0" encoding="utf-8"?>
<formControlPr xmlns="http://schemas.microsoft.com/office/spreadsheetml/2009/9/main" objectType="Scroll" dx="16" fmlaLink="$L$98" horiz="1" max="19" min="1" page="10" val="10"/>
</file>

<file path=xl/ctrlProps/ctrlProp201.xml><?xml version="1.0" encoding="utf-8"?>
<formControlPr xmlns="http://schemas.microsoft.com/office/spreadsheetml/2009/9/main" objectType="Scroll" dx="16" fmlaLink="$L$99" horiz="1" max="19" min="1" page="10" val="14"/>
</file>

<file path=xl/ctrlProps/ctrlProp202.xml><?xml version="1.0" encoding="utf-8"?>
<formControlPr xmlns="http://schemas.microsoft.com/office/spreadsheetml/2009/9/main" objectType="Scroll" dx="16" fmlaLink="$L$100" horiz="1" max="19" min="1" page="10" val="14"/>
</file>

<file path=xl/ctrlProps/ctrlProp203.xml><?xml version="1.0" encoding="utf-8"?>
<formControlPr xmlns="http://schemas.microsoft.com/office/spreadsheetml/2009/9/main" objectType="Scroll" dx="16" fmlaLink="$L$101" horiz="1" max="19" min="1" page="10" val="14"/>
</file>

<file path=xl/ctrlProps/ctrlProp204.xml><?xml version="1.0" encoding="utf-8"?>
<formControlPr xmlns="http://schemas.microsoft.com/office/spreadsheetml/2009/9/main" objectType="Scroll" dx="16" fmlaLink="$L$102" horiz="1" max="19" min="1" page="10" val="11"/>
</file>

<file path=xl/ctrlProps/ctrlProp205.xml><?xml version="1.0" encoding="utf-8"?>
<formControlPr xmlns="http://schemas.microsoft.com/office/spreadsheetml/2009/9/main" objectType="Scroll" dx="16" fmlaLink="$L$103" horiz="1" max="19" min="1" page="10" val="11"/>
</file>

<file path=xl/ctrlProps/ctrlProp206.xml><?xml version="1.0" encoding="utf-8"?>
<formControlPr xmlns="http://schemas.microsoft.com/office/spreadsheetml/2009/9/main" objectType="Scroll" dx="16" fmlaLink="$L$104" horiz="1" max="19" min="1" page="10" val="11"/>
</file>

<file path=xl/ctrlProps/ctrlProp207.xml><?xml version="1.0" encoding="utf-8"?>
<formControlPr xmlns="http://schemas.microsoft.com/office/spreadsheetml/2009/9/main" objectType="Scroll" dx="16" fmlaLink="$L$105" horiz="1" max="19" min="1" page="10" val="6"/>
</file>

<file path=xl/ctrlProps/ctrlProp208.xml><?xml version="1.0" encoding="utf-8"?>
<formControlPr xmlns="http://schemas.microsoft.com/office/spreadsheetml/2009/9/main" objectType="Scroll" dx="16" fmlaLink="$L$106" horiz="1" max="19" min="1" page="10" val="10"/>
</file>

<file path=xl/ctrlProps/ctrlProp209.xml><?xml version="1.0" encoding="utf-8"?>
<formControlPr xmlns="http://schemas.microsoft.com/office/spreadsheetml/2009/9/main" objectType="Scroll" dx="16" fmlaLink="$L$107" horiz="1" max="19" min="1" page="10" val="10"/>
</file>

<file path=xl/ctrlProps/ctrlProp210.xml><?xml version="1.0" encoding="utf-8"?>
<formControlPr xmlns="http://schemas.microsoft.com/office/spreadsheetml/2009/9/main" objectType="Scroll" dx="16" fmlaLink="$L$108" horiz="1" max="19" min="1" page="10" val="10"/>
</file>

<file path=xl/ctrlProps/ctrlProp211.xml><?xml version="1.0" encoding="utf-8"?>
<formControlPr xmlns="http://schemas.microsoft.com/office/spreadsheetml/2009/9/main" objectType="Scroll" dx="16" fmlaLink="$L$149" horiz="1" max="19" min="1" page="10" val="10"/>
</file>

<file path=xl/ctrlProps/ctrlProp212.xml><?xml version="1.0" encoding="utf-8"?>
<formControlPr xmlns="http://schemas.microsoft.com/office/spreadsheetml/2009/9/main" objectType="Scroll" dx="16" fmlaLink="$L$150" horiz="1" max="19" min="1" page="10" val="8"/>
</file>

<file path=xl/ctrlProps/ctrlProp213.xml><?xml version="1.0" encoding="utf-8"?>
<formControlPr xmlns="http://schemas.microsoft.com/office/spreadsheetml/2009/9/main" objectType="Scroll" dx="16" fmlaLink="$L$151" horiz="1" max="19" min="1" page="10"/>
</file>

<file path=xl/ctrlProps/ctrlProp214.xml><?xml version="1.0" encoding="utf-8"?>
<formControlPr xmlns="http://schemas.microsoft.com/office/spreadsheetml/2009/9/main" objectType="Scroll" dx="16" fmlaLink="$L$152" horiz="1" max="19" min="1" page="10"/>
</file>

<file path=xl/ctrlProps/ctrlProp215.xml><?xml version="1.0" encoding="utf-8"?>
<formControlPr xmlns="http://schemas.microsoft.com/office/spreadsheetml/2009/9/main" objectType="Scroll" dx="16" fmlaLink="$L$153" horiz="1" max="19" min="1" page="10" val="15"/>
</file>

<file path=xl/ctrlProps/ctrlProp216.xml><?xml version="1.0" encoding="utf-8"?>
<formControlPr xmlns="http://schemas.microsoft.com/office/spreadsheetml/2009/9/main" objectType="Scroll" dx="16" fmlaLink="$L$154" horiz="1" max="19" min="1" page="10" val="2"/>
</file>

<file path=xl/ctrlProps/ctrlProp217.xml><?xml version="1.0" encoding="utf-8"?>
<formControlPr xmlns="http://schemas.microsoft.com/office/spreadsheetml/2009/9/main" objectType="Scroll" dx="16" fmlaLink="$L$155" horiz="1" max="19" min="1" page="10" val="5"/>
</file>

<file path=xl/ctrlProps/ctrlProp218.xml><?xml version="1.0" encoding="utf-8"?>
<formControlPr xmlns="http://schemas.microsoft.com/office/spreadsheetml/2009/9/main" objectType="Scroll" dx="16" fmlaLink="$L$156" horiz="1" max="19" min="1" page="10"/>
</file>

<file path=xl/ctrlProps/ctrlProp219.xml><?xml version="1.0" encoding="utf-8"?>
<formControlPr xmlns="http://schemas.microsoft.com/office/spreadsheetml/2009/9/main" objectType="Scroll" dx="16" fmlaLink="$L$157" horiz="1" max="19" min="1" page="10"/>
</file>

<file path=xl/ctrlProps/ctrlProp220.xml><?xml version="1.0" encoding="utf-8"?>
<formControlPr xmlns="http://schemas.microsoft.com/office/spreadsheetml/2009/9/main" objectType="Scroll" dx="16" fmlaLink="$L$158" horiz="1" max="19" min="1" page="10" val="10"/>
</file>

<file path=xl/ctrlProps/ctrlProp221.xml><?xml version="1.0" encoding="utf-8"?>
<formControlPr xmlns="http://schemas.microsoft.com/office/spreadsheetml/2009/9/main" objectType="Scroll" dx="16" fmlaLink="$L$159" horiz="1" max="19" min="1" page="10" val="15"/>
</file>

<file path=xl/ctrlProps/ctrlProp222.xml><?xml version="1.0" encoding="utf-8"?>
<formControlPr xmlns="http://schemas.microsoft.com/office/spreadsheetml/2009/9/main" objectType="Scroll" dx="16" fmlaLink="$L$160" horiz="1" max="19" min="1" page="10"/>
</file>

<file path=xl/ctrlProps/ctrlProp223.xml><?xml version="1.0" encoding="utf-8"?>
<formControlPr xmlns="http://schemas.microsoft.com/office/spreadsheetml/2009/9/main" objectType="Scroll" dx="16" fmlaLink="$L$161" horiz="1" max="19" min="1" page="10"/>
</file>

<file path=xl/ctrlProps/ctrlProp224.xml><?xml version="1.0" encoding="utf-8"?>
<formControlPr xmlns="http://schemas.microsoft.com/office/spreadsheetml/2009/9/main" objectType="Scroll" dx="16" fmlaLink="$L$162" horiz="1" max="19" min="1" page="10" val="14"/>
</file>

<file path=xl/ctrlProps/ctrlProp225.xml><?xml version="1.0" encoding="utf-8"?>
<formControlPr xmlns="http://schemas.microsoft.com/office/spreadsheetml/2009/9/main" objectType="Scroll" dx="16" fmlaLink="$L$163" horiz="1" max="19" min="1" page="10" val="14"/>
</file>

<file path=xl/ctrlProps/ctrlProp226.xml><?xml version="1.0" encoding="utf-8"?>
<formControlPr xmlns="http://schemas.microsoft.com/office/spreadsheetml/2009/9/main" objectType="Scroll" dx="16" fmlaLink="$L$164" horiz="1" max="19" min="1" page="10" val="10"/>
</file>

<file path=xl/ctrlProps/ctrlProp227.xml><?xml version="1.0" encoding="utf-8"?>
<formControlPr xmlns="http://schemas.microsoft.com/office/spreadsheetml/2009/9/main" objectType="Scroll" dx="16" fmlaLink="$L$165" horiz="1" max="19" min="1" page="10" val="19"/>
</file>

<file path=xl/ctrlProps/ctrlProp228.xml><?xml version="1.0" encoding="utf-8"?>
<formControlPr xmlns="http://schemas.microsoft.com/office/spreadsheetml/2009/9/main" objectType="Scroll" dx="16" fmlaLink="$L$166" horiz="1" max="19" min="1" page="10" val="19"/>
</file>

<file path=xl/ctrlProps/ctrlProp229.xml><?xml version="1.0" encoding="utf-8"?>
<formControlPr xmlns="http://schemas.microsoft.com/office/spreadsheetml/2009/9/main" objectType="Scroll" dx="16" fmlaLink="$L$167" horiz="1" max="19" min="1" page="10" val="19"/>
</file>

<file path=xl/ctrlProps/ctrlProp230.xml><?xml version="1.0" encoding="utf-8"?>
<formControlPr xmlns="http://schemas.microsoft.com/office/spreadsheetml/2009/9/main" objectType="Scroll" dx="16" fmlaLink="$L$168" horiz="1" max="19" min="1" page="10" val="19"/>
</file>

<file path=xl/ctrlProps/ctrlProp231.xml><?xml version="1.0" encoding="utf-8"?>
<formControlPr xmlns="http://schemas.microsoft.com/office/spreadsheetml/2009/9/main" objectType="Scroll" dx="16" fmlaLink="$L$265" horiz="1" max="19" min="1" page="10" val="10"/>
</file>

<file path=xl/ctrlProps/ctrlProp232.xml><?xml version="1.0" encoding="utf-8"?>
<formControlPr xmlns="http://schemas.microsoft.com/office/spreadsheetml/2009/9/main" objectType="Scroll" dx="16" fmlaLink="$L$88" horiz="1" max="19" min="1" page="10" val="15"/>
</file>

<file path=xl/ctrlProps/ctrlProp233.xml><?xml version="1.0" encoding="utf-8"?>
<formControlPr xmlns="http://schemas.microsoft.com/office/spreadsheetml/2009/9/main" objectType="Scroll" dx="16" fmlaLink="$L$89" horiz="1" max="19" min="1" page="10" val="12"/>
</file>

<file path=xl/ctrlProps/ctrlProp234.xml><?xml version="1.0" encoding="utf-8"?>
<formControlPr xmlns="http://schemas.microsoft.com/office/spreadsheetml/2009/9/main" objectType="Scroll" dx="16" fmlaLink="$L$90" horiz="1" max="19" min="1" page="10" val="17"/>
</file>

<file path=xl/ctrlProps/ctrlProp235.xml><?xml version="1.0" encoding="utf-8"?>
<formControlPr xmlns="http://schemas.microsoft.com/office/spreadsheetml/2009/9/main" objectType="Scroll" dx="16" fmlaLink="$L$91" horiz="1" max="19" min="1" page="10" val="17"/>
</file>

<file path=xl/ctrlProps/ctrlProp236.xml><?xml version="1.0" encoding="utf-8"?>
<formControlPr xmlns="http://schemas.microsoft.com/office/spreadsheetml/2009/9/main" objectType="Scroll" dx="16" fmlaLink="$L$92" horiz="1" max="19" min="1" page="10" val="14"/>
</file>

<file path=xl/ctrlProps/ctrlProp237.xml><?xml version="1.0" encoding="utf-8"?>
<formControlPr xmlns="http://schemas.microsoft.com/office/spreadsheetml/2009/9/main" objectType="Scroll" dx="16" fmlaLink="$L$93" horiz="1" max="19" min="1" page="10" val="10"/>
</file>

<file path=xl/ctrlProps/ctrlProp238.xml><?xml version="1.0" encoding="utf-8"?>
<formControlPr xmlns="http://schemas.microsoft.com/office/spreadsheetml/2009/9/main" objectType="Scroll" dx="16" fmlaLink="$L$94" horiz="1" max="19" min="1" page="10" val="10"/>
</file>

<file path=xl/ctrlProps/ctrlProp239.xml><?xml version="1.0" encoding="utf-8"?>
<formControlPr xmlns="http://schemas.microsoft.com/office/spreadsheetml/2009/9/main" objectType="Scroll" dx="16" fmlaLink="$L$95" horiz="1" max="19" min="1" page="10" val="12"/>
</file>

<file path=xl/ctrlProps/ctrlProp240.xml><?xml version="1.0" encoding="utf-8"?>
<formControlPr xmlns="http://schemas.microsoft.com/office/spreadsheetml/2009/9/main" objectType="Scroll" dx="16" fmlaLink="$L$96" horiz="1" max="19" min="1" page="10" val="14"/>
</file>

<file path=xl/ctrlProps/ctrlProp241.xml><?xml version="1.0" encoding="utf-8"?>
<formControlPr xmlns="http://schemas.microsoft.com/office/spreadsheetml/2009/9/main" objectType="Scroll" dx="16" fmlaLink="$L$97" horiz="1" max="19" min="1" page="10" val="14"/>
</file>

<file path=xl/ctrlProps/ctrlProp242.xml><?xml version="1.0" encoding="utf-8"?>
<formControlPr xmlns="http://schemas.microsoft.com/office/spreadsheetml/2009/9/main" objectType="Scroll" dx="16" fmlaLink="$L$98" horiz="1" max="19" min="1" page="10" val="10"/>
</file>

<file path=xl/ctrlProps/ctrlProp243.xml><?xml version="1.0" encoding="utf-8"?>
<formControlPr xmlns="http://schemas.microsoft.com/office/spreadsheetml/2009/9/main" objectType="Scroll" dx="16" fmlaLink="$L$99" horiz="1" max="19" min="1" page="10" val="14"/>
</file>

<file path=xl/ctrlProps/ctrlProp244.xml><?xml version="1.0" encoding="utf-8"?>
<formControlPr xmlns="http://schemas.microsoft.com/office/spreadsheetml/2009/9/main" objectType="Scroll" dx="16" fmlaLink="$L$100" horiz="1" max="19" min="1" page="10" val="14"/>
</file>

<file path=xl/ctrlProps/ctrlProp245.xml><?xml version="1.0" encoding="utf-8"?>
<formControlPr xmlns="http://schemas.microsoft.com/office/spreadsheetml/2009/9/main" objectType="Scroll" dx="16" fmlaLink="$L$101" horiz="1" max="19" min="1" page="10" val="14"/>
</file>

<file path=xl/ctrlProps/ctrlProp246.xml><?xml version="1.0" encoding="utf-8"?>
<formControlPr xmlns="http://schemas.microsoft.com/office/spreadsheetml/2009/9/main" objectType="Scroll" dx="16" fmlaLink="$L$102" horiz="1" max="19" min="1" page="10" val="11"/>
</file>

<file path=xl/ctrlProps/ctrlProp247.xml><?xml version="1.0" encoding="utf-8"?>
<formControlPr xmlns="http://schemas.microsoft.com/office/spreadsheetml/2009/9/main" objectType="Scroll" dx="16" fmlaLink="$L$103" horiz="1" max="19" min="1" page="10" val="11"/>
</file>

<file path=xl/ctrlProps/ctrlProp248.xml><?xml version="1.0" encoding="utf-8"?>
<formControlPr xmlns="http://schemas.microsoft.com/office/spreadsheetml/2009/9/main" objectType="Scroll" dx="16" fmlaLink="$L$104" horiz="1" max="19" min="1" page="10" val="11"/>
</file>

<file path=xl/ctrlProps/ctrlProp249.xml><?xml version="1.0" encoding="utf-8"?>
<formControlPr xmlns="http://schemas.microsoft.com/office/spreadsheetml/2009/9/main" objectType="Scroll" dx="16" fmlaLink="$L$105" horiz="1" max="19" min="1" page="10" val="6"/>
</file>

<file path=xl/ctrlProps/ctrlProp250.xml><?xml version="1.0" encoding="utf-8"?>
<formControlPr xmlns="http://schemas.microsoft.com/office/spreadsheetml/2009/9/main" objectType="Scroll" dx="16" fmlaLink="$L$106" horiz="1" max="19" min="1" page="10" val="10"/>
</file>

<file path=xl/ctrlProps/ctrlProp251.xml><?xml version="1.0" encoding="utf-8"?>
<formControlPr xmlns="http://schemas.microsoft.com/office/spreadsheetml/2009/9/main" objectType="Scroll" dx="16" fmlaLink="$L$107" horiz="1" max="19" min="1" page="10" val="10"/>
</file>

<file path=xl/ctrlProps/ctrlProp252.xml><?xml version="1.0" encoding="utf-8"?>
<formControlPr xmlns="http://schemas.microsoft.com/office/spreadsheetml/2009/9/main" objectType="Scroll" dx="16" fmlaLink="$L$108" horiz="1" max="19" min="1" page="10" val="10"/>
</file>

<file path=xl/ctrlProps/ctrlProp253.xml><?xml version="1.0" encoding="utf-8"?>
<formControlPr xmlns="http://schemas.microsoft.com/office/spreadsheetml/2009/9/main" objectType="Scroll" dx="16" fmlaLink="$L$245" horiz="1" max="19" min="1" page="10" val="15"/>
</file>

<file path=xl/ctrlProps/ctrlProp254.xml><?xml version="1.0" encoding="utf-8"?>
<formControlPr xmlns="http://schemas.microsoft.com/office/spreadsheetml/2009/9/main" objectType="Scroll" dx="16" fmlaLink="$L$246" horiz="1" max="19" min="1" page="10" val="3"/>
</file>

<file path=xl/ctrlProps/ctrlProp255.xml><?xml version="1.0" encoding="utf-8"?>
<formControlPr xmlns="http://schemas.microsoft.com/office/spreadsheetml/2009/9/main" objectType="Scroll" dx="16" fmlaLink="$L$247" horiz="1" max="19" min="1" page="10" val="3"/>
</file>

<file path=xl/ctrlProps/ctrlProp256.xml><?xml version="1.0" encoding="utf-8"?>
<formControlPr xmlns="http://schemas.microsoft.com/office/spreadsheetml/2009/9/main" objectType="Scroll" dx="16" fmlaLink="$L$248" horiz="1" max="19" min="1" page="10" val="4"/>
</file>

<file path=xl/ctrlProps/ctrlProp257.xml><?xml version="1.0" encoding="utf-8"?>
<formControlPr xmlns="http://schemas.microsoft.com/office/spreadsheetml/2009/9/main" objectType="Scroll" dx="16" fmlaLink="$L$249" horiz="1" max="19" min="1" page="10" val="6"/>
</file>

<file path=xl/ctrlProps/ctrlProp258.xml><?xml version="1.0" encoding="utf-8"?>
<formControlPr xmlns="http://schemas.microsoft.com/office/spreadsheetml/2009/9/main" objectType="Scroll" dx="16" fmlaLink="$L$250" horiz="1" max="19" min="1" page="10" val="7"/>
</file>

<file path=xl/ctrlProps/ctrlProp259.xml><?xml version="1.0" encoding="utf-8"?>
<formControlPr xmlns="http://schemas.microsoft.com/office/spreadsheetml/2009/9/main" objectType="Scroll" dx="16" fmlaLink="$L$251" horiz="1" max="19" min="1" page="10" val="4"/>
</file>

<file path=xl/ctrlProps/ctrlProp260.xml><?xml version="1.0" encoding="utf-8"?>
<formControlPr xmlns="http://schemas.microsoft.com/office/spreadsheetml/2009/9/main" objectType="Scroll" dx="16" fmlaLink="$L$252" horiz="1" max="19" min="1" page="10" val="3"/>
</file>

<file path=xl/ctrlProps/ctrlProp261.xml><?xml version="1.0" encoding="utf-8"?>
<formControlPr xmlns="http://schemas.microsoft.com/office/spreadsheetml/2009/9/main" objectType="Scroll" dx="16" fmlaLink="$L$253" horiz="1" max="19" min="1" page="10" val="5"/>
</file>

<file path=xl/ctrlProps/ctrlProp262.xml><?xml version="1.0" encoding="utf-8"?>
<formControlPr xmlns="http://schemas.microsoft.com/office/spreadsheetml/2009/9/main" objectType="Scroll" dx="16" fmlaLink="$L$254" horiz="1" max="19" min="1" page="10" val="6"/>
</file>

<file path=xl/ctrlProps/ctrlProp263.xml><?xml version="1.0" encoding="utf-8"?>
<formControlPr xmlns="http://schemas.microsoft.com/office/spreadsheetml/2009/9/main" objectType="Scroll" dx="16" fmlaLink="$L$255" horiz="1" max="19" min="1" page="10" val="6"/>
</file>

<file path=xl/ctrlProps/ctrlProp264.xml><?xml version="1.0" encoding="utf-8"?>
<formControlPr xmlns="http://schemas.microsoft.com/office/spreadsheetml/2009/9/main" objectType="Scroll" dx="16" fmlaLink="$L$256" horiz="1" max="19" min="1" page="10" val="4"/>
</file>

<file path=xl/ctrlProps/ctrlProp265.xml><?xml version="1.0" encoding="utf-8"?>
<formControlPr xmlns="http://schemas.microsoft.com/office/spreadsheetml/2009/9/main" objectType="Scroll" dx="16" fmlaLink="$L$257" horiz="1" max="19" min="1" page="10" val="7"/>
</file>

<file path=xl/ctrlProps/ctrlProp266.xml><?xml version="1.0" encoding="utf-8"?>
<formControlPr xmlns="http://schemas.microsoft.com/office/spreadsheetml/2009/9/main" objectType="Scroll" dx="16" fmlaLink="$L$258" horiz="1" max="19" min="1" page="10" val="8"/>
</file>

<file path=xl/ctrlProps/ctrlProp267.xml><?xml version="1.0" encoding="utf-8"?>
<formControlPr xmlns="http://schemas.microsoft.com/office/spreadsheetml/2009/9/main" objectType="Scroll" dx="16" fmlaLink="$L$259" horiz="1" max="19" min="1" page="10" val="8"/>
</file>

<file path=xl/ctrlProps/ctrlProp268.xml><?xml version="1.0" encoding="utf-8"?>
<formControlPr xmlns="http://schemas.microsoft.com/office/spreadsheetml/2009/9/main" objectType="Scroll" dx="16" fmlaLink="$L$260" horiz="1" max="19" min="1" page="10" val="13"/>
</file>

<file path=xl/ctrlProps/ctrlProp269.xml><?xml version="1.0" encoding="utf-8"?>
<formControlPr xmlns="http://schemas.microsoft.com/office/spreadsheetml/2009/9/main" objectType="Scroll" dx="16" fmlaLink="$L$261" horiz="1" max="19" min="1" page="10" val="13"/>
</file>

<file path=xl/ctrlProps/ctrlProp270.xml><?xml version="1.0" encoding="utf-8"?>
<formControlPr xmlns="http://schemas.microsoft.com/office/spreadsheetml/2009/9/main" objectType="Scroll" dx="16" fmlaLink="$L$262" horiz="1" max="19" min="1" page="10" val="13"/>
</file>

<file path=xl/ctrlProps/ctrlProp271.xml><?xml version="1.0" encoding="utf-8"?>
<formControlPr xmlns="http://schemas.microsoft.com/office/spreadsheetml/2009/9/main" objectType="Scroll" dx="16" fmlaLink="$L$263" horiz="1" max="19" min="1" page="10" val="11"/>
</file>

<file path=xl/ctrlProps/ctrlProp272.xml><?xml version="1.0" encoding="utf-8"?>
<formControlPr xmlns="http://schemas.microsoft.com/office/spreadsheetml/2009/9/main" objectType="Scroll" dx="16" fmlaLink="$L$264" horiz="1" max="19" min="1" page="10" val="10"/>
</file>

<file path=xl/ctrlProps/ctrlProp273.xml><?xml version="1.0" encoding="utf-8"?>
<formControlPr xmlns="http://schemas.microsoft.com/office/spreadsheetml/2009/9/main" objectType="Scroll" dx="16" fmlaLink="$L$265" horiz="1" max="19" min="1" page="10" val="10"/>
</file>

<file path=xl/ctrlProps/ctrlProp274.xml><?xml version="1.0" encoding="utf-8"?>
<formControlPr xmlns="http://schemas.microsoft.com/office/spreadsheetml/2009/9/main" objectType="Scroll" dx="16" fmlaLink="$L$88" horiz="1" max="19" min="1" page="10" val="15"/>
</file>

<file path=xl/ctrlProps/ctrlProp275.xml><?xml version="1.0" encoding="utf-8"?>
<formControlPr xmlns="http://schemas.microsoft.com/office/spreadsheetml/2009/9/main" objectType="Scroll" dx="16" fmlaLink="$L$89" horiz="1" max="19" min="1" page="10" val="12"/>
</file>

<file path=xl/ctrlProps/ctrlProp276.xml><?xml version="1.0" encoding="utf-8"?>
<formControlPr xmlns="http://schemas.microsoft.com/office/spreadsheetml/2009/9/main" objectType="Scroll" dx="16" fmlaLink="$L$90" horiz="1" max="19" min="1" page="10" val="17"/>
</file>

<file path=xl/ctrlProps/ctrlProp277.xml><?xml version="1.0" encoding="utf-8"?>
<formControlPr xmlns="http://schemas.microsoft.com/office/spreadsheetml/2009/9/main" objectType="Scroll" dx="16" fmlaLink="$L$91" horiz="1" max="19" min="1" page="10" val="17"/>
</file>

<file path=xl/ctrlProps/ctrlProp278.xml><?xml version="1.0" encoding="utf-8"?>
<formControlPr xmlns="http://schemas.microsoft.com/office/spreadsheetml/2009/9/main" objectType="Scroll" dx="16" fmlaLink="$L$92" horiz="1" max="19" min="1" page="10" val="14"/>
</file>

<file path=xl/ctrlProps/ctrlProp279.xml><?xml version="1.0" encoding="utf-8"?>
<formControlPr xmlns="http://schemas.microsoft.com/office/spreadsheetml/2009/9/main" objectType="Scroll" dx="16" fmlaLink="$L$93" horiz="1" max="19" min="1" page="10" val="10"/>
</file>

<file path=xl/ctrlProps/ctrlProp280.xml><?xml version="1.0" encoding="utf-8"?>
<formControlPr xmlns="http://schemas.microsoft.com/office/spreadsheetml/2009/9/main" objectType="Scroll" dx="16" fmlaLink="$L$94" horiz="1" max="19" min="1" page="10" val="10"/>
</file>

<file path=xl/ctrlProps/ctrlProp281.xml><?xml version="1.0" encoding="utf-8"?>
<formControlPr xmlns="http://schemas.microsoft.com/office/spreadsheetml/2009/9/main" objectType="Scroll" dx="16" fmlaLink="$L$95" horiz="1" max="19" min="1" page="10" val="12"/>
</file>

<file path=xl/ctrlProps/ctrlProp282.xml><?xml version="1.0" encoding="utf-8"?>
<formControlPr xmlns="http://schemas.microsoft.com/office/spreadsheetml/2009/9/main" objectType="Scroll" dx="16" fmlaLink="$L$96" horiz="1" max="19" min="1" page="10" val="14"/>
</file>

<file path=xl/ctrlProps/ctrlProp283.xml><?xml version="1.0" encoding="utf-8"?>
<formControlPr xmlns="http://schemas.microsoft.com/office/spreadsheetml/2009/9/main" objectType="Scroll" dx="16" fmlaLink="$L$97" horiz="1" max="19" min="1" page="10" val="14"/>
</file>

<file path=xl/ctrlProps/ctrlProp284.xml><?xml version="1.0" encoding="utf-8"?>
<formControlPr xmlns="http://schemas.microsoft.com/office/spreadsheetml/2009/9/main" objectType="Scroll" dx="16" fmlaLink="$L$98" horiz="1" max="19" min="1" page="10" val="10"/>
</file>

<file path=xl/ctrlProps/ctrlProp285.xml><?xml version="1.0" encoding="utf-8"?>
<formControlPr xmlns="http://schemas.microsoft.com/office/spreadsheetml/2009/9/main" objectType="Scroll" dx="16" fmlaLink="$L$99" horiz="1" max="19" min="1" page="10" val="14"/>
</file>

<file path=xl/ctrlProps/ctrlProp286.xml><?xml version="1.0" encoding="utf-8"?>
<formControlPr xmlns="http://schemas.microsoft.com/office/spreadsheetml/2009/9/main" objectType="Scroll" dx="16" fmlaLink="$L$100" horiz="1" max="19" min="1" page="10" val="14"/>
</file>

<file path=xl/ctrlProps/ctrlProp287.xml><?xml version="1.0" encoding="utf-8"?>
<formControlPr xmlns="http://schemas.microsoft.com/office/spreadsheetml/2009/9/main" objectType="Scroll" dx="16" fmlaLink="$L$101" horiz="1" max="19" min="1" page="10" val="14"/>
</file>

<file path=xl/ctrlProps/ctrlProp288.xml><?xml version="1.0" encoding="utf-8"?>
<formControlPr xmlns="http://schemas.microsoft.com/office/spreadsheetml/2009/9/main" objectType="Scroll" dx="16" fmlaLink="$L$102" horiz="1" max="19" min="1" page="10" val="11"/>
</file>

<file path=xl/ctrlProps/ctrlProp289.xml><?xml version="1.0" encoding="utf-8"?>
<formControlPr xmlns="http://schemas.microsoft.com/office/spreadsheetml/2009/9/main" objectType="Scroll" dx="16" fmlaLink="$L$103" horiz="1" max="19" min="1" page="10" val="11"/>
</file>

<file path=xl/ctrlProps/ctrlProp290.xml><?xml version="1.0" encoding="utf-8"?>
<formControlPr xmlns="http://schemas.microsoft.com/office/spreadsheetml/2009/9/main" objectType="Scroll" dx="16" fmlaLink="$L$104" horiz="1" max="19" min="1" page="10" val="11"/>
</file>

<file path=xl/ctrlProps/ctrlProp291.xml><?xml version="1.0" encoding="utf-8"?>
<formControlPr xmlns="http://schemas.microsoft.com/office/spreadsheetml/2009/9/main" objectType="Scroll" dx="16" fmlaLink="$L$105" horiz="1" max="19" min="1" page="10" val="6"/>
</file>

<file path=xl/ctrlProps/ctrlProp292.xml><?xml version="1.0" encoding="utf-8"?>
<formControlPr xmlns="http://schemas.microsoft.com/office/spreadsheetml/2009/9/main" objectType="Scroll" dx="16" fmlaLink="$L$106" horiz="1" max="19" min="1" page="10" val="10"/>
</file>

<file path=xl/ctrlProps/ctrlProp293.xml><?xml version="1.0" encoding="utf-8"?>
<formControlPr xmlns="http://schemas.microsoft.com/office/spreadsheetml/2009/9/main" objectType="Scroll" dx="16" fmlaLink="$L$107" horiz="1" max="19" min="1" page="10" val="10"/>
</file>

<file path=xl/ctrlProps/ctrlProp294.xml><?xml version="1.0" encoding="utf-8"?>
<formControlPr xmlns="http://schemas.microsoft.com/office/spreadsheetml/2009/9/main" objectType="Scroll" dx="16" fmlaLink="$L$108" horiz="1" max="19" min="1" page="10" val="10"/>
</file>

<file path=xl/ctrlProps/ctrlProp295.xml><?xml version="1.0" encoding="utf-8"?>
<formControlPr xmlns="http://schemas.microsoft.com/office/spreadsheetml/2009/9/main" objectType="Scroll" dx="16" fmlaLink="$L$149" horiz="1" max="19" min="1" page="10" val="10"/>
</file>

<file path=xl/ctrlProps/ctrlProp296.xml><?xml version="1.0" encoding="utf-8"?>
<formControlPr xmlns="http://schemas.microsoft.com/office/spreadsheetml/2009/9/main" objectType="Scroll" dx="16" fmlaLink="$L$150" horiz="1" max="19" min="1" page="10" val="8"/>
</file>

<file path=xl/ctrlProps/ctrlProp297.xml><?xml version="1.0" encoding="utf-8"?>
<formControlPr xmlns="http://schemas.microsoft.com/office/spreadsheetml/2009/9/main" objectType="Scroll" dx="16" fmlaLink="$L$151" horiz="1" max="19" min="1" page="10"/>
</file>

<file path=xl/ctrlProps/ctrlProp298.xml><?xml version="1.0" encoding="utf-8"?>
<formControlPr xmlns="http://schemas.microsoft.com/office/spreadsheetml/2009/9/main" objectType="Scroll" dx="16" fmlaLink="$L$152" horiz="1" max="19" min="1" page="10"/>
</file>

<file path=xl/ctrlProps/ctrlProp299.xml><?xml version="1.0" encoding="utf-8"?>
<formControlPr xmlns="http://schemas.microsoft.com/office/spreadsheetml/2009/9/main" objectType="Scroll" dx="16" fmlaLink="$L$153" horiz="1" max="19" min="1" page="10" val="15"/>
</file>

<file path=xl/ctrlProps/ctrlProp300.xml><?xml version="1.0" encoding="utf-8"?>
<formControlPr xmlns="http://schemas.microsoft.com/office/spreadsheetml/2009/9/main" objectType="Scroll" dx="16" fmlaLink="$L$154" horiz="1" max="19" min="1" page="10" val="2"/>
</file>

<file path=xl/ctrlProps/ctrlProp301.xml><?xml version="1.0" encoding="utf-8"?>
<formControlPr xmlns="http://schemas.microsoft.com/office/spreadsheetml/2009/9/main" objectType="Scroll" dx="16" fmlaLink="$L$155" horiz="1" max="19" min="1" page="10" val="5"/>
</file>

<file path=xl/ctrlProps/ctrlProp302.xml><?xml version="1.0" encoding="utf-8"?>
<formControlPr xmlns="http://schemas.microsoft.com/office/spreadsheetml/2009/9/main" objectType="Scroll" dx="16" fmlaLink="$L$156" horiz="1" max="19" min="1" page="10"/>
</file>

<file path=xl/ctrlProps/ctrlProp303.xml><?xml version="1.0" encoding="utf-8"?>
<formControlPr xmlns="http://schemas.microsoft.com/office/spreadsheetml/2009/9/main" objectType="Scroll" dx="16" fmlaLink="$L$157" horiz="1" max="19" min="1" page="10"/>
</file>

<file path=xl/ctrlProps/ctrlProp304.xml><?xml version="1.0" encoding="utf-8"?>
<formControlPr xmlns="http://schemas.microsoft.com/office/spreadsheetml/2009/9/main" objectType="Scroll" dx="16" fmlaLink="$L$158" horiz="1" max="19" min="1" page="10" val="10"/>
</file>

<file path=xl/ctrlProps/ctrlProp305.xml><?xml version="1.0" encoding="utf-8"?>
<formControlPr xmlns="http://schemas.microsoft.com/office/spreadsheetml/2009/9/main" objectType="Scroll" dx="16" fmlaLink="$L$159" horiz="1" max="19" min="1" page="10" val="15"/>
</file>

<file path=xl/ctrlProps/ctrlProp306.xml><?xml version="1.0" encoding="utf-8"?>
<formControlPr xmlns="http://schemas.microsoft.com/office/spreadsheetml/2009/9/main" objectType="Scroll" dx="16" fmlaLink="$L$160" horiz="1" max="19" min="1" page="10"/>
</file>

<file path=xl/ctrlProps/ctrlProp307.xml><?xml version="1.0" encoding="utf-8"?>
<formControlPr xmlns="http://schemas.microsoft.com/office/spreadsheetml/2009/9/main" objectType="Scroll" dx="16" fmlaLink="$L$161" horiz="1" max="19" min="1" page="10"/>
</file>

<file path=xl/ctrlProps/ctrlProp308.xml><?xml version="1.0" encoding="utf-8"?>
<formControlPr xmlns="http://schemas.microsoft.com/office/spreadsheetml/2009/9/main" objectType="Scroll" dx="16" fmlaLink="$L$162" horiz="1" max="19" min="1" page="10" val="14"/>
</file>

<file path=xl/ctrlProps/ctrlProp309.xml><?xml version="1.0" encoding="utf-8"?>
<formControlPr xmlns="http://schemas.microsoft.com/office/spreadsheetml/2009/9/main" objectType="Scroll" dx="16" fmlaLink="$L$163" horiz="1" max="19" min="1" page="10" val="14"/>
</file>

<file path=xl/ctrlProps/ctrlProp310.xml><?xml version="1.0" encoding="utf-8"?>
<formControlPr xmlns="http://schemas.microsoft.com/office/spreadsheetml/2009/9/main" objectType="Scroll" dx="16" fmlaLink="$L$164" horiz="1" max="19" min="1" page="10" val="10"/>
</file>

<file path=xl/ctrlProps/ctrlProp311.xml><?xml version="1.0" encoding="utf-8"?>
<formControlPr xmlns="http://schemas.microsoft.com/office/spreadsheetml/2009/9/main" objectType="Scroll" dx="16" fmlaLink="$L$165" horiz="1" max="19" min="1" page="10" val="19"/>
</file>

<file path=xl/ctrlProps/ctrlProp312.xml><?xml version="1.0" encoding="utf-8"?>
<formControlPr xmlns="http://schemas.microsoft.com/office/spreadsheetml/2009/9/main" objectType="Scroll" dx="16" fmlaLink="$L$166" horiz="1" max="19" min="1" page="10" val="19"/>
</file>

<file path=xl/ctrlProps/ctrlProp313.xml><?xml version="1.0" encoding="utf-8"?>
<formControlPr xmlns="http://schemas.microsoft.com/office/spreadsheetml/2009/9/main" objectType="Scroll" dx="16" fmlaLink="$L$167" horiz="1" max="19" min="1" page="10" val="19"/>
</file>

<file path=xl/ctrlProps/ctrlProp314.xml><?xml version="1.0" encoding="utf-8"?>
<formControlPr xmlns="http://schemas.microsoft.com/office/spreadsheetml/2009/9/main" objectType="Scroll" dx="16" fmlaLink="$L$168" horiz="1" max="19" min="1" page="10" val="19"/>
</file>

<file path=xl/ctrlProps/ctrlProp315.xml><?xml version="1.0" encoding="utf-8"?>
<formControlPr xmlns="http://schemas.microsoft.com/office/spreadsheetml/2009/9/main" objectType="Scroll" dx="16" fmlaLink="$L$265" horiz="1" max="19" min="1" page="10" val="10"/>
</file>

<file path=xl/ctrlProps/ctrlProp316.xml><?xml version="1.0" encoding="utf-8"?>
<formControlPr xmlns="http://schemas.microsoft.com/office/spreadsheetml/2009/9/main" objectType="Scroll" dx="16" fmlaLink="$L$88" horiz="1" max="19" min="1" page="10" val="15"/>
</file>

<file path=xl/ctrlProps/ctrlProp317.xml><?xml version="1.0" encoding="utf-8"?>
<formControlPr xmlns="http://schemas.microsoft.com/office/spreadsheetml/2009/9/main" objectType="Scroll" dx="16" fmlaLink="$L$89" horiz="1" max="19" min="1" page="10" val="12"/>
</file>

<file path=xl/ctrlProps/ctrlProp318.xml><?xml version="1.0" encoding="utf-8"?>
<formControlPr xmlns="http://schemas.microsoft.com/office/spreadsheetml/2009/9/main" objectType="Scroll" dx="16" fmlaLink="$L$90" horiz="1" max="19" min="1" page="10" val="17"/>
</file>

<file path=xl/ctrlProps/ctrlProp319.xml><?xml version="1.0" encoding="utf-8"?>
<formControlPr xmlns="http://schemas.microsoft.com/office/spreadsheetml/2009/9/main" objectType="Scroll" dx="16" fmlaLink="$L$91" horiz="1" max="19" min="1" page="10" val="17"/>
</file>

<file path=xl/ctrlProps/ctrlProp320.xml><?xml version="1.0" encoding="utf-8"?>
<formControlPr xmlns="http://schemas.microsoft.com/office/spreadsheetml/2009/9/main" objectType="Scroll" dx="16" fmlaLink="$L$92" horiz="1" max="19" min="1" page="10" val="14"/>
</file>

<file path=xl/ctrlProps/ctrlProp321.xml><?xml version="1.0" encoding="utf-8"?>
<formControlPr xmlns="http://schemas.microsoft.com/office/spreadsheetml/2009/9/main" objectType="Scroll" dx="16" fmlaLink="$L$93" horiz="1" max="19" min="1" page="10" val="10"/>
</file>

<file path=xl/ctrlProps/ctrlProp322.xml><?xml version="1.0" encoding="utf-8"?>
<formControlPr xmlns="http://schemas.microsoft.com/office/spreadsheetml/2009/9/main" objectType="Scroll" dx="16" fmlaLink="$L$94" horiz="1" max="19" min="1" page="10" val="10"/>
</file>

<file path=xl/ctrlProps/ctrlProp323.xml><?xml version="1.0" encoding="utf-8"?>
<formControlPr xmlns="http://schemas.microsoft.com/office/spreadsheetml/2009/9/main" objectType="Scroll" dx="16" fmlaLink="$L$95" horiz="1" max="19" min="1" page="10" val="12"/>
</file>

<file path=xl/ctrlProps/ctrlProp324.xml><?xml version="1.0" encoding="utf-8"?>
<formControlPr xmlns="http://schemas.microsoft.com/office/spreadsheetml/2009/9/main" objectType="Scroll" dx="16" fmlaLink="$L$96" horiz="1" max="19" min="1" page="10" val="14"/>
</file>

<file path=xl/ctrlProps/ctrlProp325.xml><?xml version="1.0" encoding="utf-8"?>
<formControlPr xmlns="http://schemas.microsoft.com/office/spreadsheetml/2009/9/main" objectType="Scroll" dx="16" fmlaLink="$L$97" horiz="1" max="19" min="1" page="10" val="14"/>
</file>

<file path=xl/ctrlProps/ctrlProp326.xml><?xml version="1.0" encoding="utf-8"?>
<formControlPr xmlns="http://schemas.microsoft.com/office/spreadsheetml/2009/9/main" objectType="Scroll" dx="16" fmlaLink="$L$98" horiz="1" max="19" min="1" page="10" val="10"/>
</file>

<file path=xl/ctrlProps/ctrlProp327.xml><?xml version="1.0" encoding="utf-8"?>
<formControlPr xmlns="http://schemas.microsoft.com/office/spreadsheetml/2009/9/main" objectType="Scroll" dx="16" fmlaLink="$L$99" horiz="1" max="19" min="1" page="10" val="14"/>
</file>

<file path=xl/ctrlProps/ctrlProp328.xml><?xml version="1.0" encoding="utf-8"?>
<formControlPr xmlns="http://schemas.microsoft.com/office/spreadsheetml/2009/9/main" objectType="Scroll" dx="16" fmlaLink="$L$100" horiz="1" max="19" min="1" page="10" val="14"/>
</file>

<file path=xl/ctrlProps/ctrlProp329.xml><?xml version="1.0" encoding="utf-8"?>
<formControlPr xmlns="http://schemas.microsoft.com/office/spreadsheetml/2009/9/main" objectType="Scroll" dx="16" fmlaLink="$L$101" horiz="1" max="19" min="1" page="10" val="14"/>
</file>

<file path=xl/ctrlProps/ctrlProp330.xml><?xml version="1.0" encoding="utf-8"?>
<formControlPr xmlns="http://schemas.microsoft.com/office/spreadsheetml/2009/9/main" objectType="Scroll" dx="16" fmlaLink="$L$102" horiz="1" max="19" min="1" page="10" val="11"/>
</file>

<file path=xl/ctrlProps/ctrlProp331.xml><?xml version="1.0" encoding="utf-8"?>
<formControlPr xmlns="http://schemas.microsoft.com/office/spreadsheetml/2009/9/main" objectType="Scroll" dx="16" fmlaLink="$L$103" horiz="1" max="19" min="1" page="10" val="11"/>
</file>

<file path=xl/ctrlProps/ctrlProp332.xml><?xml version="1.0" encoding="utf-8"?>
<formControlPr xmlns="http://schemas.microsoft.com/office/spreadsheetml/2009/9/main" objectType="Scroll" dx="16" fmlaLink="$L$104" horiz="1" max="19" min="1" page="10" val="11"/>
</file>

<file path=xl/ctrlProps/ctrlProp333.xml><?xml version="1.0" encoding="utf-8"?>
<formControlPr xmlns="http://schemas.microsoft.com/office/spreadsheetml/2009/9/main" objectType="Scroll" dx="16" fmlaLink="$L$105" horiz="1" max="19" min="1" page="10" val="6"/>
</file>

<file path=xl/ctrlProps/ctrlProp334.xml><?xml version="1.0" encoding="utf-8"?>
<formControlPr xmlns="http://schemas.microsoft.com/office/spreadsheetml/2009/9/main" objectType="Scroll" dx="16" fmlaLink="$L$106" horiz="1" max="19" min="1" page="10" val="10"/>
</file>

<file path=xl/ctrlProps/ctrlProp335.xml><?xml version="1.0" encoding="utf-8"?>
<formControlPr xmlns="http://schemas.microsoft.com/office/spreadsheetml/2009/9/main" objectType="Scroll" dx="16" fmlaLink="$L$107" horiz="1" max="19" min="1" page="10" val="10"/>
</file>

<file path=xl/ctrlProps/ctrlProp336.xml><?xml version="1.0" encoding="utf-8"?>
<formControlPr xmlns="http://schemas.microsoft.com/office/spreadsheetml/2009/9/main" objectType="Scroll" dx="16" fmlaLink="$L$108" horiz="1" max="19" min="1" page="10" val="10"/>
</file>

<file path=xl/ctrlProps/ctrlProp337.xml><?xml version="1.0" encoding="utf-8"?>
<formControlPr xmlns="http://schemas.microsoft.com/office/spreadsheetml/2009/9/main" objectType="Scroll" dx="16" fmlaLink="$L$245" horiz="1" max="19" min="1" page="10" val="15"/>
</file>

<file path=xl/ctrlProps/ctrlProp338.xml><?xml version="1.0" encoding="utf-8"?>
<formControlPr xmlns="http://schemas.microsoft.com/office/spreadsheetml/2009/9/main" objectType="Scroll" dx="16" fmlaLink="$L$246" horiz="1" max="19" min="1" page="10" val="3"/>
</file>

<file path=xl/ctrlProps/ctrlProp339.xml><?xml version="1.0" encoding="utf-8"?>
<formControlPr xmlns="http://schemas.microsoft.com/office/spreadsheetml/2009/9/main" objectType="Scroll" dx="16" fmlaLink="$L$247" horiz="1" max="19" min="1" page="10" val="3"/>
</file>

<file path=xl/ctrlProps/ctrlProp340.xml><?xml version="1.0" encoding="utf-8"?>
<formControlPr xmlns="http://schemas.microsoft.com/office/spreadsheetml/2009/9/main" objectType="Scroll" dx="16" fmlaLink="$L$248" horiz="1" max="19" min="1" page="10" val="4"/>
</file>

<file path=xl/ctrlProps/ctrlProp341.xml><?xml version="1.0" encoding="utf-8"?>
<formControlPr xmlns="http://schemas.microsoft.com/office/spreadsheetml/2009/9/main" objectType="Scroll" dx="16" fmlaLink="$L$249" horiz="1" max="19" min="1" page="10" val="6"/>
</file>

<file path=xl/ctrlProps/ctrlProp342.xml><?xml version="1.0" encoding="utf-8"?>
<formControlPr xmlns="http://schemas.microsoft.com/office/spreadsheetml/2009/9/main" objectType="Scroll" dx="16" fmlaLink="$L$250" horiz="1" max="19" min="1" page="10" val="7"/>
</file>

<file path=xl/ctrlProps/ctrlProp343.xml><?xml version="1.0" encoding="utf-8"?>
<formControlPr xmlns="http://schemas.microsoft.com/office/spreadsheetml/2009/9/main" objectType="Scroll" dx="16" fmlaLink="$L$251" horiz="1" max="19" min="1" page="10" val="4"/>
</file>

<file path=xl/ctrlProps/ctrlProp344.xml><?xml version="1.0" encoding="utf-8"?>
<formControlPr xmlns="http://schemas.microsoft.com/office/spreadsheetml/2009/9/main" objectType="Scroll" dx="16" fmlaLink="$L$252" horiz="1" max="19" min="1" page="10" val="3"/>
</file>

<file path=xl/ctrlProps/ctrlProp345.xml><?xml version="1.0" encoding="utf-8"?>
<formControlPr xmlns="http://schemas.microsoft.com/office/spreadsheetml/2009/9/main" objectType="Scroll" dx="16" fmlaLink="$L$253" horiz="1" max="19" min="1" page="10" val="5"/>
</file>

<file path=xl/ctrlProps/ctrlProp346.xml><?xml version="1.0" encoding="utf-8"?>
<formControlPr xmlns="http://schemas.microsoft.com/office/spreadsheetml/2009/9/main" objectType="Scroll" dx="16" fmlaLink="$L$254" horiz="1" max="19" min="1" page="10" val="6"/>
</file>

<file path=xl/ctrlProps/ctrlProp347.xml><?xml version="1.0" encoding="utf-8"?>
<formControlPr xmlns="http://schemas.microsoft.com/office/spreadsheetml/2009/9/main" objectType="Scroll" dx="16" fmlaLink="$L$255" horiz="1" max="19" min="1" page="10" val="6"/>
</file>

<file path=xl/ctrlProps/ctrlProp348.xml><?xml version="1.0" encoding="utf-8"?>
<formControlPr xmlns="http://schemas.microsoft.com/office/spreadsheetml/2009/9/main" objectType="Scroll" dx="16" fmlaLink="$L$256" horiz="1" max="19" min="1" page="10" val="4"/>
</file>

<file path=xl/ctrlProps/ctrlProp349.xml><?xml version="1.0" encoding="utf-8"?>
<formControlPr xmlns="http://schemas.microsoft.com/office/spreadsheetml/2009/9/main" objectType="Scroll" dx="16" fmlaLink="$L$257" horiz="1" max="19" min="1" page="10" val="7"/>
</file>

<file path=xl/ctrlProps/ctrlProp350.xml><?xml version="1.0" encoding="utf-8"?>
<formControlPr xmlns="http://schemas.microsoft.com/office/spreadsheetml/2009/9/main" objectType="Scroll" dx="16" fmlaLink="$L$258" horiz="1" max="19" min="1" page="10" val="8"/>
</file>

<file path=xl/ctrlProps/ctrlProp351.xml><?xml version="1.0" encoding="utf-8"?>
<formControlPr xmlns="http://schemas.microsoft.com/office/spreadsheetml/2009/9/main" objectType="Scroll" dx="16" fmlaLink="$L$259" horiz="1" max="19" min="1" page="10" val="8"/>
</file>

<file path=xl/ctrlProps/ctrlProp352.xml><?xml version="1.0" encoding="utf-8"?>
<formControlPr xmlns="http://schemas.microsoft.com/office/spreadsheetml/2009/9/main" objectType="Scroll" dx="16" fmlaLink="$L$260" horiz="1" max="19" min="1" page="10" val="13"/>
</file>

<file path=xl/ctrlProps/ctrlProp353.xml><?xml version="1.0" encoding="utf-8"?>
<formControlPr xmlns="http://schemas.microsoft.com/office/spreadsheetml/2009/9/main" objectType="Scroll" dx="16" fmlaLink="$L$261" horiz="1" max="19" min="1" page="10" val="13"/>
</file>

<file path=xl/ctrlProps/ctrlProp354.xml><?xml version="1.0" encoding="utf-8"?>
<formControlPr xmlns="http://schemas.microsoft.com/office/spreadsheetml/2009/9/main" objectType="Scroll" dx="16" fmlaLink="$L$262" horiz="1" max="19" min="1" page="10" val="13"/>
</file>

<file path=xl/ctrlProps/ctrlProp355.xml><?xml version="1.0" encoding="utf-8"?>
<formControlPr xmlns="http://schemas.microsoft.com/office/spreadsheetml/2009/9/main" objectType="Scroll" dx="16" fmlaLink="$L$263" horiz="1" max="19" min="1" page="10" val="11"/>
</file>

<file path=xl/ctrlProps/ctrlProp356.xml><?xml version="1.0" encoding="utf-8"?>
<formControlPr xmlns="http://schemas.microsoft.com/office/spreadsheetml/2009/9/main" objectType="Scroll" dx="16" fmlaLink="$L$264" horiz="1" max="19" min="1" page="10" val="10"/>
</file>

<file path=xl/ctrlProps/ctrlProp357.xml><?xml version="1.0" encoding="utf-8"?>
<formControlPr xmlns="http://schemas.microsoft.com/office/spreadsheetml/2009/9/main" objectType="Scroll" dx="16" fmlaLink="$L$265" horiz="1" max="19" min="1" page="10" val="10"/>
</file>

<file path=xl/ctrlProps/ctrlProp358.xml><?xml version="1.0" encoding="utf-8"?>
<formControlPr xmlns="http://schemas.microsoft.com/office/spreadsheetml/2009/9/main" objectType="Scroll" dx="16" fmlaLink="$L$88" horiz="1" max="19" min="1" page="10" val="15"/>
</file>

<file path=xl/ctrlProps/ctrlProp359.xml><?xml version="1.0" encoding="utf-8"?>
<formControlPr xmlns="http://schemas.microsoft.com/office/spreadsheetml/2009/9/main" objectType="Scroll" dx="16" fmlaLink="$L$89" horiz="1" max="19" min="1" page="10" val="12"/>
</file>

<file path=xl/ctrlProps/ctrlProp360.xml><?xml version="1.0" encoding="utf-8"?>
<formControlPr xmlns="http://schemas.microsoft.com/office/spreadsheetml/2009/9/main" objectType="Scroll" dx="16" fmlaLink="$L$90" horiz="1" max="19" min="1" page="10" val="17"/>
</file>

<file path=xl/ctrlProps/ctrlProp361.xml><?xml version="1.0" encoding="utf-8"?>
<formControlPr xmlns="http://schemas.microsoft.com/office/spreadsheetml/2009/9/main" objectType="Scroll" dx="16" fmlaLink="$L$91" horiz="1" max="19" min="1" page="10" val="17"/>
</file>

<file path=xl/ctrlProps/ctrlProp362.xml><?xml version="1.0" encoding="utf-8"?>
<formControlPr xmlns="http://schemas.microsoft.com/office/spreadsheetml/2009/9/main" objectType="Scroll" dx="16" fmlaLink="$L$92" horiz="1" max="19" min="1" page="10" val="14"/>
</file>

<file path=xl/ctrlProps/ctrlProp363.xml><?xml version="1.0" encoding="utf-8"?>
<formControlPr xmlns="http://schemas.microsoft.com/office/spreadsheetml/2009/9/main" objectType="Scroll" dx="16" fmlaLink="$L$93" horiz="1" max="19" min="1" page="10" val="10"/>
</file>

<file path=xl/ctrlProps/ctrlProp364.xml><?xml version="1.0" encoding="utf-8"?>
<formControlPr xmlns="http://schemas.microsoft.com/office/spreadsheetml/2009/9/main" objectType="Scroll" dx="16" fmlaLink="$L$94" horiz="1" max="19" min="1" page="10" val="10"/>
</file>

<file path=xl/ctrlProps/ctrlProp365.xml><?xml version="1.0" encoding="utf-8"?>
<formControlPr xmlns="http://schemas.microsoft.com/office/spreadsheetml/2009/9/main" objectType="Scroll" dx="16" fmlaLink="$L$95" horiz="1" max="19" min="1" page="10" val="12"/>
</file>

<file path=xl/ctrlProps/ctrlProp366.xml><?xml version="1.0" encoding="utf-8"?>
<formControlPr xmlns="http://schemas.microsoft.com/office/spreadsheetml/2009/9/main" objectType="Scroll" dx="16" fmlaLink="$L$96" horiz="1" max="19" min="1" page="10" val="14"/>
</file>

<file path=xl/ctrlProps/ctrlProp367.xml><?xml version="1.0" encoding="utf-8"?>
<formControlPr xmlns="http://schemas.microsoft.com/office/spreadsheetml/2009/9/main" objectType="Scroll" dx="16" fmlaLink="$L$97" horiz="1" max="19" min="1" page="10" val="14"/>
</file>

<file path=xl/ctrlProps/ctrlProp368.xml><?xml version="1.0" encoding="utf-8"?>
<formControlPr xmlns="http://schemas.microsoft.com/office/spreadsheetml/2009/9/main" objectType="Scroll" dx="16" fmlaLink="$L$98" horiz="1" max="19" min="1" page="10" val="10"/>
</file>

<file path=xl/ctrlProps/ctrlProp369.xml><?xml version="1.0" encoding="utf-8"?>
<formControlPr xmlns="http://schemas.microsoft.com/office/spreadsheetml/2009/9/main" objectType="Scroll" dx="16" fmlaLink="$L$99" horiz="1" max="19" min="1" page="10" val="14"/>
</file>

<file path=xl/ctrlProps/ctrlProp370.xml><?xml version="1.0" encoding="utf-8"?>
<formControlPr xmlns="http://schemas.microsoft.com/office/spreadsheetml/2009/9/main" objectType="Scroll" dx="16" fmlaLink="$L$100" horiz="1" max="19" min="1" page="10" val="14"/>
</file>

<file path=xl/ctrlProps/ctrlProp371.xml><?xml version="1.0" encoding="utf-8"?>
<formControlPr xmlns="http://schemas.microsoft.com/office/spreadsheetml/2009/9/main" objectType="Scroll" dx="16" fmlaLink="$L$101" horiz="1" max="19" min="1" page="10" val="14"/>
</file>

<file path=xl/ctrlProps/ctrlProp372.xml><?xml version="1.0" encoding="utf-8"?>
<formControlPr xmlns="http://schemas.microsoft.com/office/spreadsheetml/2009/9/main" objectType="Scroll" dx="16" fmlaLink="$L$102" horiz="1" max="19" min="1" page="10" val="11"/>
</file>

<file path=xl/ctrlProps/ctrlProp373.xml><?xml version="1.0" encoding="utf-8"?>
<formControlPr xmlns="http://schemas.microsoft.com/office/spreadsheetml/2009/9/main" objectType="Scroll" dx="16" fmlaLink="$L$103" horiz="1" max="19" min="1" page="10" val="11"/>
</file>

<file path=xl/ctrlProps/ctrlProp374.xml><?xml version="1.0" encoding="utf-8"?>
<formControlPr xmlns="http://schemas.microsoft.com/office/spreadsheetml/2009/9/main" objectType="Scroll" dx="16" fmlaLink="$L$104" horiz="1" max="19" min="1" page="10" val="11"/>
</file>

<file path=xl/ctrlProps/ctrlProp375.xml><?xml version="1.0" encoding="utf-8"?>
<formControlPr xmlns="http://schemas.microsoft.com/office/spreadsheetml/2009/9/main" objectType="Scroll" dx="16" fmlaLink="$L$105" horiz="1" max="19" min="1" page="10" val="6"/>
</file>

<file path=xl/ctrlProps/ctrlProp376.xml><?xml version="1.0" encoding="utf-8"?>
<formControlPr xmlns="http://schemas.microsoft.com/office/spreadsheetml/2009/9/main" objectType="Scroll" dx="16" fmlaLink="$L$106" horiz="1" max="19" min="1" page="10" val="10"/>
</file>

<file path=xl/ctrlProps/ctrlProp377.xml><?xml version="1.0" encoding="utf-8"?>
<formControlPr xmlns="http://schemas.microsoft.com/office/spreadsheetml/2009/9/main" objectType="Scroll" dx="16" fmlaLink="$L$107" horiz="1" max="19" min="1" page="10" val="10"/>
</file>

<file path=xl/ctrlProps/ctrlProp378.xml><?xml version="1.0" encoding="utf-8"?>
<formControlPr xmlns="http://schemas.microsoft.com/office/spreadsheetml/2009/9/main" objectType="Scroll" dx="16" fmlaLink="$L$108" horiz="1" max="19" min="1" page="10" val="10"/>
</file>

<file path=xl/ctrlProps/ctrlProp379.xml><?xml version="1.0" encoding="utf-8"?>
<formControlPr xmlns="http://schemas.microsoft.com/office/spreadsheetml/2009/9/main" objectType="Scroll" dx="16" fmlaLink="$L$149" horiz="1" max="19" min="1" page="10" val="10"/>
</file>

<file path=xl/ctrlProps/ctrlProp380.xml><?xml version="1.0" encoding="utf-8"?>
<formControlPr xmlns="http://schemas.microsoft.com/office/spreadsheetml/2009/9/main" objectType="Scroll" dx="16" fmlaLink="$L$150" horiz="1" max="19" min="1" page="10" val="8"/>
</file>

<file path=xl/ctrlProps/ctrlProp381.xml><?xml version="1.0" encoding="utf-8"?>
<formControlPr xmlns="http://schemas.microsoft.com/office/spreadsheetml/2009/9/main" objectType="Scroll" dx="16" fmlaLink="$L$151" horiz="1" max="19" min="1" page="10"/>
</file>

<file path=xl/ctrlProps/ctrlProp382.xml><?xml version="1.0" encoding="utf-8"?>
<formControlPr xmlns="http://schemas.microsoft.com/office/spreadsheetml/2009/9/main" objectType="Scroll" dx="16" fmlaLink="$L$152" horiz="1" max="19" min="1" page="10"/>
</file>

<file path=xl/ctrlProps/ctrlProp383.xml><?xml version="1.0" encoding="utf-8"?>
<formControlPr xmlns="http://schemas.microsoft.com/office/spreadsheetml/2009/9/main" objectType="Scroll" dx="16" fmlaLink="$L$153" horiz="1" max="19" min="1" page="10" val="15"/>
</file>

<file path=xl/ctrlProps/ctrlProp384.xml><?xml version="1.0" encoding="utf-8"?>
<formControlPr xmlns="http://schemas.microsoft.com/office/spreadsheetml/2009/9/main" objectType="Scroll" dx="16" fmlaLink="$L$154" horiz="1" max="19" min="1" page="10" val="2"/>
</file>

<file path=xl/ctrlProps/ctrlProp385.xml><?xml version="1.0" encoding="utf-8"?>
<formControlPr xmlns="http://schemas.microsoft.com/office/spreadsheetml/2009/9/main" objectType="Scroll" dx="16" fmlaLink="$L$155" horiz="1" max="19" min="1" page="10" val="5"/>
</file>

<file path=xl/ctrlProps/ctrlProp386.xml><?xml version="1.0" encoding="utf-8"?>
<formControlPr xmlns="http://schemas.microsoft.com/office/spreadsheetml/2009/9/main" objectType="Scroll" dx="16" fmlaLink="$L$156" horiz="1" max="19" min="1" page="10"/>
</file>

<file path=xl/ctrlProps/ctrlProp387.xml><?xml version="1.0" encoding="utf-8"?>
<formControlPr xmlns="http://schemas.microsoft.com/office/spreadsheetml/2009/9/main" objectType="Scroll" dx="16" fmlaLink="$L$157" horiz="1" max="19" min="1" page="10"/>
</file>

<file path=xl/ctrlProps/ctrlProp388.xml><?xml version="1.0" encoding="utf-8"?>
<formControlPr xmlns="http://schemas.microsoft.com/office/spreadsheetml/2009/9/main" objectType="Scroll" dx="16" fmlaLink="$L$158" horiz="1" max="19" min="1" page="10" val="10"/>
</file>

<file path=xl/ctrlProps/ctrlProp389.xml><?xml version="1.0" encoding="utf-8"?>
<formControlPr xmlns="http://schemas.microsoft.com/office/spreadsheetml/2009/9/main" objectType="Scroll" dx="16" fmlaLink="$L$159" horiz="1" max="19" min="1" page="10" val="15"/>
</file>

<file path=xl/ctrlProps/ctrlProp390.xml><?xml version="1.0" encoding="utf-8"?>
<formControlPr xmlns="http://schemas.microsoft.com/office/spreadsheetml/2009/9/main" objectType="Scroll" dx="16" fmlaLink="$L$160" horiz="1" max="19" min="1" page="10"/>
</file>

<file path=xl/ctrlProps/ctrlProp391.xml><?xml version="1.0" encoding="utf-8"?>
<formControlPr xmlns="http://schemas.microsoft.com/office/spreadsheetml/2009/9/main" objectType="Scroll" dx="16" fmlaLink="$L$161" horiz="1" max="19" min="1" page="10"/>
</file>

<file path=xl/ctrlProps/ctrlProp392.xml><?xml version="1.0" encoding="utf-8"?>
<formControlPr xmlns="http://schemas.microsoft.com/office/spreadsheetml/2009/9/main" objectType="Scroll" dx="16" fmlaLink="$L$162" horiz="1" max="19" min="1" page="10" val="14"/>
</file>

<file path=xl/ctrlProps/ctrlProp393.xml><?xml version="1.0" encoding="utf-8"?>
<formControlPr xmlns="http://schemas.microsoft.com/office/spreadsheetml/2009/9/main" objectType="Scroll" dx="16" fmlaLink="$L$163" horiz="1" max="19" min="1" page="10" val="14"/>
</file>

<file path=xl/ctrlProps/ctrlProp394.xml><?xml version="1.0" encoding="utf-8"?>
<formControlPr xmlns="http://schemas.microsoft.com/office/spreadsheetml/2009/9/main" objectType="Scroll" dx="16" fmlaLink="$L$164" horiz="1" max="19" min="1" page="10" val="10"/>
</file>

<file path=xl/ctrlProps/ctrlProp395.xml><?xml version="1.0" encoding="utf-8"?>
<formControlPr xmlns="http://schemas.microsoft.com/office/spreadsheetml/2009/9/main" objectType="Scroll" dx="16" fmlaLink="$L$165" horiz="1" max="19" min="1" page="10" val="19"/>
</file>

<file path=xl/ctrlProps/ctrlProp396.xml><?xml version="1.0" encoding="utf-8"?>
<formControlPr xmlns="http://schemas.microsoft.com/office/spreadsheetml/2009/9/main" objectType="Scroll" dx="16" fmlaLink="$L$166" horiz="1" max="19" min="1" page="10" val="19"/>
</file>

<file path=xl/ctrlProps/ctrlProp397.xml><?xml version="1.0" encoding="utf-8"?>
<formControlPr xmlns="http://schemas.microsoft.com/office/spreadsheetml/2009/9/main" objectType="Scroll" dx="16" fmlaLink="$L$167" horiz="1" max="19" min="1" page="10" val="19"/>
</file>

<file path=xl/ctrlProps/ctrlProp398.xml><?xml version="1.0" encoding="utf-8"?>
<formControlPr xmlns="http://schemas.microsoft.com/office/spreadsheetml/2009/9/main" objectType="Scroll" dx="16" fmlaLink="$L$168" horiz="1" max="19" min="1" page="10" val="19"/>
</file>

<file path=xl/ctrlProps/ctrlProp399.xml><?xml version="1.0" encoding="utf-8"?>
<formControlPr xmlns="http://schemas.microsoft.com/office/spreadsheetml/2009/9/main" objectType="Scroll" dx="16" fmlaLink="$L$265" horiz="1" max="19" min="1" page="10" val="10"/>
</file>

<file path=xl/ctrlProps/ctrlProp400.xml><?xml version="1.0" encoding="utf-8"?>
<formControlPr xmlns="http://schemas.microsoft.com/office/spreadsheetml/2009/9/main" objectType="Scroll" dx="16" fmlaLink="$L$88" horiz="1" max="19" min="1" page="10" val="15"/>
</file>

<file path=xl/ctrlProps/ctrlProp401.xml><?xml version="1.0" encoding="utf-8"?>
<formControlPr xmlns="http://schemas.microsoft.com/office/spreadsheetml/2009/9/main" objectType="Scroll" dx="16" fmlaLink="$L$89" horiz="1" max="19" min="1" page="10" val="12"/>
</file>

<file path=xl/ctrlProps/ctrlProp402.xml><?xml version="1.0" encoding="utf-8"?>
<formControlPr xmlns="http://schemas.microsoft.com/office/spreadsheetml/2009/9/main" objectType="Scroll" dx="16" fmlaLink="$L$90" horiz="1" max="19" min="1" page="10" val="17"/>
</file>

<file path=xl/ctrlProps/ctrlProp403.xml><?xml version="1.0" encoding="utf-8"?>
<formControlPr xmlns="http://schemas.microsoft.com/office/spreadsheetml/2009/9/main" objectType="Scroll" dx="16" fmlaLink="$L$91" horiz="1" max="19" min="1" page="10" val="17"/>
</file>

<file path=xl/ctrlProps/ctrlProp404.xml><?xml version="1.0" encoding="utf-8"?>
<formControlPr xmlns="http://schemas.microsoft.com/office/spreadsheetml/2009/9/main" objectType="Scroll" dx="16" fmlaLink="$L$92" horiz="1" max="19" min="1" page="10" val="14"/>
</file>

<file path=xl/ctrlProps/ctrlProp405.xml><?xml version="1.0" encoding="utf-8"?>
<formControlPr xmlns="http://schemas.microsoft.com/office/spreadsheetml/2009/9/main" objectType="Scroll" dx="16" fmlaLink="$L$93" horiz="1" max="19" min="1" page="10" val="10"/>
</file>

<file path=xl/ctrlProps/ctrlProp406.xml><?xml version="1.0" encoding="utf-8"?>
<formControlPr xmlns="http://schemas.microsoft.com/office/spreadsheetml/2009/9/main" objectType="Scroll" dx="16" fmlaLink="$L$94" horiz="1" max="19" min="1" page="10" val="10"/>
</file>

<file path=xl/ctrlProps/ctrlProp407.xml><?xml version="1.0" encoding="utf-8"?>
<formControlPr xmlns="http://schemas.microsoft.com/office/spreadsheetml/2009/9/main" objectType="Scroll" dx="16" fmlaLink="$L$95" horiz="1" max="19" min="1" page="10" val="12"/>
</file>

<file path=xl/ctrlProps/ctrlProp408.xml><?xml version="1.0" encoding="utf-8"?>
<formControlPr xmlns="http://schemas.microsoft.com/office/spreadsheetml/2009/9/main" objectType="Scroll" dx="16" fmlaLink="$L$96" horiz="1" max="19" min="1" page="10" val="14"/>
</file>

<file path=xl/ctrlProps/ctrlProp409.xml><?xml version="1.0" encoding="utf-8"?>
<formControlPr xmlns="http://schemas.microsoft.com/office/spreadsheetml/2009/9/main" objectType="Scroll" dx="16" fmlaLink="$L$97" horiz="1" max="19" min="1" page="10" val="14"/>
</file>

<file path=xl/ctrlProps/ctrlProp410.xml><?xml version="1.0" encoding="utf-8"?>
<formControlPr xmlns="http://schemas.microsoft.com/office/spreadsheetml/2009/9/main" objectType="Scroll" dx="16" fmlaLink="$L$98" horiz="1" max="19" min="1" page="10" val="10"/>
</file>

<file path=xl/ctrlProps/ctrlProp411.xml><?xml version="1.0" encoding="utf-8"?>
<formControlPr xmlns="http://schemas.microsoft.com/office/spreadsheetml/2009/9/main" objectType="Scroll" dx="16" fmlaLink="$L$99" horiz="1" max="19" min="1" page="10" val="14"/>
</file>

<file path=xl/ctrlProps/ctrlProp412.xml><?xml version="1.0" encoding="utf-8"?>
<formControlPr xmlns="http://schemas.microsoft.com/office/spreadsheetml/2009/9/main" objectType="Scroll" dx="16" fmlaLink="$L$100" horiz="1" max="19" min="1" page="10" val="14"/>
</file>

<file path=xl/ctrlProps/ctrlProp413.xml><?xml version="1.0" encoding="utf-8"?>
<formControlPr xmlns="http://schemas.microsoft.com/office/spreadsheetml/2009/9/main" objectType="Scroll" dx="16" fmlaLink="$L$101" horiz="1" max="19" min="1" page="10" val="14"/>
</file>

<file path=xl/ctrlProps/ctrlProp414.xml><?xml version="1.0" encoding="utf-8"?>
<formControlPr xmlns="http://schemas.microsoft.com/office/spreadsheetml/2009/9/main" objectType="Scroll" dx="16" fmlaLink="$L$102" horiz="1" max="19" min="1" page="10" val="11"/>
</file>

<file path=xl/ctrlProps/ctrlProp415.xml><?xml version="1.0" encoding="utf-8"?>
<formControlPr xmlns="http://schemas.microsoft.com/office/spreadsheetml/2009/9/main" objectType="Scroll" dx="16" fmlaLink="$L$103" horiz="1" max="19" min="1" page="10" val="11"/>
</file>

<file path=xl/ctrlProps/ctrlProp416.xml><?xml version="1.0" encoding="utf-8"?>
<formControlPr xmlns="http://schemas.microsoft.com/office/spreadsheetml/2009/9/main" objectType="Scroll" dx="16" fmlaLink="$L$104" horiz="1" max="19" min="1" page="10" val="11"/>
</file>

<file path=xl/ctrlProps/ctrlProp417.xml><?xml version="1.0" encoding="utf-8"?>
<formControlPr xmlns="http://schemas.microsoft.com/office/spreadsheetml/2009/9/main" objectType="Scroll" dx="16" fmlaLink="$L$105" horiz="1" max="19" min="1" page="10" val="6"/>
</file>

<file path=xl/ctrlProps/ctrlProp418.xml><?xml version="1.0" encoding="utf-8"?>
<formControlPr xmlns="http://schemas.microsoft.com/office/spreadsheetml/2009/9/main" objectType="Scroll" dx="16" fmlaLink="$L$106" horiz="1" max="19" min="1" page="10" val="10"/>
</file>

<file path=xl/ctrlProps/ctrlProp419.xml><?xml version="1.0" encoding="utf-8"?>
<formControlPr xmlns="http://schemas.microsoft.com/office/spreadsheetml/2009/9/main" objectType="Scroll" dx="16" fmlaLink="$L$107" horiz="1" max="19" min="1" page="10" val="10"/>
</file>

<file path=xl/ctrlProps/ctrlProp420.xml><?xml version="1.0" encoding="utf-8"?>
<formControlPr xmlns="http://schemas.microsoft.com/office/spreadsheetml/2009/9/main" objectType="Scroll" dx="16" fmlaLink="$L$108" horiz="1" max="19" min="1" page="10" val="10"/>
</file>

<file path=xl/ctrlProps/ctrlProp421.xml><?xml version="1.0" encoding="utf-8"?>
<formControlPr xmlns="http://schemas.microsoft.com/office/spreadsheetml/2009/9/main" objectType="Scroll" dx="16" fmlaLink="$L$245" horiz="1" max="19" min="1" page="10" val="15"/>
</file>

<file path=xl/ctrlProps/ctrlProp422.xml><?xml version="1.0" encoding="utf-8"?>
<formControlPr xmlns="http://schemas.microsoft.com/office/spreadsheetml/2009/9/main" objectType="Scroll" dx="16" fmlaLink="$L$246" horiz="1" max="19" min="1" page="10" val="3"/>
</file>

<file path=xl/ctrlProps/ctrlProp423.xml><?xml version="1.0" encoding="utf-8"?>
<formControlPr xmlns="http://schemas.microsoft.com/office/spreadsheetml/2009/9/main" objectType="Scroll" dx="16" fmlaLink="$L$247" horiz="1" max="19" min="1" page="10" val="3"/>
</file>

<file path=xl/ctrlProps/ctrlProp424.xml><?xml version="1.0" encoding="utf-8"?>
<formControlPr xmlns="http://schemas.microsoft.com/office/spreadsheetml/2009/9/main" objectType="Scroll" dx="16" fmlaLink="$L$248" horiz="1" max="19" min="1" page="10" val="4"/>
</file>

<file path=xl/ctrlProps/ctrlProp425.xml><?xml version="1.0" encoding="utf-8"?>
<formControlPr xmlns="http://schemas.microsoft.com/office/spreadsheetml/2009/9/main" objectType="Scroll" dx="16" fmlaLink="$L$249" horiz="1" max="19" min="1" page="10" val="6"/>
</file>

<file path=xl/ctrlProps/ctrlProp426.xml><?xml version="1.0" encoding="utf-8"?>
<formControlPr xmlns="http://schemas.microsoft.com/office/spreadsheetml/2009/9/main" objectType="Scroll" dx="16" fmlaLink="$L$250" horiz="1" max="19" min="1" page="10" val="7"/>
</file>

<file path=xl/ctrlProps/ctrlProp427.xml><?xml version="1.0" encoding="utf-8"?>
<formControlPr xmlns="http://schemas.microsoft.com/office/spreadsheetml/2009/9/main" objectType="Scroll" dx="16" fmlaLink="$L$251" horiz="1" max="19" min="1" page="10" val="4"/>
</file>

<file path=xl/ctrlProps/ctrlProp428.xml><?xml version="1.0" encoding="utf-8"?>
<formControlPr xmlns="http://schemas.microsoft.com/office/spreadsheetml/2009/9/main" objectType="Scroll" dx="16" fmlaLink="$L$252" horiz="1" max="19" min="1" page="10" val="3"/>
</file>

<file path=xl/ctrlProps/ctrlProp429.xml><?xml version="1.0" encoding="utf-8"?>
<formControlPr xmlns="http://schemas.microsoft.com/office/spreadsheetml/2009/9/main" objectType="Scroll" dx="16" fmlaLink="$L$253" horiz="1" max="19" min="1" page="10" val="5"/>
</file>

<file path=xl/ctrlProps/ctrlProp430.xml><?xml version="1.0" encoding="utf-8"?>
<formControlPr xmlns="http://schemas.microsoft.com/office/spreadsheetml/2009/9/main" objectType="Scroll" dx="16" fmlaLink="$L$254" horiz="1" max="19" min="1" page="10" val="6"/>
</file>

<file path=xl/ctrlProps/ctrlProp431.xml><?xml version="1.0" encoding="utf-8"?>
<formControlPr xmlns="http://schemas.microsoft.com/office/spreadsheetml/2009/9/main" objectType="Scroll" dx="16" fmlaLink="$L$255" horiz="1" max="19" min="1" page="10" val="6"/>
</file>

<file path=xl/ctrlProps/ctrlProp432.xml><?xml version="1.0" encoding="utf-8"?>
<formControlPr xmlns="http://schemas.microsoft.com/office/spreadsheetml/2009/9/main" objectType="Scroll" dx="16" fmlaLink="$L$256" horiz="1" max="19" min="1" page="10" val="4"/>
</file>

<file path=xl/ctrlProps/ctrlProp433.xml><?xml version="1.0" encoding="utf-8"?>
<formControlPr xmlns="http://schemas.microsoft.com/office/spreadsheetml/2009/9/main" objectType="Scroll" dx="16" fmlaLink="$L$257" horiz="1" max="19" min="1" page="10" val="7"/>
</file>

<file path=xl/ctrlProps/ctrlProp434.xml><?xml version="1.0" encoding="utf-8"?>
<formControlPr xmlns="http://schemas.microsoft.com/office/spreadsheetml/2009/9/main" objectType="Scroll" dx="16" fmlaLink="$L$258" horiz="1" max="19" min="1" page="10" val="8"/>
</file>

<file path=xl/ctrlProps/ctrlProp435.xml><?xml version="1.0" encoding="utf-8"?>
<formControlPr xmlns="http://schemas.microsoft.com/office/spreadsheetml/2009/9/main" objectType="Scroll" dx="16" fmlaLink="$L$259" horiz="1" max="19" min="1" page="10" val="8"/>
</file>

<file path=xl/ctrlProps/ctrlProp436.xml><?xml version="1.0" encoding="utf-8"?>
<formControlPr xmlns="http://schemas.microsoft.com/office/spreadsheetml/2009/9/main" objectType="Scroll" dx="16" fmlaLink="$L$260" horiz="1" max="19" min="1" page="10" val="13"/>
</file>

<file path=xl/ctrlProps/ctrlProp437.xml><?xml version="1.0" encoding="utf-8"?>
<formControlPr xmlns="http://schemas.microsoft.com/office/spreadsheetml/2009/9/main" objectType="Scroll" dx="16" fmlaLink="$L$261" horiz="1" max="19" min="1" page="10" val="13"/>
</file>

<file path=xl/ctrlProps/ctrlProp438.xml><?xml version="1.0" encoding="utf-8"?>
<formControlPr xmlns="http://schemas.microsoft.com/office/spreadsheetml/2009/9/main" objectType="Scroll" dx="16" fmlaLink="$L$262" horiz="1" max="19" min="1" page="10" val="13"/>
</file>

<file path=xl/ctrlProps/ctrlProp439.xml><?xml version="1.0" encoding="utf-8"?>
<formControlPr xmlns="http://schemas.microsoft.com/office/spreadsheetml/2009/9/main" objectType="Scroll" dx="16" fmlaLink="$L$263" horiz="1" max="19" min="1" page="10" val="11"/>
</file>

<file path=xl/ctrlProps/ctrlProp440.xml><?xml version="1.0" encoding="utf-8"?>
<formControlPr xmlns="http://schemas.microsoft.com/office/spreadsheetml/2009/9/main" objectType="Scroll" dx="16" fmlaLink="$L$264" horiz="1" max="19" min="1" page="10" val="10"/>
</file>

<file path=xl/ctrlProps/ctrlProp441.xml><?xml version="1.0" encoding="utf-8"?>
<formControlPr xmlns="http://schemas.microsoft.com/office/spreadsheetml/2009/9/main" objectType="Scroll" dx="16" fmlaLink="$L$265" horiz="1" max="19" min="1" page="10" val="10"/>
</file>

<file path=xl/ctrlProps/ctrlProp442.xml><?xml version="1.0" encoding="utf-8"?>
<formControlPr xmlns="http://schemas.microsoft.com/office/spreadsheetml/2009/9/main" objectType="Scroll" dx="16" fmlaLink="$L$88" horiz="1" max="19" min="1" page="10" val="15"/>
</file>

<file path=xl/ctrlProps/ctrlProp443.xml><?xml version="1.0" encoding="utf-8"?>
<formControlPr xmlns="http://schemas.microsoft.com/office/spreadsheetml/2009/9/main" objectType="Scroll" dx="16" fmlaLink="$L$89" horiz="1" max="19" min="1" page="10" val="12"/>
</file>

<file path=xl/ctrlProps/ctrlProp444.xml><?xml version="1.0" encoding="utf-8"?>
<formControlPr xmlns="http://schemas.microsoft.com/office/spreadsheetml/2009/9/main" objectType="Scroll" dx="16" fmlaLink="$L$90" horiz="1" max="19" min="1" page="10" val="17"/>
</file>

<file path=xl/ctrlProps/ctrlProp445.xml><?xml version="1.0" encoding="utf-8"?>
<formControlPr xmlns="http://schemas.microsoft.com/office/spreadsheetml/2009/9/main" objectType="Scroll" dx="16" fmlaLink="$L$91" horiz="1" max="19" min="1" page="10" val="17"/>
</file>

<file path=xl/ctrlProps/ctrlProp446.xml><?xml version="1.0" encoding="utf-8"?>
<formControlPr xmlns="http://schemas.microsoft.com/office/spreadsheetml/2009/9/main" objectType="Scroll" dx="16" fmlaLink="$L$92" horiz="1" max="19" min="1" page="10" val="14"/>
</file>

<file path=xl/ctrlProps/ctrlProp447.xml><?xml version="1.0" encoding="utf-8"?>
<formControlPr xmlns="http://schemas.microsoft.com/office/spreadsheetml/2009/9/main" objectType="Scroll" dx="16" fmlaLink="$L$93" horiz="1" max="19" min="1" page="10" val="10"/>
</file>

<file path=xl/ctrlProps/ctrlProp448.xml><?xml version="1.0" encoding="utf-8"?>
<formControlPr xmlns="http://schemas.microsoft.com/office/spreadsheetml/2009/9/main" objectType="Scroll" dx="16" fmlaLink="$L$94" horiz="1" max="19" min="1" page="10" val="10"/>
</file>

<file path=xl/ctrlProps/ctrlProp449.xml><?xml version="1.0" encoding="utf-8"?>
<formControlPr xmlns="http://schemas.microsoft.com/office/spreadsheetml/2009/9/main" objectType="Scroll" dx="16" fmlaLink="$L$95" horiz="1" max="19" min="1" page="10" val="12"/>
</file>

<file path=xl/ctrlProps/ctrlProp450.xml><?xml version="1.0" encoding="utf-8"?>
<formControlPr xmlns="http://schemas.microsoft.com/office/spreadsheetml/2009/9/main" objectType="Scroll" dx="16" fmlaLink="$L$96" horiz="1" max="19" min="1" page="10" val="14"/>
</file>

<file path=xl/ctrlProps/ctrlProp451.xml><?xml version="1.0" encoding="utf-8"?>
<formControlPr xmlns="http://schemas.microsoft.com/office/spreadsheetml/2009/9/main" objectType="Scroll" dx="16" fmlaLink="$L$97" horiz="1" max="19" min="1" page="10" val="14"/>
</file>

<file path=xl/ctrlProps/ctrlProp452.xml><?xml version="1.0" encoding="utf-8"?>
<formControlPr xmlns="http://schemas.microsoft.com/office/spreadsheetml/2009/9/main" objectType="Scroll" dx="16" fmlaLink="$L$98" horiz="1" max="19" min="1" page="10" val="10"/>
</file>

<file path=xl/ctrlProps/ctrlProp453.xml><?xml version="1.0" encoding="utf-8"?>
<formControlPr xmlns="http://schemas.microsoft.com/office/spreadsheetml/2009/9/main" objectType="Scroll" dx="16" fmlaLink="$L$99" horiz="1" max="19" min="1" page="10" val="14"/>
</file>

<file path=xl/ctrlProps/ctrlProp454.xml><?xml version="1.0" encoding="utf-8"?>
<formControlPr xmlns="http://schemas.microsoft.com/office/spreadsheetml/2009/9/main" objectType="Scroll" dx="16" fmlaLink="$L$100" horiz="1" max="19" min="1" page="10" val="14"/>
</file>

<file path=xl/ctrlProps/ctrlProp455.xml><?xml version="1.0" encoding="utf-8"?>
<formControlPr xmlns="http://schemas.microsoft.com/office/spreadsheetml/2009/9/main" objectType="Scroll" dx="16" fmlaLink="$L$101" horiz="1" max="19" min="1" page="10" val="14"/>
</file>

<file path=xl/ctrlProps/ctrlProp456.xml><?xml version="1.0" encoding="utf-8"?>
<formControlPr xmlns="http://schemas.microsoft.com/office/spreadsheetml/2009/9/main" objectType="Scroll" dx="16" fmlaLink="$L$102" horiz="1" max="19" min="1" page="10" val="11"/>
</file>

<file path=xl/ctrlProps/ctrlProp457.xml><?xml version="1.0" encoding="utf-8"?>
<formControlPr xmlns="http://schemas.microsoft.com/office/spreadsheetml/2009/9/main" objectType="Scroll" dx="16" fmlaLink="$L$103" horiz="1" max="19" min="1" page="10" val="11"/>
</file>

<file path=xl/ctrlProps/ctrlProp458.xml><?xml version="1.0" encoding="utf-8"?>
<formControlPr xmlns="http://schemas.microsoft.com/office/spreadsheetml/2009/9/main" objectType="Scroll" dx="16" fmlaLink="$L$104" horiz="1" max="19" min="1" page="10" val="11"/>
</file>

<file path=xl/ctrlProps/ctrlProp459.xml><?xml version="1.0" encoding="utf-8"?>
<formControlPr xmlns="http://schemas.microsoft.com/office/spreadsheetml/2009/9/main" objectType="Scroll" dx="16" fmlaLink="$L$105" horiz="1" max="19" min="1" page="10" val="6"/>
</file>

<file path=xl/ctrlProps/ctrlProp460.xml><?xml version="1.0" encoding="utf-8"?>
<formControlPr xmlns="http://schemas.microsoft.com/office/spreadsheetml/2009/9/main" objectType="Scroll" dx="16" fmlaLink="$L$106" horiz="1" max="19" min="1" page="10" val="10"/>
</file>

<file path=xl/ctrlProps/ctrlProp461.xml><?xml version="1.0" encoding="utf-8"?>
<formControlPr xmlns="http://schemas.microsoft.com/office/spreadsheetml/2009/9/main" objectType="Scroll" dx="16" fmlaLink="$L$107" horiz="1" max="19" min="1" page="10" val="10"/>
</file>

<file path=xl/ctrlProps/ctrlProp462.xml><?xml version="1.0" encoding="utf-8"?>
<formControlPr xmlns="http://schemas.microsoft.com/office/spreadsheetml/2009/9/main" objectType="Scroll" dx="16" fmlaLink="$L$108" horiz="1" max="19" min="1" page="10" val="10"/>
</file>

<file path=xl/ctrlProps/ctrlProp463.xml><?xml version="1.0" encoding="utf-8"?>
<formControlPr xmlns="http://schemas.microsoft.com/office/spreadsheetml/2009/9/main" objectType="Scroll" dx="16" fmlaLink="$L$149" horiz="1" max="19" min="1" page="10" val="10"/>
</file>

<file path=xl/ctrlProps/ctrlProp464.xml><?xml version="1.0" encoding="utf-8"?>
<formControlPr xmlns="http://schemas.microsoft.com/office/spreadsheetml/2009/9/main" objectType="Scroll" dx="16" fmlaLink="$L$150" horiz="1" max="19" min="1" page="10" val="8"/>
</file>

<file path=xl/ctrlProps/ctrlProp465.xml><?xml version="1.0" encoding="utf-8"?>
<formControlPr xmlns="http://schemas.microsoft.com/office/spreadsheetml/2009/9/main" objectType="Scroll" dx="16" fmlaLink="$L$151" horiz="1" max="19" min="1" page="10"/>
</file>

<file path=xl/ctrlProps/ctrlProp466.xml><?xml version="1.0" encoding="utf-8"?>
<formControlPr xmlns="http://schemas.microsoft.com/office/spreadsheetml/2009/9/main" objectType="Scroll" dx="16" fmlaLink="$L$152" horiz="1" max="19" min="1" page="10"/>
</file>

<file path=xl/ctrlProps/ctrlProp467.xml><?xml version="1.0" encoding="utf-8"?>
<formControlPr xmlns="http://schemas.microsoft.com/office/spreadsheetml/2009/9/main" objectType="Scroll" dx="16" fmlaLink="$L$153" horiz="1" max="19" min="1" page="10" val="15"/>
</file>

<file path=xl/ctrlProps/ctrlProp468.xml><?xml version="1.0" encoding="utf-8"?>
<formControlPr xmlns="http://schemas.microsoft.com/office/spreadsheetml/2009/9/main" objectType="Scroll" dx="16" fmlaLink="$L$154" horiz="1" max="19" min="1" page="10" val="2"/>
</file>

<file path=xl/ctrlProps/ctrlProp469.xml><?xml version="1.0" encoding="utf-8"?>
<formControlPr xmlns="http://schemas.microsoft.com/office/spreadsheetml/2009/9/main" objectType="Scroll" dx="16" fmlaLink="$L$155" horiz="1" max="19" min="1" page="10" val="5"/>
</file>

<file path=xl/ctrlProps/ctrlProp470.xml><?xml version="1.0" encoding="utf-8"?>
<formControlPr xmlns="http://schemas.microsoft.com/office/spreadsheetml/2009/9/main" objectType="Scroll" dx="16" fmlaLink="$L$156" horiz="1" max="19" min="1" page="10"/>
</file>

<file path=xl/ctrlProps/ctrlProp471.xml><?xml version="1.0" encoding="utf-8"?>
<formControlPr xmlns="http://schemas.microsoft.com/office/spreadsheetml/2009/9/main" objectType="Scroll" dx="16" fmlaLink="$L$157" horiz="1" max="19" min="1" page="10"/>
</file>

<file path=xl/ctrlProps/ctrlProp472.xml><?xml version="1.0" encoding="utf-8"?>
<formControlPr xmlns="http://schemas.microsoft.com/office/spreadsheetml/2009/9/main" objectType="Scroll" dx="16" fmlaLink="$L$158" horiz="1" max="19" min="1" page="10" val="10"/>
</file>

<file path=xl/ctrlProps/ctrlProp473.xml><?xml version="1.0" encoding="utf-8"?>
<formControlPr xmlns="http://schemas.microsoft.com/office/spreadsheetml/2009/9/main" objectType="Scroll" dx="16" fmlaLink="$L$159" horiz="1" max="19" min="1" page="10" val="15"/>
</file>

<file path=xl/ctrlProps/ctrlProp474.xml><?xml version="1.0" encoding="utf-8"?>
<formControlPr xmlns="http://schemas.microsoft.com/office/spreadsheetml/2009/9/main" objectType="Scroll" dx="16" fmlaLink="$L$160" horiz="1" max="19" min="1" page="10"/>
</file>

<file path=xl/ctrlProps/ctrlProp475.xml><?xml version="1.0" encoding="utf-8"?>
<formControlPr xmlns="http://schemas.microsoft.com/office/spreadsheetml/2009/9/main" objectType="Scroll" dx="16" fmlaLink="$L$161" horiz="1" max="19" min="1" page="10"/>
</file>

<file path=xl/ctrlProps/ctrlProp476.xml><?xml version="1.0" encoding="utf-8"?>
<formControlPr xmlns="http://schemas.microsoft.com/office/spreadsheetml/2009/9/main" objectType="Scroll" dx="16" fmlaLink="$L$162" horiz="1" max="19" min="1" page="10" val="14"/>
</file>

<file path=xl/ctrlProps/ctrlProp477.xml><?xml version="1.0" encoding="utf-8"?>
<formControlPr xmlns="http://schemas.microsoft.com/office/spreadsheetml/2009/9/main" objectType="Scroll" dx="16" fmlaLink="$L$163" horiz="1" max="19" min="1" page="10" val="14"/>
</file>

<file path=xl/ctrlProps/ctrlProp478.xml><?xml version="1.0" encoding="utf-8"?>
<formControlPr xmlns="http://schemas.microsoft.com/office/spreadsheetml/2009/9/main" objectType="Scroll" dx="16" fmlaLink="$L$164" horiz="1" max="19" min="1" page="10" val="10"/>
</file>

<file path=xl/ctrlProps/ctrlProp479.xml><?xml version="1.0" encoding="utf-8"?>
<formControlPr xmlns="http://schemas.microsoft.com/office/spreadsheetml/2009/9/main" objectType="Scroll" dx="16" fmlaLink="$L$165" horiz="1" max="19" min="1" page="10" val="19"/>
</file>

<file path=xl/ctrlProps/ctrlProp480.xml><?xml version="1.0" encoding="utf-8"?>
<formControlPr xmlns="http://schemas.microsoft.com/office/spreadsheetml/2009/9/main" objectType="Scroll" dx="16" fmlaLink="$L$166" horiz="1" max="19" min="1" page="10" val="19"/>
</file>

<file path=xl/ctrlProps/ctrlProp481.xml><?xml version="1.0" encoding="utf-8"?>
<formControlPr xmlns="http://schemas.microsoft.com/office/spreadsheetml/2009/9/main" objectType="Scroll" dx="16" fmlaLink="$L$167" horiz="1" max="19" min="1" page="10" val="19"/>
</file>

<file path=xl/ctrlProps/ctrlProp482.xml><?xml version="1.0" encoding="utf-8"?>
<formControlPr xmlns="http://schemas.microsoft.com/office/spreadsheetml/2009/9/main" objectType="Scroll" dx="16" fmlaLink="$L$168" horiz="1" max="19" min="1" page="10" val="19"/>
</file>

<file path=xl/ctrlProps/ctrlProp483.xml><?xml version="1.0" encoding="utf-8"?>
<formControlPr xmlns="http://schemas.microsoft.com/office/spreadsheetml/2009/9/main" objectType="Scroll" dx="16" fmlaLink="$L$265" horiz="1" max="19" min="1" page="10" val="10"/>
</file>

<file path=xl/ctrlProps/ctrlProp484.xml><?xml version="1.0" encoding="utf-8"?>
<formControlPr xmlns="http://schemas.microsoft.com/office/spreadsheetml/2009/9/main" objectType="Scroll" dx="16" fmlaLink="$L$88" horiz="1" max="19" min="1" page="10" val="15"/>
</file>

<file path=xl/ctrlProps/ctrlProp485.xml><?xml version="1.0" encoding="utf-8"?>
<formControlPr xmlns="http://schemas.microsoft.com/office/spreadsheetml/2009/9/main" objectType="Scroll" dx="16" fmlaLink="$L$89" horiz="1" max="19" min="1" page="10" val="12"/>
</file>

<file path=xl/ctrlProps/ctrlProp486.xml><?xml version="1.0" encoding="utf-8"?>
<formControlPr xmlns="http://schemas.microsoft.com/office/spreadsheetml/2009/9/main" objectType="Scroll" dx="16" fmlaLink="$L$90" horiz="1" max="19" min="1" page="10" val="17"/>
</file>

<file path=xl/ctrlProps/ctrlProp487.xml><?xml version="1.0" encoding="utf-8"?>
<formControlPr xmlns="http://schemas.microsoft.com/office/spreadsheetml/2009/9/main" objectType="Scroll" dx="16" fmlaLink="$L$91" horiz="1" max="19" min="1" page="10" val="17"/>
</file>

<file path=xl/ctrlProps/ctrlProp488.xml><?xml version="1.0" encoding="utf-8"?>
<formControlPr xmlns="http://schemas.microsoft.com/office/spreadsheetml/2009/9/main" objectType="Scroll" dx="16" fmlaLink="$L$92" horiz="1" max="19" min="1" page="10" val="14"/>
</file>

<file path=xl/ctrlProps/ctrlProp489.xml><?xml version="1.0" encoding="utf-8"?>
<formControlPr xmlns="http://schemas.microsoft.com/office/spreadsheetml/2009/9/main" objectType="Scroll" dx="16" fmlaLink="$L$93" horiz="1" max="19" min="1" page="10" val="10"/>
</file>

<file path=xl/ctrlProps/ctrlProp490.xml><?xml version="1.0" encoding="utf-8"?>
<formControlPr xmlns="http://schemas.microsoft.com/office/spreadsheetml/2009/9/main" objectType="Scroll" dx="16" fmlaLink="$L$94" horiz="1" max="19" min="1" page="10" val="10"/>
</file>

<file path=xl/ctrlProps/ctrlProp491.xml><?xml version="1.0" encoding="utf-8"?>
<formControlPr xmlns="http://schemas.microsoft.com/office/spreadsheetml/2009/9/main" objectType="Scroll" dx="16" fmlaLink="$L$95" horiz="1" max="19" min="1" page="10" val="12"/>
</file>

<file path=xl/ctrlProps/ctrlProp492.xml><?xml version="1.0" encoding="utf-8"?>
<formControlPr xmlns="http://schemas.microsoft.com/office/spreadsheetml/2009/9/main" objectType="Scroll" dx="16" fmlaLink="$L$96" horiz="1" max="19" min="1" page="10" val="14"/>
</file>

<file path=xl/ctrlProps/ctrlProp493.xml><?xml version="1.0" encoding="utf-8"?>
<formControlPr xmlns="http://schemas.microsoft.com/office/spreadsheetml/2009/9/main" objectType="Scroll" dx="16" fmlaLink="$L$97" horiz="1" max="19" min="1" page="10" val="14"/>
</file>

<file path=xl/ctrlProps/ctrlProp494.xml><?xml version="1.0" encoding="utf-8"?>
<formControlPr xmlns="http://schemas.microsoft.com/office/spreadsheetml/2009/9/main" objectType="Scroll" dx="16" fmlaLink="$L$98" horiz="1" max="19" min="1" page="10" val="10"/>
</file>

<file path=xl/ctrlProps/ctrlProp495.xml><?xml version="1.0" encoding="utf-8"?>
<formControlPr xmlns="http://schemas.microsoft.com/office/spreadsheetml/2009/9/main" objectType="Scroll" dx="16" fmlaLink="$L$99" horiz="1" max="19" min="1" page="10" val="14"/>
</file>

<file path=xl/ctrlProps/ctrlProp496.xml><?xml version="1.0" encoding="utf-8"?>
<formControlPr xmlns="http://schemas.microsoft.com/office/spreadsheetml/2009/9/main" objectType="Scroll" dx="16" fmlaLink="$L$100" horiz="1" max="19" min="1" page="10" val="14"/>
</file>

<file path=xl/ctrlProps/ctrlProp497.xml><?xml version="1.0" encoding="utf-8"?>
<formControlPr xmlns="http://schemas.microsoft.com/office/spreadsheetml/2009/9/main" objectType="Scroll" dx="16" fmlaLink="$L$101" horiz="1" max="19" min="1" page="10" val="14"/>
</file>

<file path=xl/ctrlProps/ctrlProp498.xml><?xml version="1.0" encoding="utf-8"?>
<formControlPr xmlns="http://schemas.microsoft.com/office/spreadsheetml/2009/9/main" objectType="Scroll" dx="16" fmlaLink="$L$102" horiz="1" max="19" min="1" page="10" val="11"/>
</file>

<file path=xl/ctrlProps/ctrlProp499.xml><?xml version="1.0" encoding="utf-8"?>
<formControlPr xmlns="http://schemas.microsoft.com/office/spreadsheetml/2009/9/main" objectType="Scroll" dx="16" fmlaLink="$L$103" horiz="1" max="19" min="1" page="10" val="11"/>
</file>

<file path=xl/ctrlProps/ctrlProp500.xml><?xml version="1.0" encoding="utf-8"?>
<formControlPr xmlns="http://schemas.microsoft.com/office/spreadsheetml/2009/9/main" objectType="Scroll" dx="16" fmlaLink="$L$104" horiz="1" max="19" min="1" page="10" val="11"/>
</file>

<file path=xl/ctrlProps/ctrlProp501.xml><?xml version="1.0" encoding="utf-8"?>
<formControlPr xmlns="http://schemas.microsoft.com/office/spreadsheetml/2009/9/main" objectType="Scroll" dx="16" fmlaLink="$L$105" horiz="1" max="19" min="1" page="10" val="6"/>
</file>

<file path=xl/ctrlProps/ctrlProp502.xml><?xml version="1.0" encoding="utf-8"?>
<formControlPr xmlns="http://schemas.microsoft.com/office/spreadsheetml/2009/9/main" objectType="Scroll" dx="16" fmlaLink="$L$106" horiz="1" max="19" min="1" page="10" val="10"/>
</file>

<file path=xl/ctrlProps/ctrlProp503.xml><?xml version="1.0" encoding="utf-8"?>
<formControlPr xmlns="http://schemas.microsoft.com/office/spreadsheetml/2009/9/main" objectType="Scroll" dx="16" fmlaLink="$L$107" horiz="1" max="19" min="1" page="10" val="10"/>
</file>

<file path=xl/ctrlProps/ctrlProp504.xml><?xml version="1.0" encoding="utf-8"?>
<formControlPr xmlns="http://schemas.microsoft.com/office/spreadsheetml/2009/9/main" objectType="Scroll" dx="16" fmlaLink="$L$108" horiz="1" max="19" min="1" page="10" val="10"/>
</file>

<file path=xl/ctrlProps/ctrlProp505.xml><?xml version="1.0" encoding="utf-8"?>
<formControlPr xmlns="http://schemas.microsoft.com/office/spreadsheetml/2009/9/main" objectType="Scroll" dx="16" fmlaLink="$L$277" horiz="1" max="19" min="1" page="10" val="12"/>
</file>

<file path=xl/ctrlProps/ctrlProp506.xml><?xml version="1.0" encoding="utf-8"?>
<formControlPr xmlns="http://schemas.microsoft.com/office/spreadsheetml/2009/9/main" objectType="Scroll" dx="16" fmlaLink="$L$278" horiz="1" max="19" min="1" page="10" val="11"/>
</file>

<file path=xl/ctrlProps/ctrlProp507.xml><?xml version="1.0" encoding="utf-8"?>
<formControlPr xmlns="http://schemas.microsoft.com/office/spreadsheetml/2009/9/main" objectType="Scroll" dx="16" fmlaLink="$L$279" horiz="1" max="19" min="1" page="10" val="5"/>
</file>

<file path=xl/ctrlProps/ctrlProp508.xml><?xml version="1.0" encoding="utf-8"?>
<formControlPr xmlns="http://schemas.microsoft.com/office/spreadsheetml/2009/9/main" objectType="Scroll" dx="16" fmlaLink="$L$280" horiz="1" max="19" min="1" page="10" val="13"/>
</file>

<file path=xl/ctrlProps/ctrlProp509.xml><?xml version="1.0" encoding="utf-8"?>
<formControlPr xmlns="http://schemas.microsoft.com/office/spreadsheetml/2009/9/main" objectType="Scroll" dx="16" fmlaLink="$L$281" horiz="1" max="19" min="1" page="10" val="7"/>
</file>

<file path=xl/ctrlProps/ctrlProp510.xml><?xml version="1.0" encoding="utf-8"?>
<formControlPr xmlns="http://schemas.microsoft.com/office/spreadsheetml/2009/9/main" objectType="Scroll" dx="16" fmlaLink="$L$282" horiz="1" max="19" min="1" page="10" val="10"/>
</file>

<file path=xl/ctrlProps/ctrlProp511.xml><?xml version="1.0" encoding="utf-8"?>
<formControlPr xmlns="http://schemas.microsoft.com/office/spreadsheetml/2009/9/main" objectType="Scroll" dx="16" fmlaLink="$L$283" horiz="1" max="19" min="1" page="10" val="7"/>
</file>

<file path=xl/ctrlProps/ctrlProp512.xml><?xml version="1.0" encoding="utf-8"?>
<formControlPr xmlns="http://schemas.microsoft.com/office/spreadsheetml/2009/9/main" objectType="Scroll" dx="16" fmlaLink="$L$284" horiz="1" max="19" min="1" page="10" val="5"/>
</file>

<file path=xl/ctrlProps/ctrlProp513.xml><?xml version="1.0" encoding="utf-8"?>
<formControlPr xmlns="http://schemas.microsoft.com/office/spreadsheetml/2009/9/main" objectType="Scroll" dx="16" fmlaLink="$L$285" horiz="1" max="19" min="1" page="10" val="10"/>
</file>

<file path=xl/ctrlProps/ctrlProp514.xml><?xml version="1.0" encoding="utf-8"?>
<formControlPr xmlns="http://schemas.microsoft.com/office/spreadsheetml/2009/9/main" objectType="Scroll" dx="16" fmlaLink="$L$286" horiz="1" max="19" min="1" page="10" val="6"/>
</file>

<file path=xl/ctrlProps/ctrlProp515.xml><?xml version="1.0" encoding="utf-8"?>
<formControlPr xmlns="http://schemas.microsoft.com/office/spreadsheetml/2009/9/main" objectType="Scroll" dx="16" fmlaLink="$L$287" horiz="1" max="19" min="1" page="10" val="6"/>
</file>

<file path=xl/ctrlProps/ctrlProp516.xml><?xml version="1.0" encoding="utf-8"?>
<formControlPr xmlns="http://schemas.microsoft.com/office/spreadsheetml/2009/9/main" objectType="Scroll" dx="16" fmlaLink="$L$288" horiz="1" max="19" min="1" page="10" val="5"/>
</file>

<file path=xl/ctrlProps/ctrlProp517.xml><?xml version="1.0" encoding="utf-8"?>
<formControlPr xmlns="http://schemas.microsoft.com/office/spreadsheetml/2009/9/main" objectType="Scroll" dx="16" fmlaLink="$L$289" horiz="1" max="19" min="1" page="10" val="10"/>
</file>

<file path=xl/ctrlProps/ctrlProp518.xml><?xml version="1.0" encoding="utf-8"?>
<formControlPr xmlns="http://schemas.microsoft.com/office/spreadsheetml/2009/9/main" objectType="Scroll" dx="16" fmlaLink="$L$290" horiz="1" max="19" min="1" page="10" val="9"/>
</file>

<file path=xl/ctrlProps/ctrlProp519.xml><?xml version="1.0" encoding="utf-8"?>
<formControlPr xmlns="http://schemas.microsoft.com/office/spreadsheetml/2009/9/main" objectType="Scroll" dx="16" fmlaLink="$L$291" horiz="1" max="19" min="1" page="10" val="10"/>
</file>

<file path=xl/ctrlProps/ctrlProp520.xml><?xml version="1.0" encoding="utf-8"?>
<formControlPr xmlns="http://schemas.microsoft.com/office/spreadsheetml/2009/9/main" objectType="Scroll" dx="16" fmlaLink="$L$292" horiz="1" max="19" min="1" page="10" val="15"/>
</file>

<file path=xl/ctrlProps/ctrlProp521.xml><?xml version="1.0" encoding="utf-8"?>
<formControlPr xmlns="http://schemas.microsoft.com/office/spreadsheetml/2009/9/main" objectType="Scroll" dx="16" fmlaLink="$L$293" horiz="1" max="19" min="1" page="10" val="13"/>
</file>

<file path=xl/ctrlProps/ctrlProp522.xml><?xml version="1.0" encoding="utf-8"?>
<formControlPr xmlns="http://schemas.microsoft.com/office/spreadsheetml/2009/9/main" objectType="Scroll" dx="16" fmlaLink="$L$294" horiz="1" max="19" min="1" page="10" val="11"/>
</file>

<file path=xl/ctrlProps/ctrlProp523.xml><?xml version="1.0" encoding="utf-8"?>
<formControlPr xmlns="http://schemas.microsoft.com/office/spreadsheetml/2009/9/main" objectType="Scroll" dx="16" fmlaLink="$L$295" horiz="1" max="19" min="1" page="10" val="8"/>
</file>

<file path=xl/ctrlProps/ctrlProp524.xml><?xml version="1.0" encoding="utf-8"?>
<formControlPr xmlns="http://schemas.microsoft.com/office/spreadsheetml/2009/9/main" objectType="Scroll" dx="16" fmlaLink="$L$296" horiz="1" max="19" min="1" page="10" val="8"/>
</file>

<file path=xl/ctrlProps/ctrlProp525.xml><?xml version="1.0" encoding="utf-8"?>
<formControlPr xmlns="http://schemas.microsoft.com/office/spreadsheetml/2009/9/main" objectType="Scroll" dx="16" fmlaLink="$L$297" horiz="1" max="19" min="1" page="10" val="9"/>
</file>

<file path=xl/ctrlProps/ctrlProp526.xml><?xml version="1.0" encoding="utf-8"?>
<formControlPr xmlns="http://schemas.microsoft.com/office/spreadsheetml/2009/9/main" objectType="Scroll" dx="16" fmlaLink="$L$88" horiz="1" max="19" min="1" page="10" val="15"/>
</file>

<file path=xl/ctrlProps/ctrlProp527.xml><?xml version="1.0" encoding="utf-8"?>
<formControlPr xmlns="http://schemas.microsoft.com/office/spreadsheetml/2009/9/main" objectType="Scroll" dx="16" fmlaLink="$L$89" horiz="1" max="19" min="1" page="10" val="12"/>
</file>

<file path=xl/ctrlProps/ctrlProp528.xml><?xml version="1.0" encoding="utf-8"?>
<formControlPr xmlns="http://schemas.microsoft.com/office/spreadsheetml/2009/9/main" objectType="Scroll" dx="16" fmlaLink="$L$90" horiz="1" max="19" min="1" page="10" val="17"/>
</file>

<file path=xl/ctrlProps/ctrlProp529.xml><?xml version="1.0" encoding="utf-8"?>
<formControlPr xmlns="http://schemas.microsoft.com/office/spreadsheetml/2009/9/main" objectType="Scroll" dx="16" fmlaLink="$L$91" horiz="1" max="19" min="1" page="10" val="17"/>
</file>

<file path=xl/ctrlProps/ctrlProp530.xml><?xml version="1.0" encoding="utf-8"?>
<formControlPr xmlns="http://schemas.microsoft.com/office/spreadsheetml/2009/9/main" objectType="Scroll" dx="16" fmlaLink="$L$92" horiz="1" max="19" min="1" page="10" val="14"/>
</file>

<file path=xl/ctrlProps/ctrlProp531.xml><?xml version="1.0" encoding="utf-8"?>
<formControlPr xmlns="http://schemas.microsoft.com/office/spreadsheetml/2009/9/main" objectType="Scroll" dx="16" fmlaLink="$L$93" horiz="1" max="19" min="1" page="10" val="10"/>
</file>

<file path=xl/ctrlProps/ctrlProp532.xml><?xml version="1.0" encoding="utf-8"?>
<formControlPr xmlns="http://schemas.microsoft.com/office/spreadsheetml/2009/9/main" objectType="Scroll" dx="16" fmlaLink="$L$94" horiz="1" max="19" min="1" page="10" val="10"/>
</file>

<file path=xl/ctrlProps/ctrlProp533.xml><?xml version="1.0" encoding="utf-8"?>
<formControlPr xmlns="http://schemas.microsoft.com/office/spreadsheetml/2009/9/main" objectType="Scroll" dx="16" fmlaLink="$L$95" horiz="1" max="19" min="1" page="10" val="12"/>
</file>

<file path=xl/ctrlProps/ctrlProp534.xml><?xml version="1.0" encoding="utf-8"?>
<formControlPr xmlns="http://schemas.microsoft.com/office/spreadsheetml/2009/9/main" objectType="Scroll" dx="16" fmlaLink="$L$96" horiz="1" max="19" min="1" page="10" val="14"/>
</file>

<file path=xl/ctrlProps/ctrlProp535.xml><?xml version="1.0" encoding="utf-8"?>
<formControlPr xmlns="http://schemas.microsoft.com/office/spreadsheetml/2009/9/main" objectType="Scroll" dx="16" fmlaLink="$L$97" horiz="1" max="19" min="1" page="10" val="14"/>
</file>

<file path=xl/ctrlProps/ctrlProp536.xml><?xml version="1.0" encoding="utf-8"?>
<formControlPr xmlns="http://schemas.microsoft.com/office/spreadsheetml/2009/9/main" objectType="Scroll" dx="16" fmlaLink="$L$98" horiz="1" max="19" min="1" page="10" val="10"/>
</file>

<file path=xl/ctrlProps/ctrlProp537.xml><?xml version="1.0" encoding="utf-8"?>
<formControlPr xmlns="http://schemas.microsoft.com/office/spreadsheetml/2009/9/main" objectType="Scroll" dx="16" fmlaLink="$L$99" horiz="1" max="19" min="1" page="10" val="14"/>
</file>

<file path=xl/ctrlProps/ctrlProp538.xml><?xml version="1.0" encoding="utf-8"?>
<formControlPr xmlns="http://schemas.microsoft.com/office/spreadsheetml/2009/9/main" objectType="Scroll" dx="16" fmlaLink="$L$100" horiz="1" max="19" min="1" page="10" val="14"/>
</file>

<file path=xl/ctrlProps/ctrlProp539.xml><?xml version="1.0" encoding="utf-8"?>
<formControlPr xmlns="http://schemas.microsoft.com/office/spreadsheetml/2009/9/main" objectType="Scroll" dx="16" fmlaLink="$L$101" horiz="1" max="19" min="1" page="10" val="14"/>
</file>

<file path=xl/ctrlProps/ctrlProp540.xml><?xml version="1.0" encoding="utf-8"?>
<formControlPr xmlns="http://schemas.microsoft.com/office/spreadsheetml/2009/9/main" objectType="Scroll" dx="16" fmlaLink="$L$102" horiz="1" max="19" min="1" page="10" val="11"/>
</file>

<file path=xl/ctrlProps/ctrlProp541.xml><?xml version="1.0" encoding="utf-8"?>
<formControlPr xmlns="http://schemas.microsoft.com/office/spreadsheetml/2009/9/main" objectType="Scroll" dx="16" fmlaLink="$L$103" horiz="1" max="19" min="1" page="10" val="11"/>
</file>

<file path=xl/ctrlProps/ctrlProp542.xml><?xml version="1.0" encoding="utf-8"?>
<formControlPr xmlns="http://schemas.microsoft.com/office/spreadsheetml/2009/9/main" objectType="Scroll" dx="16" fmlaLink="$L$104" horiz="1" max="19" min="1" page="10" val="11"/>
</file>

<file path=xl/ctrlProps/ctrlProp543.xml><?xml version="1.0" encoding="utf-8"?>
<formControlPr xmlns="http://schemas.microsoft.com/office/spreadsheetml/2009/9/main" objectType="Scroll" dx="16" fmlaLink="$L$105" horiz="1" max="19" min="1" page="10" val="6"/>
</file>

<file path=xl/ctrlProps/ctrlProp544.xml><?xml version="1.0" encoding="utf-8"?>
<formControlPr xmlns="http://schemas.microsoft.com/office/spreadsheetml/2009/9/main" objectType="Scroll" dx="16" fmlaLink="$L$106" horiz="1" max="19" min="1" page="10" val="10"/>
</file>

<file path=xl/ctrlProps/ctrlProp545.xml><?xml version="1.0" encoding="utf-8"?>
<formControlPr xmlns="http://schemas.microsoft.com/office/spreadsheetml/2009/9/main" objectType="Scroll" dx="16" fmlaLink="$L$107" horiz="1" max="19" min="1" page="10" val="10"/>
</file>

<file path=xl/ctrlProps/ctrlProp546.xml><?xml version="1.0" encoding="utf-8"?>
<formControlPr xmlns="http://schemas.microsoft.com/office/spreadsheetml/2009/9/main" objectType="Scroll" dx="16" fmlaLink="$L$108" horiz="1" max="19" min="1" page="10" val="10"/>
</file>

<file path=xl/ctrlProps/ctrlProp547.xml><?xml version="1.0" encoding="utf-8"?>
<formControlPr xmlns="http://schemas.microsoft.com/office/spreadsheetml/2009/9/main" objectType="Scroll" dx="16" fmlaLink="$L$149" horiz="1" max="19" min="1" page="10" val="10"/>
</file>

<file path=xl/ctrlProps/ctrlProp548.xml><?xml version="1.0" encoding="utf-8"?>
<formControlPr xmlns="http://schemas.microsoft.com/office/spreadsheetml/2009/9/main" objectType="Scroll" dx="16" fmlaLink="$L$150" horiz="1" max="19" min="1" page="10" val="8"/>
</file>

<file path=xl/ctrlProps/ctrlProp549.xml><?xml version="1.0" encoding="utf-8"?>
<formControlPr xmlns="http://schemas.microsoft.com/office/spreadsheetml/2009/9/main" objectType="Scroll" dx="16" fmlaLink="$L$151" horiz="1" max="19" min="1" page="10"/>
</file>

<file path=xl/ctrlProps/ctrlProp550.xml><?xml version="1.0" encoding="utf-8"?>
<formControlPr xmlns="http://schemas.microsoft.com/office/spreadsheetml/2009/9/main" objectType="Scroll" dx="16" fmlaLink="$L$152" horiz="1" max="19" min="1" page="10"/>
</file>

<file path=xl/ctrlProps/ctrlProp551.xml><?xml version="1.0" encoding="utf-8"?>
<formControlPr xmlns="http://schemas.microsoft.com/office/spreadsheetml/2009/9/main" objectType="Scroll" dx="16" fmlaLink="$L$153" horiz="1" max="19" min="1" page="10" val="15"/>
</file>

<file path=xl/ctrlProps/ctrlProp552.xml><?xml version="1.0" encoding="utf-8"?>
<formControlPr xmlns="http://schemas.microsoft.com/office/spreadsheetml/2009/9/main" objectType="Scroll" dx="16" fmlaLink="$L$154" horiz="1" max="19" min="1" page="10" val="2"/>
</file>

<file path=xl/ctrlProps/ctrlProp553.xml><?xml version="1.0" encoding="utf-8"?>
<formControlPr xmlns="http://schemas.microsoft.com/office/spreadsheetml/2009/9/main" objectType="Scroll" dx="16" fmlaLink="$L$155" horiz="1" max="19" min="1" page="10" val="5"/>
</file>

<file path=xl/ctrlProps/ctrlProp554.xml><?xml version="1.0" encoding="utf-8"?>
<formControlPr xmlns="http://schemas.microsoft.com/office/spreadsheetml/2009/9/main" objectType="Scroll" dx="16" fmlaLink="$L$156" horiz="1" max="19" min="1" page="10"/>
</file>

<file path=xl/ctrlProps/ctrlProp555.xml><?xml version="1.0" encoding="utf-8"?>
<formControlPr xmlns="http://schemas.microsoft.com/office/spreadsheetml/2009/9/main" objectType="Scroll" dx="16" fmlaLink="$L$157" horiz="1" max="19" min="1" page="10"/>
</file>

<file path=xl/ctrlProps/ctrlProp556.xml><?xml version="1.0" encoding="utf-8"?>
<formControlPr xmlns="http://schemas.microsoft.com/office/spreadsheetml/2009/9/main" objectType="Scroll" dx="16" fmlaLink="$L$158" horiz="1" max="19" min="1" page="10" val="10"/>
</file>

<file path=xl/ctrlProps/ctrlProp557.xml><?xml version="1.0" encoding="utf-8"?>
<formControlPr xmlns="http://schemas.microsoft.com/office/spreadsheetml/2009/9/main" objectType="Scroll" dx="16" fmlaLink="$L$159" horiz="1" max="19" min="1" page="10" val="15"/>
</file>

<file path=xl/ctrlProps/ctrlProp558.xml><?xml version="1.0" encoding="utf-8"?>
<formControlPr xmlns="http://schemas.microsoft.com/office/spreadsheetml/2009/9/main" objectType="Scroll" dx="16" fmlaLink="$L$160" horiz="1" max="19" min="1" page="10"/>
</file>

<file path=xl/ctrlProps/ctrlProp559.xml><?xml version="1.0" encoding="utf-8"?>
<formControlPr xmlns="http://schemas.microsoft.com/office/spreadsheetml/2009/9/main" objectType="Scroll" dx="16" fmlaLink="$L$161" horiz="1" max="19" min="1" page="10"/>
</file>

<file path=xl/ctrlProps/ctrlProp560.xml><?xml version="1.0" encoding="utf-8"?>
<formControlPr xmlns="http://schemas.microsoft.com/office/spreadsheetml/2009/9/main" objectType="Scroll" dx="16" fmlaLink="$L$162" horiz="1" max="19" min="1" page="10" val="14"/>
</file>

<file path=xl/ctrlProps/ctrlProp561.xml><?xml version="1.0" encoding="utf-8"?>
<formControlPr xmlns="http://schemas.microsoft.com/office/spreadsheetml/2009/9/main" objectType="Scroll" dx="16" fmlaLink="$L$163" horiz="1" max="19" min="1" page="10" val="14"/>
</file>

<file path=xl/ctrlProps/ctrlProp562.xml><?xml version="1.0" encoding="utf-8"?>
<formControlPr xmlns="http://schemas.microsoft.com/office/spreadsheetml/2009/9/main" objectType="Scroll" dx="16" fmlaLink="$L$164" horiz="1" max="19" min="1" page="10" val="10"/>
</file>

<file path=xl/ctrlProps/ctrlProp563.xml><?xml version="1.0" encoding="utf-8"?>
<formControlPr xmlns="http://schemas.microsoft.com/office/spreadsheetml/2009/9/main" objectType="Scroll" dx="16" fmlaLink="$L$165" horiz="1" max="19" min="1" page="10" val="19"/>
</file>

<file path=xl/ctrlProps/ctrlProp564.xml><?xml version="1.0" encoding="utf-8"?>
<formControlPr xmlns="http://schemas.microsoft.com/office/spreadsheetml/2009/9/main" objectType="Scroll" dx="16" fmlaLink="$L$166" horiz="1" max="19" min="1" page="10" val="19"/>
</file>

<file path=xl/ctrlProps/ctrlProp565.xml><?xml version="1.0" encoding="utf-8"?>
<formControlPr xmlns="http://schemas.microsoft.com/office/spreadsheetml/2009/9/main" objectType="Scroll" dx="16" fmlaLink="$L$167" horiz="1" max="19" min="1" page="10" val="19"/>
</file>

<file path=xl/ctrlProps/ctrlProp566.xml><?xml version="1.0" encoding="utf-8"?>
<formControlPr xmlns="http://schemas.microsoft.com/office/spreadsheetml/2009/9/main" objectType="Scroll" dx="16" fmlaLink="$L$168" horiz="1" max="19" min="1" page="10" val="19"/>
</file>

<file path=xl/ctrlProps/ctrlProp567.xml><?xml version="1.0" encoding="utf-8"?>
<formControlPr xmlns="http://schemas.microsoft.com/office/spreadsheetml/2009/9/main" objectType="Scroll" dx="16" fmlaLink="$L$265" horiz="1" max="19" min="1" page="10" val="10"/>
</file>

<file path=xl/ctrlProps/ctrlProp568.xml><?xml version="1.0" encoding="utf-8"?>
<formControlPr xmlns="http://schemas.microsoft.com/office/spreadsheetml/2009/9/main" objectType="Scroll" dx="16" fmlaLink="$L$88" horiz="1" max="19" min="1" page="10" val="15"/>
</file>

<file path=xl/ctrlProps/ctrlProp569.xml><?xml version="1.0" encoding="utf-8"?>
<formControlPr xmlns="http://schemas.microsoft.com/office/spreadsheetml/2009/9/main" objectType="Scroll" dx="16" fmlaLink="$L$89" horiz="1" max="19" min="1" page="10" val="12"/>
</file>

<file path=xl/ctrlProps/ctrlProp570.xml><?xml version="1.0" encoding="utf-8"?>
<formControlPr xmlns="http://schemas.microsoft.com/office/spreadsheetml/2009/9/main" objectType="Scroll" dx="16" fmlaLink="$L$90" horiz="1" max="19" min="1" page="10" val="17"/>
</file>

<file path=xl/ctrlProps/ctrlProp571.xml><?xml version="1.0" encoding="utf-8"?>
<formControlPr xmlns="http://schemas.microsoft.com/office/spreadsheetml/2009/9/main" objectType="Scroll" dx="16" fmlaLink="$L$91" horiz="1" max="19" min="1" page="10" val="17"/>
</file>

<file path=xl/ctrlProps/ctrlProp572.xml><?xml version="1.0" encoding="utf-8"?>
<formControlPr xmlns="http://schemas.microsoft.com/office/spreadsheetml/2009/9/main" objectType="Scroll" dx="16" fmlaLink="$L$92" horiz="1" max="19" min="1" page="10" val="14"/>
</file>

<file path=xl/ctrlProps/ctrlProp573.xml><?xml version="1.0" encoding="utf-8"?>
<formControlPr xmlns="http://schemas.microsoft.com/office/spreadsheetml/2009/9/main" objectType="Scroll" dx="16" fmlaLink="$L$93" horiz="1" max="19" min="1" page="10" val="10"/>
</file>

<file path=xl/ctrlProps/ctrlProp574.xml><?xml version="1.0" encoding="utf-8"?>
<formControlPr xmlns="http://schemas.microsoft.com/office/spreadsheetml/2009/9/main" objectType="Scroll" dx="16" fmlaLink="$L$94" horiz="1" max="19" min="1" page="10" val="10"/>
</file>

<file path=xl/ctrlProps/ctrlProp575.xml><?xml version="1.0" encoding="utf-8"?>
<formControlPr xmlns="http://schemas.microsoft.com/office/spreadsheetml/2009/9/main" objectType="Scroll" dx="16" fmlaLink="$L$95" horiz="1" max="19" min="1" page="10" val="12"/>
</file>

<file path=xl/ctrlProps/ctrlProp576.xml><?xml version="1.0" encoding="utf-8"?>
<formControlPr xmlns="http://schemas.microsoft.com/office/spreadsheetml/2009/9/main" objectType="Scroll" dx="16" fmlaLink="$L$96" horiz="1" max="19" min="1" page="10" val="14"/>
</file>

<file path=xl/ctrlProps/ctrlProp577.xml><?xml version="1.0" encoding="utf-8"?>
<formControlPr xmlns="http://schemas.microsoft.com/office/spreadsheetml/2009/9/main" objectType="Scroll" dx="16" fmlaLink="$L$97" horiz="1" max="19" min="1" page="10" val="14"/>
</file>

<file path=xl/ctrlProps/ctrlProp578.xml><?xml version="1.0" encoding="utf-8"?>
<formControlPr xmlns="http://schemas.microsoft.com/office/spreadsheetml/2009/9/main" objectType="Scroll" dx="16" fmlaLink="$L$98" horiz="1" max="19" min="1" page="10" val="10"/>
</file>

<file path=xl/ctrlProps/ctrlProp579.xml><?xml version="1.0" encoding="utf-8"?>
<formControlPr xmlns="http://schemas.microsoft.com/office/spreadsheetml/2009/9/main" objectType="Scroll" dx="16" fmlaLink="$L$99" horiz="1" max="19" min="1" page="10" val="14"/>
</file>

<file path=xl/ctrlProps/ctrlProp580.xml><?xml version="1.0" encoding="utf-8"?>
<formControlPr xmlns="http://schemas.microsoft.com/office/spreadsheetml/2009/9/main" objectType="Scroll" dx="16" fmlaLink="$L$100" horiz="1" max="19" min="1" page="10" val="14"/>
</file>

<file path=xl/ctrlProps/ctrlProp581.xml><?xml version="1.0" encoding="utf-8"?>
<formControlPr xmlns="http://schemas.microsoft.com/office/spreadsheetml/2009/9/main" objectType="Scroll" dx="16" fmlaLink="$L$101" horiz="1" max="19" min="1" page="10" val="14"/>
</file>

<file path=xl/ctrlProps/ctrlProp582.xml><?xml version="1.0" encoding="utf-8"?>
<formControlPr xmlns="http://schemas.microsoft.com/office/spreadsheetml/2009/9/main" objectType="Scroll" dx="16" fmlaLink="$L$102" horiz="1" max="19" min="1" page="10" val="11"/>
</file>

<file path=xl/ctrlProps/ctrlProp583.xml><?xml version="1.0" encoding="utf-8"?>
<formControlPr xmlns="http://schemas.microsoft.com/office/spreadsheetml/2009/9/main" objectType="Scroll" dx="16" fmlaLink="$L$103" horiz="1" max="19" min="1" page="10" val="11"/>
</file>

<file path=xl/ctrlProps/ctrlProp584.xml><?xml version="1.0" encoding="utf-8"?>
<formControlPr xmlns="http://schemas.microsoft.com/office/spreadsheetml/2009/9/main" objectType="Scroll" dx="16" fmlaLink="$L$104" horiz="1" max="19" min="1" page="10" val="11"/>
</file>

<file path=xl/ctrlProps/ctrlProp585.xml><?xml version="1.0" encoding="utf-8"?>
<formControlPr xmlns="http://schemas.microsoft.com/office/spreadsheetml/2009/9/main" objectType="Scroll" dx="16" fmlaLink="$L$105" horiz="1" max="19" min="1" page="10" val="6"/>
</file>

<file path=xl/ctrlProps/ctrlProp586.xml><?xml version="1.0" encoding="utf-8"?>
<formControlPr xmlns="http://schemas.microsoft.com/office/spreadsheetml/2009/9/main" objectType="Scroll" dx="16" fmlaLink="$L$106" horiz="1" max="19" min="1" page="10" val="10"/>
</file>

<file path=xl/ctrlProps/ctrlProp587.xml><?xml version="1.0" encoding="utf-8"?>
<formControlPr xmlns="http://schemas.microsoft.com/office/spreadsheetml/2009/9/main" objectType="Scroll" dx="16" fmlaLink="$L$107" horiz="1" max="19" min="1" page="10" val="10"/>
</file>

<file path=xl/ctrlProps/ctrlProp588.xml><?xml version="1.0" encoding="utf-8"?>
<formControlPr xmlns="http://schemas.microsoft.com/office/spreadsheetml/2009/9/main" objectType="Scroll" dx="16" fmlaLink="$L$108" horiz="1" max="19" min="1" page="10" val="10"/>
</file>

<file path=xl/ctrlProps/ctrlProp589.xml><?xml version="1.0" encoding="utf-8"?>
<formControlPr xmlns="http://schemas.microsoft.com/office/spreadsheetml/2009/9/main" objectType="Scroll" dx="16" fmlaLink="$L$245" horiz="1" max="19" min="1" page="10" val="15"/>
</file>

<file path=xl/ctrlProps/ctrlProp590.xml><?xml version="1.0" encoding="utf-8"?>
<formControlPr xmlns="http://schemas.microsoft.com/office/spreadsheetml/2009/9/main" objectType="Scroll" dx="16" fmlaLink="$L$246" horiz="1" max="19" min="1" page="10" val="3"/>
</file>

<file path=xl/ctrlProps/ctrlProp591.xml><?xml version="1.0" encoding="utf-8"?>
<formControlPr xmlns="http://schemas.microsoft.com/office/spreadsheetml/2009/9/main" objectType="Scroll" dx="16" fmlaLink="$L$247" horiz="1" max="19" min="1" page="10" val="3"/>
</file>

<file path=xl/ctrlProps/ctrlProp592.xml><?xml version="1.0" encoding="utf-8"?>
<formControlPr xmlns="http://schemas.microsoft.com/office/spreadsheetml/2009/9/main" objectType="Scroll" dx="16" fmlaLink="$L$248" horiz="1" max="19" min="1" page="10" val="4"/>
</file>

<file path=xl/ctrlProps/ctrlProp593.xml><?xml version="1.0" encoding="utf-8"?>
<formControlPr xmlns="http://schemas.microsoft.com/office/spreadsheetml/2009/9/main" objectType="Scroll" dx="16" fmlaLink="$L$249" horiz="1" max="19" min="1" page="10" val="6"/>
</file>

<file path=xl/ctrlProps/ctrlProp594.xml><?xml version="1.0" encoding="utf-8"?>
<formControlPr xmlns="http://schemas.microsoft.com/office/spreadsheetml/2009/9/main" objectType="Scroll" dx="16" fmlaLink="$L$250" horiz="1" max="19" min="1" page="10" val="7"/>
</file>

<file path=xl/ctrlProps/ctrlProp595.xml><?xml version="1.0" encoding="utf-8"?>
<formControlPr xmlns="http://schemas.microsoft.com/office/spreadsheetml/2009/9/main" objectType="Scroll" dx="16" fmlaLink="$L$251" horiz="1" max="19" min="1" page="10" val="4"/>
</file>

<file path=xl/ctrlProps/ctrlProp596.xml><?xml version="1.0" encoding="utf-8"?>
<formControlPr xmlns="http://schemas.microsoft.com/office/spreadsheetml/2009/9/main" objectType="Scroll" dx="16" fmlaLink="$L$252" horiz="1" max="19" min="1" page="10" val="3"/>
</file>

<file path=xl/ctrlProps/ctrlProp597.xml><?xml version="1.0" encoding="utf-8"?>
<formControlPr xmlns="http://schemas.microsoft.com/office/spreadsheetml/2009/9/main" objectType="Scroll" dx="16" fmlaLink="$L$253" horiz="1" max="19" min="1" page="10" val="5"/>
</file>

<file path=xl/ctrlProps/ctrlProp598.xml><?xml version="1.0" encoding="utf-8"?>
<formControlPr xmlns="http://schemas.microsoft.com/office/spreadsheetml/2009/9/main" objectType="Scroll" dx="16" fmlaLink="$L$254" horiz="1" max="19" min="1" page="10" val="6"/>
</file>

<file path=xl/ctrlProps/ctrlProp599.xml><?xml version="1.0" encoding="utf-8"?>
<formControlPr xmlns="http://schemas.microsoft.com/office/spreadsheetml/2009/9/main" objectType="Scroll" dx="16" fmlaLink="$L$255" horiz="1" max="19" min="1" page="10" val="6"/>
</file>

<file path=xl/ctrlProps/ctrlProp600.xml><?xml version="1.0" encoding="utf-8"?>
<formControlPr xmlns="http://schemas.microsoft.com/office/spreadsheetml/2009/9/main" objectType="Scroll" dx="16" fmlaLink="$L$256" horiz="1" max="19" min="1" page="10" val="4"/>
</file>

<file path=xl/ctrlProps/ctrlProp601.xml><?xml version="1.0" encoding="utf-8"?>
<formControlPr xmlns="http://schemas.microsoft.com/office/spreadsheetml/2009/9/main" objectType="Scroll" dx="16" fmlaLink="$L$257" horiz="1" max="19" min="1" page="10" val="7"/>
</file>

<file path=xl/ctrlProps/ctrlProp602.xml><?xml version="1.0" encoding="utf-8"?>
<formControlPr xmlns="http://schemas.microsoft.com/office/spreadsheetml/2009/9/main" objectType="Scroll" dx="16" fmlaLink="$L$258" horiz="1" max="19" min="1" page="10" val="8"/>
</file>

<file path=xl/ctrlProps/ctrlProp603.xml><?xml version="1.0" encoding="utf-8"?>
<formControlPr xmlns="http://schemas.microsoft.com/office/spreadsheetml/2009/9/main" objectType="Scroll" dx="16" fmlaLink="$L$259" horiz="1" max="19" min="1" page="10" val="8"/>
</file>

<file path=xl/ctrlProps/ctrlProp604.xml><?xml version="1.0" encoding="utf-8"?>
<formControlPr xmlns="http://schemas.microsoft.com/office/spreadsheetml/2009/9/main" objectType="Scroll" dx="16" fmlaLink="$L$260" horiz="1" max="19" min="1" page="10" val="13"/>
</file>

<file path=xl/ctrlProps/ctrlProp605.xml><?xml version="1.0" encoding="utf-8"?>
<formControlPr xmlns="http://schemas.microsoft.com/office/spreadsheetml/2009/9/main" objectType="Scroll" dx="16" fmlaLink="$L$261" horiz="1" max="19" min="1" page="10" val="13"/>
</file>

<file path=xl/ctrlProps/ctrlProp606.xml><?xml version="1.0" encoding="utf-8"?>
<formControlPr xmlns="http://schemas.microsoft.com/office/spreadsheetml/2009/9/main" objectType="Scroll" dx="16" fmlaLink="$L$262" horiz="1" max="19" min="1" page="10" val="13"/>
</file>

<file path=xl/ctrlProps/ctrlProp607.xml><?xml version="1.0" encoding="utf-8"?>
<formControlPr xmlns="http://schemas.microsoft.com/office/spreadsheetml/2009/9/main" objectType="Scroll" dx="16" fmlaLink="$L$263" horiz="1" max="19" min="1" page="10" val="11"/>
</file>

<file path=xl/ctrlProps/ctrlProp608.xml><?xml version="1.0" encoding="utf-8"?>
<formControlPr xmlns="http://schemas.microsoft.com/office/spreadsheetml/2009/9/main" objectType="Scroll" dx="16" fmlaLink="$L$264" horiz="1" max="19" min="1" page="10" val="10"/>
</file>

<file path=xl/ctrlProps/ctrlProp609.xml><?xml version="1.0" encoding="utf-8"?>
<formControlPr xmlns="http://schemas.microsoft.com/office/spreadsheetml/2009/9/main" objectType="Scroll" dx="16" fmlaLink="$L$265" horiz="1" max="19" min="1" page="10" val="10"/>
</file>

<file path=xl/ctrlProps/ctrlProp610.xml><?xml version="1.0" encoding="utf-8"?>
<formControlPr xmlns="http://schemas.microsoft.com/office/spreadsheetml/2009/9/main" objectType="Scroll" dx="16" fmlaLink="$L$88" horiz="1" max="19" min="1" page="10" val="15"/>
</file>

<file path=xl/ctrlProps/ctrlProp611.xml><?xml version="1.0" encoding="utf-8"?>
<formControlPr xmlns="http://schemas.microsoft.com/office/spreadsheetml/2009/9/main" objectType="Scroll" dx="16" fmlaLink="$L$89" horiz="1" max="19" min="1" page="10" val="12"/>
</file>

<file path=xl/ctrlProps/ctrlProp612.xml><?xml version="1.0" encoding="utf-8"?>
<formControlPr xmlns="http://schemas.microsoft.com/office/spreadsheetml/2009/9/main" objectType="Scroll" dx="16" fmlaLink="$L$90" horiz="1" max="19" min="1" page="10" val="17"/>
</file>

<file path=xl/ctrlProps/ctrlProp613.xml><?xml version="1.0" encoding="utf-8"?>
<formControlPr xmlns="http://schemas.microsoft.com/office/spreadsheetml/2009/9/main" objectType="Scroll" dx="16" fmlaLink="$L$91" horiz="1" max="19" min="1" page="10" val="17"/>
</file>

<file path=xl/ctrlProps/ctrlProp614.xml><?xml version="1.0" encoding="utf-8"?>
<formControlPr xmlns="http://schemas.microsoft.com/office/spreadsheetml/2009/9/main" objectType="Scroll" dx="16" fmlaLink="$L$92" horiz="1" max="19" min="1" page="10" val="14"/>
</file>

<file path=xl/ctrlProps/ctrlProp615.xml><?xml version="1.0" encoding="utf-8"?>
<formControlPr xmlns="http://schemas.microsoft.com/office/spreadsheetml/2009/9/main" objectType="Scroll" dx="16" fmlaLink="$L$93" horiz="1" max="19" min="1" page="10" val="10"/>
</file>

<file path=xl/ctrlProps/ctrlProp616.xml><?xml version="1.0" encoding="utf-8"?>
<formControlPr xmlns="http://schemas.microsoft.com/office/spreadsheetml/2009/9/main" objectType="Scroll" dx="16" fmlaLink="$L$94" horiz="1" max="19" min="1" page="10" val="10"/>
</file>

<file path=xl/ctrlProps/ctrlProp617.xml><?xml version="1.0" encoding="utf-8"?>
<formControlPr xmlns="http://schemas.microsoft.com/office/spreadsheetml/2009/9/main" objectType="Scroll" dx="16" fmlaLink="$L$95" horiz="1" max="19" min="1" page="10" val="12"/>
</file>

<file path=xl/ctrlProps/ctrlProp618.xml><?xml version="1.0" encoding="utf-8"?>
<formControlPr xmlns="http://schemas.microsoft.com/office/spreadsheetml/2009/9/main" objectType="Scroll" dx="16" fmlaLink="$L$96" horiz="1" max="19" min="1" page="10" val="14"/>
</file>

<file path=xl/ctrlProps/ctrlProp619.xml><?xml version="1.0" encoding="utf-8"?>
<formControlPr xmlns="http://schemas.microsoft.com/office/spreadsheetml/2009/9/main" objectType="Scroll" dx="16" fmlaLink="$L$97" horiz="1" max="19" min="1" page="10" val="14"/>
</file>

<file path=xl/ctrlProps/ctrlProp620.xml><?xml version="1.0" encoding="utf-8"?>
<formControlPr xmlns="http://schemas.microsoft.com/office/spreadsheetml/2009/9/main" objectType="Scroll" dx="16" fmlaLink="$L$98" horiz="1" max="19" min="1" page="10" val="10"/>
</file>

<file path=xl/ctrlProps/ctrlProp621.xml><?xml version="1.0" encoding="utf-8"?>
<formControlPr xmlns="http://schemas.microsoft.com/office/spreadsheetml/2009/9/main" objectType="Scroll" dx="16" fmlaLink="$L$99" horiz="1" max="19" min="1" page="10" val="14"/>
</file>

<file path=xl/ctrlProps/ctrlProp622.xml><?xml version="1.0" encoding="utf-8"?>
<formControlPr xmlns="http://schemas.microsoft.com/office/spreadsheetml/2009/9/main" objectType="Scroll" dx="16" fmlaLink="$L$100" horiz="1" max="19" min="1" page="10" val="14"/>
</file>

<file path=xl/ctrlProps/ctrlProp623.xml><?xml version="1.0" encoding="utf-8"?>
<formControlPr xmlns="http://schemas.microsoft.com/office/spreadsheetml/2009/9/main" objectType="Scroll" dx="16" fmlaLink="$L$101" horiz="1" max="19" min="1" page="10" val="14"/>
</file>

<file path=xl/ctrlProps/ctrlProp624.xml><?xml version="1.0" encoding="utf-8"?>
<formControlPr xmlns="http://schemas.microsoft.com/office/spreadsheetml/2009/9/main" objectType="Scroll" dx="16" fmlaLink="$L$102" horiz="1" max="19" min="1" page="10" val="11"/>
</file>

<file path=xl/ctrlProps/ctrlProp625.xml><?xml version="1.0" encoding="utf-8"?>
<formControlPr xmlns="http://schemas.microsoft.com/office/spreadsheetml/2009/9/main" objectType="Scroll" dx="16" fmlaLink="$L$103" horiz="1" max="19" min="1" page="10" val="11"/>
</file>

<file path=xl/ctrlProps/ctrlProp626.xml><?xml version="1.0" encoding="utf-8"?>
<formControlPr xmlns="http://schemas.microsoft.com/office/spreadsheetml/2009/9/main" objectType="Scroll" dx="16" fmlaLink="$L$104" horiz="1" max="19" min="1" page="10" val="11"/>
</file>

<file path=xl/ctrlProps/ctrlProp627.xml><?xml version="1.0" encoding="utf-8"?>
<formControlPr xmlns="http://schemas.microsoft.com/office/spreadsheetml/2009/9/main" objectType="Scroll" dx="16" fmlaLink="$L$105" horiz="1" max="19" min="1" page="10" val="6"/>
</file>

<file path=xl/ctrlProps/ctrlProp628.xml><?xml version="1.0" encoding="utf-8"?>
<formControlPr xmlns="http://schemas.microsoft.com/office/spreadsheetml/2009/9/main" objectType="Scroll" dx="16" fmlaLink="$L$106" horiz="1" max="19" min="1" page="10" val="10"/>
</file>

<file path=xl/ctrlProps/ctrlProp629.xml><?xml version="1.0" encoding="utf-8"?>
<formControlPr xmlns="http://schemas.microsoft.com/office/spreadsheetml/2009/9/main" objectType="Scroll" dx="16" fmlaLink="$L$107" horiz="1" max="19" min="1" page="10" val="10"/>
</file>

<file path=xl/ctrlProps/ctrlProp630.xml><?xml version="1.0" encoding="utf-8"?>
<formControlPr xmlns="http://schemas.microsoft.com/office/spreadsheetml/2009/9/main" objectType="Scroll" dx="16" fmlaLink="$L$108" horiz="1" max="19" min="1" page="10" val="10"/>
</file>

<file path=xl/ctrlProps/ctrlProp631.xml><?xml version="1.0" encoding="utf-8"?>
<formControlPr xmlns="http://schemas.microsoft.com/office/spreadsheetml/2009/9/main" objectType="Scroll" dx="16" fmlaLink="$L$149" horiz="1" max="19" min="1" page="10" val="10"/>
</file>

<file path=xl/ctrlProps/ctrlProp632.xml><?xml version="1.0" encoding="utf-8"?>
<formControlPr xmlns="http://schemas.microsoft.com/office/spreadsheetml/2009/9/main" objectType="Scroll" dx="16" fmlaLink="$L$150" horiz="1" max="19" min="1" page="10" val="8"/>
</file>

<file path=xl/ctrlProps/ctrlProp633.xml><?xml version="1.0" encoding="utf-8"?>
<formControlPr xmlns="http://schemas.microsoft.com/office/spreadsheetml/2009/9/main" objectType="Scroll" dx="16" fmlaLink="$L$151" horiz="1" max="19" min="1" page="10"/>
</file>

<file path=xl/ctrlProps/ctrlProp634.xml><?xml version="1.0" encoding="utf-8"?>
<formControlPr xmlns="http://schemas.microsoft.com/office/spreadsheetml/2009/9/main" objectType="Scroll" dx="16" fmlaLink="$L$152" horiz="1" max="19" min="1" page="10"/>
</file>

<file path=xl/ctrlProps/ctrlProp635.xml><?xml version="1.0" encoding="utf-8"?>
<formControlPr xmlns="http://schemas.microsoft.com/office/spreadsheetml/2009/9/main" objectType="Scroll" dx="16" fmlaLink="$L$153" horiz="1" max="19" min="1" page="10" val="15"/>
</file>

<file path=xl/ctrlProps/ctrlProp636.xml><?xml version="1.0" encoding="utf-8"?>
<formControlPr xmlns="http://schemas.microsoft.com/office/spreadsheetml/2009/9/main" objectType="Scroll" dx="16" fmlaLink="$L$154" horiz="1" max="19" min="1" page="10" val="2"/>
</file>

<file path=xl/ctrlProps/ctrlProp637.xml><?xml version="1.0" encoding="utf-8"?>
<formControlPr xmlns="http://schemas.microsoft.com/office/spreadsheetml/2009/9/main" objectType="Scroll" dx="16" fmlaLink="$L$155" horiz="1" max="19" min="1" page="10" val="5"/>
</file>

<file path=xl/ctrlProps/ctrlProp638.xml><?xml version="1.0" encoding="utf-8"?>
<formControlPr xmlns="http://schemas.microsoft.com/office/spreadsheetml/2009/9/main" objectType="Scroll" dx="16" fmlaLink="$L$156" horiz="1" max="19" min="1" page="10"/>
</file>

<file path=xl/ctrlProps/ctrlProp639.xml><?xml version="1.0" encoding="utf-8"?>
<formControlPr xmlns="http://schemas.microsoft.com/office/spreadsheetml/2009/9/main" objectType="Scroll" dx="16" fmlaLink="$L$157" horiz="1" max="19" min="1" page="10"/>
</file>

<file path=xl/ctrlProps/ctrlProp640.xml><?xml version="1.0" encoding="utf-8"?>
<formControlPr xmlns="http://schemas.microsoft.com/office/spreadsheetml/2009/9/main" objectType="Scroll" dx="16" fmlaLink="$L$158" horiz="1" max="19" min="1" page="10" val="10"/>
</file>

<file path=xl/ctrlProps/ctrlProp641.xml><?xml version="1.0" encoding="utf-8"?>
<formControlPr xmlns="http://schemas.microsoft.com/office/spreadsheetml/2009/9/main" objectType="Scroll" dx="16" fmlaLink="$L$159" horiz="1" max="19" min="1" page="10" val="15"/>
</file>

<file path=xl/ctrlProps/ctrlProp642.xml><?xml version="1.0" encoding="utf-8"?>
<formControlPr xmlns="http://schemas.microsoft.com/office/spreadsheetml/2009/9/main" objectType="Scroll" dx="16" fmlaLink="$L$160" horiz="1" max="19" min="1" page="10"/>
</file>

<file path=xl/ctrlProps/ctrlProp643.xml><?xml version="1.0" encoding="utf-8"?>
<formControlPr xmlns="http://schemas.microsoft.com/office/spreadsheetml/2009/9/main" objectType="Scroll" dx="16" fmlaLink="$L$161" horiz="1" max="19" min="1" page="10"/>
</file>

<file path=xl/ctrlProps/ctrlProp644.xml><?xml version="1.0" encoding="utf-8"?>
<formControlPr xmlns="http://schemas.microsoft.com/office/spreadsheetml/2009/9/main" objectType="Scroll" dx="16" fmlaLink="$L$162" horiz="1" max="19" min="1" page="10" val="14"/>
</file>

<file path=xl/ctrlProps/ctrlProp645.xml><?xml version="1.0" encoding="utf-8"?>
<formControlPr xmlns="http://schemas.microsoft.com/office/spreadsheetml/2009/9/main" objectType="Scroll" dx="16" fmlaLink="$L$163" horiz="1" max="19" min="1" page="10" val="14"/>
</file>

<file path=xl/ctrlProps/ctrlProp646.xml><?xml version="1.0" encoding="utf-8"?>
<formControlPr xmlns="http://schemas.microsoft.com/office/spreadsheetml/2009/9/main" objectType="Scroll" dx="16" fmlaLink="$L$164" horiz="1" max="19" min="1" page="10" val="10"/>
</file>

<file path=xl/ctrlProps/ctrlProp647.xml><?xml version="1.0" encoding="utf-8"?>
<formControlPr xmlns="http://schemas.microsoft.com/office/spreadsheetml/2009/9/main" objectType="Scroll" dx="16" fmlaLink="$L$165" horiz="1" max="19" min="1" page="10" val="19"/>
</file>

<file path=xl/ctrlProps/ctrlProp648.xml><?xml version="1.0" encoding="utf-8"?>
<formControlPr xmlns="http://schemas.microsoft.com/office/spreadsheetml/2009/9/main" objectType="Scroll" dx="16" fmlaLink="$L$166" horiz="1" max="19" min="1" page="10" val="19"/>
</file>

<file path=xl/ctrlProps/ctrlProp649.xml><?xml version="1.0" encoding="utf-8"?>
<formControlPr xmlns="http://schemas.microsoft.com/office/spreadsheetml/2009/9/main" objectType="Scroll" dx="16" fmlaLink="$L$167" horiz="1" max="19" min="1" page="10" val="19"/>
</file>

<file path=xl/ctrlProps/ctrlProp650.xml><?xml version="1.0" encoding="utf-8"?>
<formControlPr xmlns="http://schemas.microsoft.com/office/spreadsheetml/2009/9/main" objectType="Scroll" dx="16" fmlaLink="$L$168" horiz="1" max="19" min="1" page="10" val="19"/>
</file>

<file path=xl/ctrlProps/ctrlProp651.xml><?xml version="1.0" encoding="utf-8"?>
<formControlPr xmlns="http://schemas.microsoft.com/office/spreadsheetml/2009/9/main" objectType="Scroll" dx="16" fmlaLink="$L$265" horiz="1" max="19" min="1" page="10" val="10"/>
</file>

<file path=xl/ctrlProps/ctrlProp652.xml><?xml version="1.0" encoding="utf-8"?>
<formControlPr xmlns="http://schemas.microsoft.com/office/spreadsheetml/2009/9/main" objectType="Scroll" dx="16" fmlaLink="$L$88" horiz="1" max="19" min="1" page="10" val="15"/>
</file>

<file path=xl/ctrlProps/ctrlProp653.xml><?xml version="1.0" encoding="utf-8"?>
<formControlPr xmlns="http://schemas.microsoft.com/office/spreadsheetml/2009/9/main" objectType="Scroll" dx="16" fmlaLink="$L$89" horiz="1" max="19" min="1" page="10" val="12"/>
</file>

<file path=xl/ctrlProps/ctrlProp654.xml><?xml version="1.0" encoding="utf-8"?>
<formControlPr xmlns="http://schemas.microsoft.com/office/spreadsheetml/2009/9/main" objectType="Scroll" dx="16" fmlaLink="$L$90" horiz="1" max="19" min="1" page="10" val="17"/>
</file>

<file path=xl/ctrlProps/ctrlProp655.xml><?xml version="1.0" encoding="utf-8"?>
<formControlPr xmlns="http://schemas.microsoft.com/office/spreadsheetml/2009/9/main" objectType="Scroll" dx="16" fmlaLink="$L$91" horiz="1" max="19" min="1" page="10" val="17"/>
</file>

<file path=xl/ctrlProps/ctrlProp656.xml><?xml version="1.0" encoding="utf-8"?>
<formControlPr xmlns="http://schemas.microsoft.com/office/spreadsheetml/2009/9/main" objectType="Scroll" dx="16" fmlaLink="$L$92" horiz="1" max="19" min="1" page="10" val="14"/>
</file>

<file path=xl/ctrlProps/ctrlProp657.xml><?xml version="1.0" encoding="utf-8"?>
<formControlPr xmlns="http://schemas.microsoft.com/office/spreadsheetml/2009/9/main" objectType="Scroll" dx="16" fmlaLink="$L$93" horiz="1" max="19" min="1" page="10" val="10"/>
</file>

<file path=xl/ctrlProps/ctrlProp658.xml><?xml version="1.0" encoding="utf-8"?>
<formControlPr xmlns="http://schemas.microsoft.com/office/spreadsheetml/2009/9/main" objectType="Scroll" dx="16" fmlaLink="$L$94" horiz="1" max="19" min="1" page="10" val="10"/>
</file>

<file path=xl/ctrlProps/ctrlProp659.xml><?xml version="1.0" encoding="utf-8"?>
<formControlPr xmlns="http://schemas.microsoft.com/office/spreadsheetml/2009/9/main" objectType="Scroll" dx="16" fmlaLink="$L$95" horiz="1" max="19" min="1" page="10" val="12"/>
</file>

<file path=xl/ctrlProps/ctrlProp660.xml><?xml version="1.0" encoding="utf-8"?>
<formControlPr xmlns="http://schemas.microsoft.com/office/spreadsheetml/2009/9/main" objectType="Scroll" dx="16" fmlaLink="$L$96" horiz="1" max="19" min="1" page="10" val="14"/>
</file>

<file path=xl/ctrlProps/ctrlProp661.xml><?xml version="1.0" encoding="utf-8"?>
<formControlPr xmlns="http://schemas.microsoft.com/office/spreadsheetml/2009/9/main" objectType="Scroll" dx="16" fmlaLink="$L$97" horiz="1" max="19" min="1" page="10" val="14"/>
</file>

<file path=xl/ctrlProps/ctrlProp662.xml><?xml version="1.0" encoding="utf-8"?>
<formControlPr xmlns="http://schemas.microsoft.com/office/spreadsheetml/2009/9/main" objectType="Scroll" dx="16" fmlaLink="$L$98" horiz="1" max="19" min="1" page="10" val="10"/>
</file>

<file path=xl/ctrlProps/ctrlProp663.xml><?xml version="1.0" encoding="utf-8"?>
<formControlPr xmlns="http://schemas.microsoft.com/office/spreadsheetml/2009/9/main" objectType="Scroll" dx="16" fmlaLink="$L$99" horiz="1" max="19" min="1" page="10" val="14"/>
</file>

<file path=xl/ctrlProps/ctrlProp664.xml><?xml version="1.0" encoding="utf-8"?>
<formControlPr xmlns="http://schemas.microsoft.com/office/spreadsheetml/2009/9/main" objectType="Scroll" dx="16" fmlaLink="$L$100" horiz="1" max="19" min="1" page="10" val="14"/>
</file>

<file path=xl/ctrlProps/ctrlProp665.xml><?xml version="1.0" encoding="utf-8"?>
<formControlPr xmlns="http://schemas.microsoft.com/office/spreadsheetml/2009/9/main" objectType="Scroll" dx="16" fmlaLink="$L$101" horiz="1" max="19" min="1" page="10" val="14"/>
</file>

<file path=xl/ctrlProps/ctrlProp666.xml><?xml version="1.0" encoding="utf-8"?>
<formControlPr xmlns="http://schemas.microsoft.com/office/spreadsheetml/2009/9/main" objectType="Scroll" dx="16" fmlaLink="$L$102" horiz="1" max="19" min="1" page="10" val="11"/>
</file>

<file path=xl/ctrlProps/ctrlProp667.xml><?xml version="1.0" encoding="utf-8"?>
<formControlPr xmlns="http://schemas.microsoft.com/office/spreadsheetml/2009/9/main" objectType="Scroll" dx="16" fmlaLink="$L$103" horiz="1" max="19" min="1" page="10" val="11"/>
</file>

<file path=xl/ctrlProps/ctrlProp668.xml><?xml version="1.0" encoding="utf-8"?>
<formControlPr xmlns="http://schemas.microsoft.com/office/spreadsheetml/2009/9/main" objectType="Scroll" dx="16" fmlaLink="$L$104" horiz="1" max="19" min="1" page="10" val="11"/>
</file>

<file path=xl/ctrlProps/ctrlProp669.xml><?xml version="1.0" encoding="utf-8"?>
<formControlPr xmlns="http://schemas.microsoft.com/office/spreadsheetml/2009/9/main" objectType="Scroll" dx="16" fmlaLink="$L$105" horiz="1" max="19" min="1" page="10" val="6"/>
</file>

<file path=xl/ctrlProps/ctrlProp670.xml><?xml version="1.0" encoding="utf-8"?>
<formControlPr xmlns="http://schemas.microsoft.com/office/spreadsheetml/2009/9/main" objectType="Scroll" dx="16" fmlaLink="$L$106" horiz="1" max="19" min="1" page="10" val="10"/>
</file>

<file path=xl/ctrlProps/ctrlProp671.xml><?xml version="1.0" encoding="utf-8"?>
<formControlPr xmlns="http://schemas.microsoft.com/office/spreadsheetml/2009/9/main" objectType="Scroll" dx="16" fmlaLink="$L$107" horiz="1" max="19" min="1" page="10" val="10"/>
</file>

<file path=xl/ctrlProps/ctrlProp672.xml><?xml version="1.0" encoding="utf-8"?>
<formControlPr xmlns="http://schemas.microsoft.com/office/spreadsheetml/2009/9/main" objectType="Scroll" dx="16" fmlaLink="$L$108" horiz="1" max="19" min="1" page="10" val="10"/>
</file>

<file path=xl/ctrlProps/ctrlProp673.xml><?xml version="1.0" encoding="utf-8"?>
<formControlPr xmlns="http://schemas.microsoft.com/office/spreadsheetml/2009/9/main" objectType="Scroll" dx="16" fmlaLink="$L$309" horiz="1" max="19" min="1" page="10" val="10"/>
</file>

<file path=xl/ctrlProps/ctrlProp674.xml><?xml version="1.0" encoding="utf-8"?>
<formControlPr xmlns="http://schemas.microsoft.com/office/spreadsheetml/2009/9/main" objectType="Scroll" dx="16" fmlaLink="$L$310" horiz="1" max="19" min="1" page="10" val="12"/>
</file>

<file path=xl/ctrlProps/ctrlProp675.xml><?xml version="1.0" encoding="utf-8"?>
<formControlPr xmlns="http://schemas.microsoft.com/office/spreadsheetml/2009/9/main" objectType="Scroll" dx="16" fmlaLink="$L$311" horiz="1" max="19" min="1" page="10" val="16"/>
</file>

<file path=xl/ctrlProps/ctrlProp676.xml><?xml version="1.0" encoding="utf-8"?>
<formControlPr xmlns="http://schemas.microsoft.com/office/spreadsheetml/2009/9/main" objectType="Scroll" dx="16" fmlaLink="$L$312" horiz="1" max="19" min="1" page="10" val="17"/>
</file>

<file path=xl/ctrlProps/ctrlProp677.xml><?xml version="1.0" encoding="utf-8"?>
<formControlPr xmlns="http://schemas.microsoft.com/office/spreadsheetml/2009/9/main" objectType="Scroll" dx="16" fmlaLink="$L$313" horiz="1" max="19" min="1" page="10" val="10"/>
</file>

<file path=xl/ctrlProps/ctrlProp678.xml><?xml version="1.0" encoding="utf-8"?>
<formControlPr xmlns="http://schemas.microsoft.com/office/spreadsheetml/2009/9/main" objectType="Scroll" dx="16" fmlaLink="$L$314" horiz="1" max="19" min="1" page="10" val="13"/>
</file>

<file path=xl/ctrlProps/ctrlProp679.xml><?xml version="1.0" encoding="utf-8"?>
<formControlPr xmlns="http://schemas.microsoft.com/office/spreadsheetml/2009/9/main" objectType="Scroll" dx="16" fmlaLink="$L$315" horiz="1" max="19" min="1" page="10" val="13"/>
</file>

<file path=xl/ctrlProps/ctrlProp680.xml><?xml version="1.0" encoding="utf-8"?>
<formControlPr xmlns="http://schemas.microsoft.com/office/spreadsheetml/2009/9/main" objectType="Scroll" dx="16" fmlaLink="$L$316" horiz="1" max="19" min="1" page="10" val="15"/>
</file>

<file path=xl/ctrlProps/ctrlProp681.xml><?xml version="1.0" encoding="utf-8"?>
<formControlPr xmlns="http://schemas.microsoft.com/office/spreadsheetml/2009/9/main" objectType="Scroll" dx="16" fmlaLink="$L$317" horiz="1" max="19" min="1" page="10" val="16"/>
</file>

<file path=xl/ctrlProps/ctrlProp682.xml><?xml version="1.0" encoding="utf-8"?>
<formControlPr xmlns="http://schemas.microsoft.com/office/spreadsheetml/2009/9/main" objectType="Scroll" dx="16" fmlaLink="$L$318" horiz="1" max="19" min="1" page="10" val="9"/>
</file>

<file path=xl/ctrlProps/ctrlProp683.xml><?xml version="1.0" encoding="utf-8"?>
<formControlPr xmlns="http://schemas.microsoft.com/office/spreadsheetml/2009/9/main" objectType="Scroll" dx="16" fmlaLink="$L$319" horiz="1" max="19" min="1" page="10" val="9"/>
</file>

<file path=xl/ctrlProps/ctrlProp684.xml><?xml version="1.0" encoding="utf-8"?>
<formControlPr xmlns="http://schemas.microsoft.com/office/spreadsheetml/2009/9/main" objectType="Scroll" dx="16" fmlaLink="$L$320" horiz="1" max="19" min="1" page="10" val="15"/>
</file>

<file path=xl/ctrlProps/ctrlProp685.xml><?xml version="1.0" encoding="utf-8"?>
<formControlPr xmlns="http://schemas.microsoft.com/office/spreadsheetml/2009/9/main" objectType="Scroll" dx="16" fmlaLink="$L$321" horiz="1" max="19" min="1" page="10" val="16"/>
</file>

<file path=xl/ctrlProps/ctrlProp686.xml><?xml version="1.0" encoding="utf-8"?>
<formControlPr xmlns="http://schemas.microsoft.com/office/spreadsheetml/2009/9/main" objectType="Scroll" dx="16" fmlaLink="$L$322" horiz="1" max="19" min="1" page="10" val="8"/>
</file>

<file path=xl/ctrlProps/ctrlProp687.xml><?xml version="1.0" encoding="utf-8"?>
<formControlPr xmlns="http://schemas.microsoft.com/office/spreadsheetml/2009/9/main" objectType="Scroll" dx="16" fmlaLink="$L$323" horiz="1" max="19" min="1" page="10" val="9"/>
</file>

<file path=xl/ctrlProps/ctrlProp688.xml><?xml version="1.0" encoding="utf-8"?>
<formControlPr xmlns="http://schemas.microsoft.com/office/spreadsheetml/2009/9/main" objectType="Scroll" dx="16" fmlaLink="$L$324" horiz="1" max="19" min="1" page="10" val="14"/>
</file>

<file path=xl/ctrlProps/ctrlProp689.xml><?xml version="1.0" encoding="utf-8"?>
<formControlPr xmlns="http://schemas.microsoft.com/office/spreadsheetml/2009/9/main" objectType="Scroll" dx="16" fmlaLink="$L$325" horiz="1" max="19" min="1" page="10" val="7"/>
</file>

<file path=xl/ctrlProps/ctrlProp690.xml><?xml version="1.0" encoding="utf-8"?>
<formControlPr xmlns="http://schemas.microsoft.com/office/spreadsheetml/2009/9/main" objectType="Scroll" dx="16" fmlaLink="$L$326" horiz="1" max="19" min="1" page="10" val="7"/>
</file>

<file path=xl/ctrlProps/ctrlProp691.xml><?xml version="1.0" encoding="utf-8"?>
<formControlPr xmlns="http://schemas.microsoft.com/office/spreadsheetml/2009/9/main" objectType="Scroll" dx="16" fmlaLink="$L$327" horiz="1" max="19" min="1" page="10" val="6"/>
</file>

<file path=xl/ctrlProps/ctrlProp692.xml><?xml version="1.0" encoding="utf-8"?>
<formControlPr xmlns="http://schemas.microsoft.com/office/spreadsheetml/2009/9/main" objectType="Scroll" dx="16" fmlaLink="$L$328" horiz="1" max="19" min="1" page="10" val="6"/>
</file>

<file path=xl/ctrlProps/ctrlProp693.xml><?xml version="1.0" encoding="utf-8"?>
<formControlPr xmlns="http://schemas.microsoft.com/office/spreadsheetml/2009/9/main" objectType="Scroll" dx="16" fmlaLink="$L$329" horiz="1" max="19" min="1" page="10" val="10"/>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190500</xdr:colOff>
      <xdr:row>0</xdr:row>
      <xdr:rowOff>76201</xdr:rowOff>
    </xdr:from>
    <xdr:to>
      <xdr:col>1</xdr:col>
      <xdr:colOff>0</xdr:colOff>
      <xdr:row>0</xdr:row>
      <xdr:rowOff>863601</xdr:rowOff>
    </xdr:to>
    <xdr:pic>
      <xdr:nvPicPr>
        <xdr:cNvPr id="2" name="Picture 1" descr="Logo_s_L.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76201"/>
          <a:ext cx="990600" cy="7874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xdr:col>
          <xdr:colOff>50800</xdr:colOff>
          <xdr:row>87</xdr:row>
          <xdr:rowOff>38100</xdr:rowOff>
        </xdr:from>
        <xdr:to>
          <xdr:col>8</xdr:col>
          <xdr:colOff>0</xdr:colOff>
          <xdr:row>87</xdr:row>
          <xdr:rowOff>254000</xdr:rowOff>
        </xdr:to>
        <xdr:sp macro="" textlink="">
          <xdr:nvSpPr>
            <xdr:cNvPr id="23553" name="Scroll Bar 1" hidden="1">
              <a:extLst>
                <a:ext uri="{63B3BB69-23CF-44E3-9099-C40C66FF867C}">
                  <a14:compatExt spid="_x0000_s23553"/>
                </a:ext>
                <a:ext uri="{FF2B5EF4-FFF2-40B4-BE49-F238E27FC236}">
                  <a16:creationId xmlns:a16="http://schemas.microsoft.com/office/drawing/2014/main" id="{00000000-0008-0000-0000-00000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88</xdr:row>
          <xdr:rowOff>38100</xdr:rowOff>
        </xdr:from>
        <xdr:to>
          <xdr:col>8</xdr:col>
          <xdr:colOff>0</xdr:colOff>
          <xdr:row>88</xdr:row>
          <xdr:rowOff>254000</xdr:rowOff>
        </xdr:to>
        <xdr:sp macro="" textlink="">
          <xdr:nvSpPr>
            <xdr:cNvPr id="23554" name="Scroll Bar 2" hidden="1">
              <a:extLst>
                <a:ext uri="{63B3BB69-23CF-44E3-9099-C40C66FF867C}">
                  <a14:compatExt spid="_x0000_s23554"/>
                </a:ext>
                <a:ext uri="{FF2B5EF4-FFF2-40B4-BE49-F238E27FC236}">
                  <a16:creationId xmlns:a16="http://schemas.microsoft.com/office/drawing/2014/main" id="{00000000-0008-0000-0000-00000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89</xdr:row>
          <xdr:rowOff>38100</xdr:rowOff>
        </xdr:from>
        <xdr:to>
          <xdr:col>8</xdr:col>
          <xdr:colOff>0</xdr:colOff>
          <xdr:row>89</xdr:row>
          <xdr:rowOff>254000</xdr:rowOff>
        </xdr:to>
        <xdr:sp macro="" textlink="">
          <xdr:nvSpPr>
            <xdr:cNvPr id="23555" name="Scroll Bar 3" hidden="1">
              <a:extLst>
                <a:ext uri="{63B3BB69-23CF-44E3-9099-C40C66FF867C}">
                  <a14:compatExt spid="_x0000_s23555"/>
                </a:ext>
                <a:ext uri="{FF2B5EF4-FFF2-40B4-BE49-F238E27FC236}">
                  <a16:creationId xmlns:a16="http://schemas.microsoft.com/office/drawing/2014/main" id="{00000000-0008-0000-0000-00000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90</xdr:row>
          <xdr:rowOff>38100</xdr:rowOff>
        </xdr:from>
        <xdr:to>
          <xdr:col>8</xdr:col>
          <xdr:colOff>0</xdr:colOff>
          <xdr:row>90</xdr:row>
          <xdr:rowOff>254000</xdr:rowOff>
        </xdr:to>
        <xdr:sp macro="" textlink="">
          <xdr:nvSpPr>
            <xdr:cNvPr id="23556" name="Scroll Bar 4" hidden="1">
              <a:extLst>
                <a:ext uri="{63B3BB69-23CF-44E3-9099-C40C66FF867C}">
                  <a14:compatExt spid="_x0000_s23556"/>
                </a:ext>
                <a:ext uri="{FF2B5EF4-FFF2-40B4-BE49-F238E27FC236}">
                  <a16:creationId xmlns:a16="http://schemas.microsoft.com/office/drawing/2014/main" id="{00000000-0008-0000-0000-000004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91</xdr:row>
          <xdr:rowOff>38100</xdr:rowOff>
        </xdr:from>
        <xdr:to>
          <xdr:col>8</xdr:col>
          <xdr:colOff>0</xdr:colOff>
          <xdr:row>91</xdr:row>
          <xdr:rowOff>254000</xdr:rowOff>
        </xdr:to>
        <xdr:sp macro="" textlink="">
          <xdr:nvSpPr>
            <xdr:cNvPr id="23557" name="Scroll Bar 5" hidden="1">
              <a:extLst>
                <a:ext uri="{63B3BB69-23CF-44E3-9099-C40C66FF867C}">
                  <a14:compatExt spid="_x0000_s23557"/>
                </a:ext>
                <a:ext uri="{FF2B5EF4-FFF2-40B4-BE49-F238E27FC236}">
                  <a16:creationId xmlns:a16="http://schemas.microsoft.com/office/drawing/2014/main" id="{00000000-0008-0000-0000-000005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92</xdr:row>
          <xdr:rowOff>38100</xdr:rowOff>
        </xdr:from>
        <xdr:to>
          <xdr:col>8</xdr:col>
          <xdr:colOff>0</xdr:colOff>
          <xdr:row>92</xdr:row>
          <xdr:rowOff>254000</xdr:rowOff>
        </xdr:to>
        <xdr:sp macro="" textlink="">
          <xdr:nvSpPr>
            <xdr:cNvPr id="23558" name="Scroll Bar 6" hidden="1">
              <a:extLst>
                <a:ext uri="{63B3BB69-23CF-44E3-9099-C40C66FF867C}">
                  <a14:compatExt spid="_x0000_s23558"/>
                </a:ext>
                <a:ext uri="{FF2B5EF4-FFF2-40B4-BE49-F238E27FC236}">
                  <a16:creationId xmlns:a16="http://schemas.microsoft.com/office/drawing/2014/main" id="{00000000-0008-0000-0000-000006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93</xdr:row>
          <xdr:rowOff>38100</xdr:rowOff>
        </xdr:from>
        <xdr:to>
          <xdr:col>8</xdr:col>
          <xdr:colOff>0</xdr:colOff>
          <xdr:row>93</xdr:row>
          <xdr:rowOff>254000</xdr:rowOff>
        </xdr:to>
        <xdr:sp macro="" textlink="">
          <xdr:nvSpPr>
            <xdr:cNvPr id="23559" name="Scroll Bar 7" hidden="1">
              <a:extLst>
                <a:ext uri="{63B3BB69-23CF-44E3-9099-C40C66FF867C}">
                  <a14:compatExt spid="_x0000_s23559"/>
                </a:ext>
                <a:ext uri="{FF2B5EF4-FFF2-40B4-BE49-F238E27FC236}">
                  <a16:creationId xmlns:a16="http://schemas.microsoft.com/office/drawing/2014/main" id="{00000000-0008-0000-0000-000007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94</xdr:row>
          <xdr:rowOff>38100</xdr:rowOff>
        </xdr:from>
        <xdr:to>
          <xdr:col>8</xdr:col>
          <xdr:colOff>0</xdr:colOff>
          <xdr:row>94</xdr:row>
          <xdr:rowOff>254000</xdr:rowOff>
        </xdr:to>
        <xdr:sp macro="" textlink="">
          <xdr:nvSpPr>
            <xdr:cNvPr id="23560" name="Scroll Bar 8" hidden="1">
              <a:extLst>
                <a:ext uri="{63B3BB69-23CF-44E3-9099-C40C66FF867C}">
                  <a14:compatExt spid="_x0000_s23560"/>
                </a:ext>
                <a:ext uri="{FF2B5EF4-FFF2-40B4-BE49-F238E27FC236}">
                  <a16:creationId xmlns:a16="http://schemas.microsoft.com/office/drawing/2014/main" id="{00000000-0008-0000-0000-000008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95</xdr:row>
          <xdr:rowOff>38100</xdr:rowOff>
        </xdr:from>
        <xdr:to>
          <xdr:col>8</xdr:col>
          <xdr:colOff>0</xdr:colOff>
          <xdr:row>95</xdr:row>
          <xdr:rowOff>254000</xdr:rowOff>
        </xdr:to>
        <xdr:sp macro="" textlink="">
          <xdr:nvSpPr>
            <xdr:cNvPr id="23561" name="Scroll Bar 9" hidden="1">
              <a:extLst>
                <a:ext uri="{63B3BB69-23CF-44E3-9099-C40C66FF867C}">
                  <a14:compatExt spid="_x0000_s23561"/>
                </a:ext>
                <a:ext uri="{FF2B5EF4-FFF2-40B4-BE49-F238E27FC236}">
                  <a16:creationId xmlns:a16="http://schemas.microsoft.com/office/drawing/2014/main" id="{00000000-0008-0000-0000-000009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96</xdr:row>
          <xdr:rowOff>38100</xdr:rowOff>
        </xdr:from>
        <xdr:to>
          <xdr:col>8</xdr:col>
          <xdr:colOff>0</xdr:colOff>
          <xdr:row>96</xdr:row>
          <xdr:rowOff>254000</xdr:rowOff>
        </xdr:to>
        <xdr:sp macro="" textlink="">
          <xdr:nvSpPr>
            <xdr:cNvPr id="23562" name="Scroll Bar 10" hidden="1">
              <a:extLst>
                <a:ext uri="{63B3BB69-23CF-44E3-9099-C40C66FF867C}">
                  <a14:compatExt spid="_x0000_s23562"/>
                </a:ext>
                <a:ext uri="{FF2B5EF4-FFF2-40B4-BE49-F238E27FC236}">
                  <a16:creationId xmlns:a16="http://schemas.microsoft.com/office/drawing/2014/main" id="{00000000-0008-0000-0000-00000A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97</xdr:row>
          <xdr:rowOff>38100</xdr:rowOff>
        </xdr:from>
        <xdr:to>
          <xdr:col>8</xdr:col>
          <xdr:colOff>0</xdr:colOff>
          <xdr:row>97</xdr:row>
          <xdr:rowOff>254000</xdr:rowOff>
        </xdr:to>
        <xdr:sp macro="" textlink="">
          <xdr:nvSpPr>
            <xdr:cNvPr id="23563" name="Scroll Bar 11" hidden="1">
              <a:extLst>
                <a:ext uri="{63B3BB69-23CF-44E3-9099-C40C66FF867C}">
                  <a14:compatExt spid="_x0000_s23563"/>
                </a:ext>
                <a:ext uri="{FF2B5EF4-FFF2-40B4-BE49-F238E27FC236}">
                  <a16:creationId xmlns:a16="http://schemas.microsoft.com/office/drawing/2014/main" id="{00000000-0008-0000-0000-00000B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98</xdr:row>
          <xdr:rowOff>38100</xdr:rowOff>
        </xdr:from>
        <xdr:to>
          <xdr:col>8</xdr:col>
          <xdr:colOff>0</xdr:colOff>
          <xdr:row>98</xdr:row>
          <xdr:rowOff>254000</xdr:rowOff>
        </xdr:to>
        <xdr:sp macro="" textlink="">
          <xdr:nvSpPr>
            <xdr:cNvPr id="23564" name="Scroll Bar 12" hidden="1">
              <a:extLst>
                <a:ext uri="{63B3BB69-23CF-44E3-9099-C40C66FF867C}">
                  <a14:compatExt spid="_x0000_s23564"/>
                </a:ext>
                <a:ext uri="{FF2B5EF4-FFF2-40B4-BE49-F238E27FC236}">
                  <a16:creationId xmlns:a16="http://schemas.microsoft.com/office/drawing/2014/main" id="{00000000-0008-0000-0000-00000C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99</xdr:row>
          <xdr:rowOff>38100</xdr:rowOff>
        </xdr:from>
        <xdr:to>
          <xdr:col>8</xdr:col>
          <xdr:colOff>0</xdr:colOff>
          <xdr:row>99</xdr:row>
          <xdr:rowOff>254000</xdr:rowOff>
        </xdr:to>
        <xdr:sp macro="" textlink="">
          <xdr:nvSpPr>
            <xdr:cNvPr id="23565" name="Scroll Bar 13" hidden="1">
              <a:extLst>
                <a:ext uri="{63B3BB69-23CF-44E3-9099-C40C66FF867C}">
                  <a14:compatExt spid="_x0000_s23565"/>
                </a:ext>
                <a:ext uri="{FF2B5EF4-FFF2-40B4-BE49-F238E27FC236}">
                  <a16:creationId xmlns:a16="http://schemas.microsoft.com/office/drawing/2014/main" id="{00000000-0008-0000-0000-00000D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100</xdr:row>
          <xdr:rowOff>38100</xdr:rowOff>
        </xdr:from>
        <xdr:to>
          <xdr:col>8</xdr:col>
          <xdr:colOff>0</xdr:colOff>
          <xdr:row>100</xdr:row>
          <xdr:rowOff>254000</xdr:rowOff>
        </xdr:to>
        <xdr:sp macro="" textlink="">
          <xdr:nvSpPr>
            <xdr:cNvPr id="23566" name="Scroll Bar 14" hidden="1">
              <a:extLst>
                <a:ext uri="{63B3BB69-23CF-44E3-9099-C40C66FF867C}">
                  <a14:compatExt spid="_x0000_s23566"/>
                </a:ext>
                <a:ext uri="{FF2B5EF4-FFF2-40B4-BE49-F238E27FC236}">
                  <a16:creationId xmlns:a16="http://schemas.microsoft.com/office/drawing/2014/main" id="{00000000-0008-0000-0000-00000E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101</xdr:row>
          <xdr:rowOff>38100</xdr:rowOff>
        </xdr:from>
        <xdr:to>
          <xdr:col>8</xdr:col>
          <xdr:colOff>0</xdr:colOff>
          <xdr:row>101</xdr:row>
          <xdr:rowOff>254000</xdr:rowOff>
        </xdr:to>
        <xdr:sp macro="" textlink="">
          <xdr:nvSpPr>
            <xdr:cNvPr id="23567" name="Scroll Bar 15" hidden="1">
              <a:extLst>
                <a:ext uri="{63B3BB69-23CF-44E3-9099-C40C66FF867C}">
                  <a14:compatExt spid="_x0000_s23567"/>
                </a:ext>
                <a:ext uri="{FF2B5EF4-FFF2-40B4-BE49-F238E27FC236}">
                  <a16:creationId xmlns:a16="http://schemas.microsoft.com/office/drawing/2014/main" id="{00000000-0008-0000-0000-00000F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102</xdr:row>
          <xdr:rowOff>38100</xdr:rowOff>
        </xdr:from>
        <xdr:to>
          <xdr:col>8</xdr:col>
          <xdr:colOff>0</xdr:colOff>
          <xdr:row>102</xdr:row>
          <xdr:rowOff>254000</xdr:rowOff>
        </xdr:to>
        <xdr:sp macro="" textlink="">
          <xdr:nvSpPr>
            <xdr:cNvPr id="23568" name="Scroll Bar 16" hidden="1">
              <a:extLst>
                <a:ext uri="{63B3BB69-23CF-44E3-9099-C40C66FF867C}">
                  <a14:compatExt spid="_x0000_s23568"/>
                </a:ext>
                <a:ext uri="{FF2B5EF4-FFF2-40B4-BE49-F238E27FC236}">
                  <a16:creationId xmlns:a16="http://schemas.microsoft.com/office/drawing/2014/main" id="{00000000-0008-0000-0000-000010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103</xdr:row>
          <xdr:rowOff>38100</xdr:rowOff>
        </xdr:from>
        <xdr:to>
          <xdr:col>8</xdr:col>
          <xdr:colOff>0</xdr:colOff>
          <xdr:row>103</xdr:row>
          <xdr:rowOff>254000</xdr:rowOff>
        </xdr:to>
        <xdr:sp macro="" textlink="">
          <xdr:nvSpPr>
            <xdr:cNvPr id="23569" name="Scroll Bar 17" hidden="1">
              <a:extLst>
                <a:ext uri="{63B3BB69-23CF-44E3-9099-C40C66FF867C}">
                  <a14:compatExt spid="_x0000_s23569"/>
                </a:ext>
                <a:ext uri="{FF2B5EF4-FFF2-40B4-BE49-F238E27FC236}">
                  <a16:creationId xmlns:a16="http://schemas.microsoft.com/office/drawing/2014/main" id="{00000000-0008-0000-0000-00001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104</xdr:row>
          <xdr:rowOff>38100</xdr:rowOff>
        </xdr:from>
        <xdr:to>
          <xdr:col>8</xdr:col>
          <xdr:colOff>0</xdr:colOff>
          <xdr:row>104</xdr:row>
          <xdr:rowOff>254000</xdr:rowOff>
        </xdr:to>
        <xdr:sp macro="" textlink="">
          <xdr:nvSpPr>
            <xdr:cNvPr id="23570" name="Scroll Bar 18" hidden="1">
              <a:extLst>
                <a:ext uri="{63B3BB69-23CF-44E3-9099-C40C66FF867C}">
                  <a14:compatExt spid="_x0000_s23570"/>
                </a:ext>
                <a:ext uri="{FF2B5EF4-FFF2-40B4-BE49-F238E27FC236}">
                  <a16:creationId xmlns:a16="http://schemas.microsoft.com/office/drawing/2014/main" id="{00000000-0008-0000-0000-00001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105</xdr:row>
          <xdr:rowOff>38100</xdr:rowOff>
        </xdr:from>
        <xdr:to>
          <xdr:col>8</xdr:col>
          <xdr:colOff>0</xdr:colOff>
          <xdr:row>105</xdr:row>
          <xdr:rowOff>254000</xdr:rowOff>
        </xdr:to>
        <xdr:sp macro="" textlink="">
          <xdr:nvSpPr>
            <xdr:cNvPr id="23571" name="Scroll Bar 19" hidden="1">
              <a:extLst>
                <a:ext uri="{63B3BB69-23CF-44E3-9099-C40C66FF867C}">
                  <a14:compatExt spid="_x0000_s23571"/>
                </a:ext>
                <a:ext uri="{FF2B5EF4-FFF2-40B4-BE49-F238E27FC236}">
                  <a16:creationId xmlns:a16="http://schemas.microsoft.com/office/drawing/2014/main" id="{00000000-0008-0000-0000-00001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106</xdr:row>
          <xdr:rowOff>38100</xdr:rowOff>
        </xdr:from>
        <xdr:to>
          <xdr:col>8</xdr:col>
          <xdr:colOff>0</xdr:colOff>
          <xdr:row>106</xdr:row>
          <xdr:rowOff>254000</xdr:rowOff>
        </xdr:to>
        <xdr:sp macro="" textlink="">
          <xdr:nvSpPr>
            <xdr:cNvPr id="23572" name="Scroll Bar 20" hidden="1">
              <a:extLst>
                <a:ext uri="{63B3BB69-23CF-44E3-9099-C40C66FF867C}">
                  <a14:compatExt spid="_x0000_s23572"/>
                </a:ext>
                <a:ext uri="{FF2B5EF4-FFF2-40B4-BE49-F238E27FC236}">
                  <a16:creationId xmlns:a16="http://schemas.microsoft.com/office/drawing/2014/main" id="{00000000-0008-0000-0000-000014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107</xdr:row>
          <xdr:rowOff>38100</xdr:rowOff>
        </xdr:from>
        <xdr:to>
          <xdr:col>8</xdr:col>
          <xdr:colOff>0</xdr:colOff>
          <xdr:row>107</xdr:row>
          <xdr:rowOff>254000</xdr:rowOff>
        </xdr:to>
        <xdr:sp macro="" textlink="">
          <xdr:nvSpPr>
            <xdr:cNvPr id="23573" name="Scroll Bar 21" hidden="1">
              <a:extLst>
                <a:ext uri="{63B3BB69-23CF-44E3-9099-C40C66FF867C}">
                  <a14:compatExt spid="_x0000_s23573"/>
                </a:ext>
                <a:ext uri="{FF2B5EF4-FFF2-40B4-BE49-F238E27FC236}">
                  <a16:creationId xmlns:a16="http://schemas.microsoft.com/office/drawing/2014/main" id="{00000000-0008-0000-0000-000015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117</xdr:row>
          <xdr:rowOff>38100</xdr:rowOff>
        </xdr:from>
        <xdr:to>
          <xdr:col>8</xdr:col>
          <xdr:colOff>0</xdr:colOff>
          <xdr:row>117</xdr:row>
          <xdr:rowOff>254000</xdr:rowOff>
        </xdr:to>
        <xdr:sp macro="" textlink="">
          <xdr:nvSpPr>
            <xdr:cNvPr id="23574" name="Scroll Bar 22" hidden="1">
              <a:extLst>
                <a:ext uri="{63B3BB69-23CF-44E3-9099-C40C66FF867C}">
                  <a14:compatExt spid="_x0000_s23574"/>
                </a:ext>
                <a:ext uri="{FF2B5EF4-FFF2-40B4-BE49-F238E27FC236}">
                  <a16:creationId xmlns:a16="http://schemas.microsoft.com/office/drawing/2014/main" id="{00000000-0008-0000-0000-000016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118</xdr:row>
          <xdr:rowOff>38100</xdr:rowOff>
        </xdr:from>
        <xdr:to>
          <xdr:col>8</xdr:col>
          <xdr:colOff>0</xdr:colOff>
          <xdr:row>118</xdr:row>
          <xdr:rowOff>254000</xdr:rowOff>
        </xdr:to>
        <xdr:sp macro="" textlink="">
          <xdr:nvSpPr>
            <xdr:cNvPr id="23575" name="Scroll Bar 23" hidden="1">
              <a:extLst>
                <a:ext uri="{63B3BB69-23CF-44E3-9099-C40C66FF867C}">
                  <a14:compatExt spid="_x0000_s23575"/>
                </a:ext>
                <a:ext uri="{FF2B5EF4-FFF2-40B4-BE49-F238E27FC236}">
                  <a16:creationId xmlns:a16="http://schemas.microsoft.com/office/drawing/2014/main" id="{00000000-0008-0000-0000-000017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119</xdr:row>
          <xdr:rowOff>38100</xdr:rowOff>
        </xdr:from>
        <xdr:to>
          <xdr:col>8</xdr:col>
          <xdr:colOff>0</xdr:colOff>
          <xdr:row>119</xdr:row>
          <xdr:rowOff>254000</xdr:rowOff>
        </xdr:to>
        <xdr:sp macro="" textlink="">
          <xdr:nvSpPr>
            <xdr:cNvPr id="23576" name="Scroll Bar 24" hidden="1">
              <a:extLst>
                <a:ext uri="{63B3BB69-23CF-44E3-9099-C40C66FF867C}">
                  <a14:compatExt spid="_x0000_s23576"/>
                </a:ext>
                <a:ext uri="{FF2B5EF4-FFF2-40B4-BE49-F238E27FC236}">
                  <a16:creationId xmlns:a16="http://schemas.microsoft.com/office/drawing/2014/main" id="{00000000-0008-0000-0000-000018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120</xdr:row>
          <xdr:rowOff>38100</xdr:rowOff>
        </xdr:from>
        <xdr:to>
          <xdr:col>8</xdr:col>
          <xdr:colOff>0</xdr:colOff>
          <xdr:row>120</xdr:row>
          <xdr:rowOff>254000</xdr:rowOff>
        </xdr:to>
        <xdr:sp macro="" textlink="">
          <xdr:nvSpPr>
            <xdr:cNvPr id="23577" name="Scroll Bar 25" hidden="1">
              <a:extLst>
                <a:ext uri="{63B3BB69-23CF-44E3-9099-C40C66FF867C}">
                  <a14:compatExt spid="_x0000_s23577"/>
                </a:ext>
                <a:ext uri="{FF2B5EF4-FFF2-40B4-BE49-F238E27FC236}">
                  <a16:creationId xmlns:a16="http://schemas.microsoft.com/office/drawing/2014/main" id="{00000000-0008-0000-0000-000019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121</xdr:row>
          <xdr:rowOff>38100</xdr:rowOff>
        </xdr:from>
        <xdr:to>
          <xdr:col>8</xdr:col>
          <xdr:colOff>0</xdr:colOff>
          <xdr:row>121</xdr:row>
          <xdr:rowOff>254000</xdr:rowOff>
        </xdr:to>
        <xdr:sp macro="" textlink="">
          <xdr:nvSpPr>
            <xdr:cNvPr id="23578" name="Scroll Bar 26" hidden="1">
              <a:extLst>
                <a:ext uri="{63B3BB69-23CF-44E3-9099-C40C66FF867C}">
                  <a14:compatExt spid="_x0000_s23578"/>
                </a:ext>
                <a:ext uri="{FF2B5EF4-FFF2-40B4-BE49-F238E27FC236}">
                  <a16:creationId xmlns:a16="http://schemas.microsoft.com/office/drawing/2014/main" id="{00000000-0008-0000-0000-00001A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122</xdr:row>
          <xdr:rowOff>38100</xdr:rowOff>
        </xdr:from>
        <xdr:to>
          <xdr:col>8</xdr:col>
          <xdr:colOff>0</xdr:colOff>
          <xdr:row>122</xdr:row>
          <xdr:rowOff>254000</xdr:rowOff>
        </xdr:to>
        <xdr:sp macro="" textlink="">
          <xdr:nvSpPr>
            <xdr:cNvPr id="23579" name="Scroll Bar 27" hidden="1">
              <a:extLst>
                <a:ext uri="{63B3BB69-23CF-44E3-9099-C40C66FF867C}">
                  <a14:compatExt spid="_x0000_s23579"/>
                </a:ext>
                <a:ext uri="{FF2B5EF4-FFF2-40B4-BE49-F238E27FC236}">
                  <a16:creationId xmlns:a16="http://schemas.microsoft.com/office/drawing/2014/main" id="{00000000-0008-0000-0000-00001B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123</xdr:row>
          <xdr:rowOff>38100</xdr:rowOff>
        </xdr:from>
        <xdr:to>
          <xdr:col>8</xdr:col>
          <xdr:colOff>0</xdr:colOff>
          <xdr:row>123</xdr:row>
          <xdr:rowOff>254000</xdr:rowOff>
        </xdr:to>
        <xdr:sp macro="" textlink="">
          <xdr:nvSpPr>
            <xdr:cNvPr id="23580" name="Scroll Bar 28" hidden="1">
              <a:extLst>
                <a:ext uri="{63B3BB69-23CF-44E3-9099-C40C66FF867C}">
                  <a14:compatExt spid="_x0000_s23580"/>
                </a:ext>
                <a:ext uri="{FF2B5EF4-FFF2-40B4-BE49-F238E27FC236}">
                  <a16:creationId xmlns:a16="http://schemas.microsoft.com/office/drawing/2014/main" id="{00000000-0008-0000-0000-00001C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124</xdr:row>
          <xdr:rowOff>38100</xdr:rowOff>
        </xdr:from>
        <xdr:to>
          <xdr:col>8</xdr:col>
          <xdr:colOff>0</xdr:colOff>
          <xdr:row>124</xdr:row>
          <xdr:rowOff>254000</xdr:rowOff>
        </xdr:to>
        <xdr:sp macro="" textlink="">
          <xdr:nvSpPr>
            <xdr:cNvPr id="23581" name="Scroll Bar 29" hidden="1">
              <a:extLst>
                <a:ext uri="{63B3BB69-23CF-44E3-9099-C40C66FF867C}">
                  <a14:compatExt spid="_x0000_s23581"/>
                </a:ext>
                <a:ext uri="{FF2B5EF4-FFF2-40B4-BE49-F238E27FC236}">
                  <a16:creationId xmlns:a16="http://schemas.microsoft.com/office/drawing/2014/main" id="{00000000-0008-0000-0000-00001D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125</xdr:row>
          <xdr:rowOff>38100</xdr:rowOff>
        </xdr:from>
        <xdr:to>
          <xdr:col>8</xdr:col>
          <xdr:colOff>0</xdr:colOff>
          <xdr:row>125</xdr:row>
          <xdr:rowOff>254000</xdr:rowOff>
        </xdr:to>
        <xdr:sp macro="" textlink="">
          <xdr:nvSpPr>
            <xdr:cNvPr id="23582" name="Scroll Bar 30" hidden="1">
              <a:extLst>
                <a:ext uri="{63B3BB69-23CF-44E3-9099-C40C66FF867C}">
                  <a14:compatExt spid="_x0000_s23582"/>
                </a:ext>
                <a:ext uri="{FF2B5EF4-FFF2-40B4-BE49-F238E27FC236}">
                  <a16:creationId xmlns:a16="http://schemas.microsoft.com/office/drawing/2014/main" id="{00000000-0008-0000-0000-00001E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126</xdr:row>
          <xdr:rowOff>38100</xdr:rowOff>
        </xdr:from>
        <xdr:to>
          <xdr:col>8</xdr:col>
          <xdr:colOff>0</xdr:colOff>
          <xdr:row>126</xdr:row>
          <xdr:rowOff>254000</xdr:rowOff>
        </xdr:to>
        <xdr:sp macro="" textlink="">
          <xdr:nvSpPr>
            <xdr:cNvPr id="23583" name="Scroll Bar 31" hidden="1">
              <a:extLst>
                <a:ext uri="{63B3BB69-23CF-44E3-9099-C40C66FF867C}">
                  <a14:compatExt spid="_x0000_s23583"/>
                </a:ext>
                <a:ext uri="{FF2B5EF4-FFF2-40B4-BE49-F238E27FC236}">
                  <a16:creationId xmlns:a16="http://schemas.microsoft.com/office/drawing/2014/main" id="{00000000-0008-0000-0000-00001F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127</xdr:row>
          <xdr:rowOff>38100</xdr:rowOff>
        </xdr:from>
        <xdr:to>
          <xdr:col>8</xdr:col>
          <xdr:colOff>0</xdr:colOff>
          <xdr:row>127</xdr:row>
          <xdr:rowOff>254000</xdr:rowOff>
        </xdr:to>
        <xdr:sp macro="" textlink="">
          <xdr:nvSpPr>
            <xdr:cNvPr id="23584" name="Scroll Bar 32" hidden="1">
              <a:extLst>
                <a:ext uri="{63B3BB69-23CF-44E3-9099-C40C66FF867C}">
                  <a14:compatExt spid="_x0000_s23584"/>
                </a:ext>
                <a:ext uri="{FF2B5EF4-FFF2-40B4-BE49-F238E27FC236}">
                  <a16:creationId xmlns:a16="http://schemas.microsoft.com/office/drawing/2014/main" id="{00000000-0008-0000-0000-000020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128</xdr:row>
          <xdr:rowOff>38100</xdr:rowOff>
        </xdr:from>
        <xdr:to>
          <xdr:col>8</xdr:col>
          <xdr:colOff>0</xdr:colOff>
          <xdr:row>128</xdr:row>
          <xdr:rowOff>254000</xdr:rowOff>
        </xdr:to>
        <xdr:sp macro="" textlink="">
          <xdr:nvSpPr>
            <xdr:cNvPr id="23585" name="Scroll Bar 33" hidden="1">
              <a:extLst>
                <a:ext uri="{63B3BB69-23CF-44E3-9099-C40C66FF867C}">
                  <a14:compatExt spid="_x0000_s23585"/>
                </a:ext>
                <a:ext uri="{FF2B5EF4-FFF2-40B4-BE49-F238E27FC236}">
                  <a16:creationId xmlns:a16="http://schemas.microsoft.com/office/drawing/2014/main" id="{00000000-0008-0000-0000-00002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129</xdr:row>
          <xdr:rowOff>38100</xdr:rowOff>
        </xdr:from>
        <xdr:to>
          <xdr:col>8</xdr:col>
          <xdr:colOff>0</xdr:colOff>
          <xdr:row>129</xdr:row>
          <xdr:rowOff>254000</xdr:rowOff>
        </xdr:to>
        <xdr:sp macro="" textlink="">
          <xdr:nvSpPr>
            <xdr:cNvPr id="23586" name="Scroll Bar 34" hidden="1">
              <a:extLst>
                <a:ext uri="{63B3BB69-23CF-44E3-9099-C40C66FF867C}">
                  <a14:compatExt spid="_x0000_s23586"/>
                </a:ext>
                <a:ext uri="{FF2B5EF4-FFF2-40B4-BE49-F238E27FC236}">
                  <a16:creationId xmlns:a16="http://schemas.microsoft.com/office/drawing/2014/main" id="{00000000-0008-0000-0000-00002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130</xdr:row>
          <xdr:rowOff>38100</xdr:rowOff>
        </xdr:from>
        <xdr:to>
          <xdr:col>8</xdr:col>
          <xdr:colOff>0</xdr:colOff>
          <xdr:row>130</xdr:row>
          <xdr:rowOff>254000</xdr:rowOff>
        </xdr:to>
        <xdr:sp macro="" textlink="">
          <xdr:nvSpPr>
            <xdr:cNvPr id="23587" name="Scroll Bar 35" hidden="1">
              <a:extLst>
                <a:ext uri="{63B3BB69-23CF-44E3-9099-C40C66FF867C}">
                  <a14:compatExt spid="_x0000_s23587"/>
                </a:ext>
                <a:ext uri="{FF2B5EF4-FFF2-40B4-BE49-F238E27FC236}">
                  <a16:creationId xmlns:a16="http://schemas.microsoft.com/office/drawing/2014/main" id="{00000000-0008-0000-0000-00002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131</xdr:row>
          <xdr:rowOff>38100</xdr:rowOff>
        </xdr:from>
        <xdr:to>
          <xdr:col>8</xdr:col>
          <xdr:colOff>0</xdr:colOff>
          <xdr:row>131</xdr:row>
          <xdr:rowOff>254000</xdr:rowOff>
        </xdr:to>
        <xdr:sp macro="" textlink="">
          <xdr:nvSpPr>
            <xdr:cNvPr id="23588" name="Scroll Bar 36" hidden="1">
              <a:extLst>
                <a:ext uri="{63B3BB69-23CF-44E3-9099-C40C66FF867C}">
                  <a14:compatExt spid="_x0000_s23588"/>
                </a:ext>
                <a:ext uri="{FF2B5EF4-FFF2-40B4-BE49-F238E27FC236}">
                  <a16:creationId xmlns:a16="http://schemas.microsoft.com/office/drawing/2014/main" id="{00000000-0008-0000-0000-000024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132</xdr:row>
          <xdr:rowOff>38100</xdr:rowOff>
        </xdr:from>
        <xdr:to>
          <xdr:col>8</xdr:col>
          <xdr:colOff>0</xdr:colOff>
          <xdr:row>132</xdr:row>
          <xdr:rowOff>254000</xdr:rowOff>
        </xdr:to>
        <xdr:sp macro="" textlink="">
          <xdr:nvSpPr>
            <xdr:cNvPr id="23589" name="Scroll Bar 37" hidden="1">
              <a:extLst>
                <a:ext uri="{63B3BB69-23CF-44E3-9099-C40C66FF867C}">
                  <a14:compatExt spid="_x0000_s23589"/>
                </a:ext>
                <a:ext uri="{FF2B5EF4-FFF2-40B4-BE49-F238E27FC236}">
                  <a16:creationId xmlns:a16="http://schemas.microsoft.com/office/drawing/2014/main" id="{00000000-0008-0000-0000-000025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133</xdr:row>
          <xdr:rowOff>38100</xdr:rowOff>
        </xdr:from>
        <xdr:to>
          <xdr:col>8</xdr:col>
          <xdr:colOff>0</xdr:colOff>
          <xdr:row>133</xdr:row>
          <xdr:rowOff>254000</xdr:rowOff>
        </xdr:to>
        <xdr:sp macro="" textlink="">
          <xdr:nvSpPr>
            <xdr:cNvPr id="23590" name="Scroll Bar 38" hidden="1">
              <a:extLst>
                <a:ext uri="{63B3BB69-23CF-44E3-9099-C40C66FF867C}">
                  <a14:compatExt spid="_x0000_s23590"/>
                </a:ext>
                <a:ext uri="{FF2B5EF4-FFF2-40B4-BE49-F238E27FC236}">
                  <a16:creationId xmlns:a16="http://schemas.microsoft.com/office/drawing/2014/main" id="{00000000-0008-0000-0000-000026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134</xdr:row>
          <xdr:rowOff>38100</xdr:rowOff>
        </xdr:from>
        <xdr:to>
          <xdr:col>8</xdr:col>
          <xdr:colOff>0</xdr:colOff>
          <xdr:row>134</xdr:row>
          <xdr:rowOff>254000</xdr:rowOff>
        </xdr:to>
        <xdr:sp macro="" textlink="">
          <xdr:nvSpPr>
            <xdr:cNvPr id="23591" name="Scroll Bar 39" hidden="1">
              <a:extLst>
                <a:ext uri="{63B3BB69-23CF-44E3-9099-C40C66FF867C}">
                  <a14:compatExt spid="_x0000_s23591"/>
                </a:ext>
                <a:ext uri="{FF2B5EF4-FFF2-40B4-BE49-F238E27FC236}">
                  <a16:creationId xmlns:a16="http://schemas.microsoft.com/office/drawing/2014/main" id="{00000000-0008-0000-0000-000027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135</xdr:row>
          <xdr:rowOff>38100</xdr:rowOff>
        </xdr:from>
        <xdr:to>
          <xdr:col>8</xdr:col>
          <xdr:colOff>0</xdr:colOff>
          <xdr:row>135</xdr:row>
          <xdr:rowOff>254000</xdr:rowOff>
        </xdr:to>
        <xdr:sp macro="" textlink="">
          <xdr:nvSpPr>
            <xdr:cNvPr id="23592" name="Scroll Bar 40" hidden="1">
              <a:extLst>
                <a:ext uri="{63B3BB69-23CF-44E3-9099-C40C66FF867C}">
                  <a14:compatExt spid="_x0000_s23592"/>
                </a:ext>
                <a:ext uri="{FF2B5EF4-FFF2-40B4-BE49-F238E27FC236}">
                  <a16:creationId xmlns:a16="http://schemas.microsoft.com/office/drawing/2014/main" id="{00000000-0008-0000-0000-000028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136</xdr:row>
          <xdr:rowOff>38100</xdr:rowOff>
        </xdr:from>
        <xdr:to>
          <xdr:col>8</xdr:col>
          <xdr:colOff>0</xdr:colOff>
          <xdr:row>136</xdr:row>
          <xdr:rowOff>254000</xdr:rowOff>
        </xdr:to>
        <xdr:sp macro="" textlink="">
          <xdr:nvSpPr>
            <xdr:cNvPr id="23593" name="Scroll Bar 41" hidden="1">
              <a:extLst>
                <a:ext uri="{63B3BB69-23CF-44E3-9099-C40C66FF867C}">
                  <a14:compatExt spid="_x0000_s23593"/>
                </a:ext>
                <a:ext uri="{FF2B5EF4-FFF2-40B4-BE49-F238E27FC236}">
                  <a16:creationId xmlns:a16="http://schemas.microsoft.com/office/drawing/2014/main" id="{00000000-0008-0000-0000-000029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137</xdr:row>
          <xdr:rowOff>38100</xdr:rowOff>
        </xdr:from>
        <xdr:to>
          <xdr:col>8</xdr:col>
          <xdr:colOff>0</xdr:colOff>
          <xdr:row>137</xdr:row>
          <xdr:rowOff>254000</xdr:rowOff>
        </xdr:to>
        <xdr:sp macro="" textlink="">
          <xdr:nvSpPr>
            <xdr:cNvPr id="23594" name="Scroll Bar 42" hidden="1">
              <a:extLst>
                <a:ext uri="{63B3BB69-23CF-44E3-9099-C40C66FF867C}">
                  <a14:compatExt spid="_x0000_s23594"/>
                </a:ext>
                <a:ext uri="{FF2B5EF4-FFF2-40B4-BE49-F238E27FC236}">
                  <a16:creationId xmlns:a16="http://schemas.microsoft.com/office/drawing/2014/main" id="{00000000-0008-0000-0000-00002A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117</xdr:row>
          <xdr:rowOff>38100</xdr:rowOff>
        </xdr:from>
        <xdr:to>
          <xdr:col>8</xdr:col>
          <xdr:colOff>0</xdr:colOff>
          <xdr:row>117</xdr:row>
          <xdr:rowOff>254000</xdr:rowOff>
        </xdr:to>
        <xdr:sp macro="" textlink="">
          <xdr:nvSpPr>
            <xdr:cNvPr id="23616" name="Scroll Bar 64" hidden="1">
              <a:extLst>
                <a:ext uri="{63B3BB69-23CF-44E3-9099-C40C66FF867C}">
                  <a14:compatExt spid="_x0000_s23616"/>
                </a:ext>
                <a:ext uri="{FF2B5EF4-FFF2-40B4-BE49-F238E27FC236}">
                  <a16:creationId xmlns:a16="http://schemas.microsoft.com/office/drawing/2014/main" id="{00000000-0008-0000-0000-000040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118</xdr:row>
          <xdr:rowOff>38100</xdr:rowOff>
        </xdr:from>
        <xdr:to>
          <xdr:col>8</xdr:col>
          <xdr:colOff>0</xdr:colOff>
          <xdr:row>118</xdr:row>
          <xdr:rowOff>254000</xdr:rowOff>
        </xdr:to>
        <xdr:sp macro="" textlink="">
          <xdr:nvSpPr>
            <xdr:cNvPr id="23617" name="Scroll Bar 65" hidden="1">
              <a:extLst>
                <a:ext uri="{63B3BB69-23CF-44E3-9099-C40C66FF867C}">
                  <a14:compatExt spid="_x0000_s23617"/>
                </a:ext>
                <a:ext uri="{FF2B5EF4-FFF2-40B4-BE49-F238E27FC236}">
                  <a16:creationId xmlns:a16="http://schemas.microsoft.com/office/drawing/2014/main" id="{00000000-0008-0000-0000-00004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119</xdr:row>
          <xdr:rowOff>38100</xdr:rowOff>
        </xdr:from>
        <xdr:to>
          <xdr:col>8</xdr:col>
          <xdr:colOff>0</xdr:colOff>
          <xdr:row>119</xdr:row>
          <xdr:rowOff>254000</xdr:rowOff>
        </xdr:to>
        <xdr:sp macro="" textlink="">
          <xdr:nvSpPr>
            <xdr:cNvPr id="23618" name="Scroll Bar 66" hidden="1">
              <a:extLst>
                <a:ext uri="{63B3BB69-23CF-44E3-9099-C40C66FF867C}">
                  <a14:compatExt spid="_x0000_s23618"/>
                </a:ext>
                <a:ext uri="{FF2B5EF4-FFF2-40B4-BE49-F238E27FC236}">
                  <a16:creationId xmlns:a16="http://schemas.microsoft.com/office/drawing/2014/main" id="{00000000-0008-0000-0000-00004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120</xdr:row>
          <xdr:rowOff>38100</xdr:rowOff>
        </xdr:from>
        <xdr:to>
          <xdr:col>8</xdr:col>
          <xdr:colOff>0</xdr:colOff>
          <xdr:row>120</xdr:row>
          <xdr:rowOff>254000</xdr:rowOff>
        </xdr:to>
        <xdr:sp macro="" textlink="">
          <xdr:nvSpPr>
            <xdr:cNvPr id="23619" name="Scroll Bar 67" hidden="1">
              <a:extLst>
                <a:ext uri="{63B3BB69-23CF-44E3-9099-C40C66FF867C}">
                  <a14:compatExt spid="_x0000_s23619"/>
                </a:ext>
                <a:ext uri="{FF2B5EF4-FFF2-40B4-BE49-F238E27FC236}">
                  <a16:creationId xmlns:a16="http://schemas.microsoft.com/office/drawing/2014/main" id="{00000000-0008-0000-0000-00004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121</xdr:row>
          <xdr:rowOff>38100</xdr:rowOff>
        </xdr:from>
        <xdr:to>
          <xdr:col>8</xdr:col>
          <xdr:colOff>0</xdr:colOff>
          <xdr:row>121</xdr:row>
          <xdr:rowOff>254000</xdr:rowOff>
        </xdr:to>
        <xdr:sp macro="" textlink="">
          <xdr:nvSpPr>
            <xdr:cNvPr id="23620" name="Scroll Bar 68" hidden="1">
              <a:extLst>
                <a:ext uri="{63B3BB69-23CF-44E3-9099-C40C66FF867C}">
                  <a14:compatExt spid="_x0000_s23620"/>
                </a:ext>
                <a:ext uri="{FF2B5EF4-FFF2-40B4-BE49-F238E27FC236}">
                  <a16:creationId xmlns:a16="http://schemas.microsoft.com/office/drawing/2014/main" id="{00000000-0008-0000-0000-000044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122</xdr:row>
          <xdr:rowOff>38100</xdr:rowOff>
        </xdr:from>
        <xdr:to>
          <xdr:col>8</xdr:col>
          <xdr:colOff>0</xdr:colOff>
          <xdr:row>122</xdr:row>
          <xdr:rowOff>254000</xdr:rowOff>
        </xdr:to>
        <xdr:sp macro="" textlink="">
          <xdr:nvSpPr>
            <xdr:cNvPr id="23621" name="Scroll Bar 69" hidden="1">
              <a:extLst>
                <a:ext uri="{63B3BB69-23CF-44E3-9099-C40C66FF867C}">
                  <a14:compatExt spid="_x0000_s23621"/>
                </a:ext>
                <a:ext uri="{FF2B5EF4-FFF2-40B4-BE49-F238E27FC236}">
                  <a16:creationId xmlns:a16="http://schemas.microsoft.com/office/drawing/2014/main" id="{00000000-0008-0000-0000-000045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123</xdr:row>
          <xdr:rowOff>38100</xdr:rowOff>
        </xdr:from>
        <xdr:to>
          <xdr:col>8</xdr:col>
          <xdr:colOff>0</xdr:colOff>
          <xdr:row>123</xdr:row>
          <xdr:rowOff>254000</xdr:rowOff>
        </xdr:to>
        <xdr:sp macro="" textlink="">
          <xdr:nvSpPr>
            <xdr:cNvPr id="23622" name="Scroll Bar 70" hidden="1">
              <a:extLst>
                <a:ext uri="{63B3BB69-23CF-44E3-9099-C40C66FF867C}">
                  <a14:compatExt spid="_x0000_s23622"/>
                </a:ext>
                <a:ext uri="{FF2B5EF4-FFF2-40B4-BE49-F238E27FC236}">
                  <a16:creationId xmlns:a16="http://schemas.microsoft.com/office/drawing/2014/main" id="{00000000-0008-0000-0000-000046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124</xdr:row>
          <xdr:rowOff>38100</xdr:rowOff>
        </xdr:from>
        <xdr:to>
          <xdr:col>8</xdr:col>
          <xdr:colOff>0</xdr:colOff>
          <xdr:row>124</xdr:row>
          <xdr:rowOff>254000</xdr:rowOff>
        </xdr:to>
        <xdr:sp macro="" textlink="">
          <xdr:nvSpPr>
            <xdr:cNvPr id="23623" name="Scroll Bar 71" hidden="1">
              <a:extLst>
                <a:ext uri="{63B3BB69-23CF-44E3-9099-C40C66FF867C}">
                  <a14:compatExt spid="_x0000_s23623"/>
                </a:ext>
                <a:ext uri="{FF2B5EF4-FFF2-40B4-BE49-F238E27FC236}">
                  <a16:creationId xmlns:a16="http://schemas.microsoft.com/office/drawing/2014/main" id="{00000000-0008-0000-0000-000047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125</xdr:row>
          <xdr:rowOff>38100</xdr:rowOff>
        </xdr:from>
        <xdr:to>
          <xdr:col>8</xdr:col>
          <xdr:colOff>0</xdr:colOff>
          <xdr:row>125</xdr:row>
          <xdr:rowOff>254000</xdr:rowOff>
        </xdr:to>
        <xdr:sp macro="" textlink="">
          <xdr:nvSpPr>
            <xdr:cNvPr id="23624" name="Scroll Bar 72" hidden="1">
              <a:extLst>
                <a:ext uri="{63B3BB69-23CF-44E3-9099-C40C66FF867C}">
                  <a14:compatExt spid="_x0000_s23624"/>
                </a:ext>
                <a:ext uri="{FF2B5EF4-FFF2-40B4-BE49-F238E27FC236}">
                  <a16:creationId xmlns:a16="http://schemas.microsoft.com/office/drawing/2014/main" id="{00000000-0008-0000-0000-000048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126</xdr:row>
          <xdr:rowOff>38100</xdr:rowOff>
        </xdr:from>
        <xdr:to>
          <xdr:col>8</xdr:col>
          <xdr:colOff>0</xdr:colOff>
          <xdr:row>126</xdr:row>
          <xdr:rowOff>254000</xdr:rowOff>
        </xdr:to>
        <xdr:sp macro="" textlink="">
          <xdr:nvSpPr>
            <xdr:cNvPr id="23625" name="Scroll Bar 73" hidden="1">
              <a:extLst>
                <a:ext uri="{63B3BB69-23CF-44E3-9099-C40C66FF867C}">
                  <a14:compatExt spid="_x0000_s23625"/>
                </a:ext>
                <a:ext uri="{FF2B5EF4-FFF2-40B4-BE49-F238E27FC236}">
                  <a16:creationId xmlns:a16="http://schemas.microsoft.com/office/drawing/2014/main" id="{00000000-0008-0000-0000-000049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127</xdr:row>
          <xdr:rowOff>38100</xdr:rowOff>
        </xdr:from>
        <xdr:to>
          <xdr:col>8</xdr:col>
          <xdr:colOff>0</xdr:colOff>
          <xdr:row>127</xdr:row>
          <xdr:rowOff>254000</xdr:rowOff>
        </xdr:to>
        <xdr:sp macro="" textlink="">
          <xdr:nvSpPr>
            <xdr:cNvPr id="23626" name="Scroll Bar 74" hidden="1">
              <a:extLst>
                <a:ext uri="{63B3BB69-23CF-44E3-9099-C40C66FF867C}">
                  <a14:compatExt spid="_x0000_s23626"/>
                </a:ext>
                <a:ext uri="{FF2B5EF4-FFF2-40B4-BE49-F238E27FC236}">
                  <a16:creationId xmlns:a16="http://schemas.microsoft.com/office/drawing/2014/main" id="{00000000-0008-0000-0000-00004A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128</xdr:row>
          <xdr:rowOff>38100</xdr:rowOff>
        </xdr:from>
        <xdr:to>
          <xdr:col>8</xdr:col>
          <xdr:colOff>0</xdr:colOff>
          <xdr:row>128</xdr:row>
          <xdr:rowOff>254000</xdr:rowOff>
        </xdr:to>
        <xdr:sp macro="" textlink="">
          <xdr:nvSpPr>
            <xdr:cNvPr id="23627" name="Scroll Bar 75" hidden="1">
              <a:extLst>
                <a:ext uri="{63B3BB69-23CF-44E3-9099-C40C66FF867C}">
                  <a14:compatExt spid="_x0000_s23627"/>
                </a:ext>
                <a:ext uri="{FF2B5EF4-FFF2-40B4-BE49-F238E27FC236}">
                  <a16:creationId xmlns:a16="http://schemas.microsoft.com/office/drawing/2014/main" id="{00000000-0008-0000-0000-00004B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129</xdr:row>
          <xdr:rowOff>38100</xdr:rowOff>
        </xdr:from>
        <xdr:to>
          <xdr:col>8</xdr:col>
          <xdr:colOff>0</xdr:colOff>
          <xdr:row>129</xdr:row>
          <xdr:rowOff>254000</xdr:rowOff>
        </xdr:to>
        <xdr:sp macro="" textlink="">
          <xdr:nvSpPr>
            <xdr:cNvPr id="23628" name="Scroll Bar 76" hidden="1">
              <a:extLst>
                <a:ext uri="{63B3BB69-23CF-44E3-9099-C40C66FF867C}">
                  <a14:compatExt spid="_x0000_s23628"/>
                </a:ext>
                <a:ext uri="{FF2B5EF4-FFF2-40B4-BE49-F238E27FC236}">
                  <a16:creationId xmlns:a16="http://schemas.microsoft.com/office/drawing/2014/main" id="{00000000-0008-0000-0000-00004C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130</xdr:row>
          <xdr:rowOff>38100</xdr:rowOff>
        </xdr:from>
        <xdr:to>
          <xdr:col>8</xdr:col>
          <xdr:colOff>0</xdr:colOff>
          <xdr:row>130</xdr:row>
          <xdr:rowOff>254000</xdr:rowOff>
        </xdr:to>
        <xdr:sp macro="" textlink="">
          <xdr:nvSpPr>
            <xdr:cNvPr id="23629" name="Scroll Bar 77" hidden="1">
              <a:extLst>
                <a:ext uri="{63B3BB69-23CF-44E3-9099-C40C66FF867C}">
                  <a14:compatExt spid="_x0000_s23629"/>
                </a:ext>
                <a:ext uri="{FF2B5EF4-FFF2-40B4-BE49-F238E27FC236}">
                  <a16:creationId xmlns:a16="http://schemas.microsoft.com/office/drawing/2014/main" id="{00000000-0008-0000-0000-00004D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131</xdr:row>
          <xdr:rowOff>38100</xdr:rowOff>
        </xdr:from>
        <xdr:to>
          <xdr:col>8</xdr:col>
          <xdr:colOff>0</xdr:colOff>
          <xdr:row>131</xdr:row>
          <xdr:rowOff>254000</xdr:rowOff>
        </xdr:to>
        <xdr:sp macro="" textlink="">
          <xdr:nvSpPr>
            <xdr:cNvPr id="23630" name="Scroll Bar 78" hidden="1">
              <a:extLst>
                <a:ext uri="{63B3BB69-23CF-44E3-9099-C40C66FF867C}">
                  <a14:compatExt spid="_x0000_s23630"/>
                </a:ext>
                <a:ext uri="{FF2B5EF4-FFF2-40B4-BE49-F238E27FC236}">
                  <a16:creationId xmlns:a16="http://schemas.microsoft.com/office/drawing/2014/main" id="{00000000-0008-0000-0000-00004E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132</xdr:row>
          <xdr:rowOff>38100</xdr:rowOff>
        </xdr:from>
        <xdr:to>
          <xdr:col>8</xdr:col>
          <xdr:colOff>0</xdr:colOff>
          <xdr:row>132</xdr:row>
          <xdr:rowOff>254000</xdr:rowOff>
        </xdr:to>
        <xdr:sp macro="" textlink="">
          <xdr:nvSpPr>
            <xdr:cNvPr id="23631" name="Scroll Bar 79" hidden="1">
              <a:extLst>
                <a:ext uri="{63B3BB69-23CF-44E3-9099-C40C66FF867C}">
                  <a14:compatExt spid="_x0000_s23631"/>
                </a:ext>
                <a:ext uri="{FF2B5EF4-FFF2-40B4-BE49-F238E27FC236}">
                  <a16:creationId xmlns:a16="http://schemas.microsoft.com/office/drawing/2014/main" id="{00000000-0008-0000-0000-00004F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133</xdr:row>
          <xdr:rowOff>38100</xdr:rowOff>
        </xdr:from>
        <xdr:to>
          <xdr:col>8</xdr:col>
          <xdr:colOff>0</xdr:colOff>
          <xdr:row>133</xdr:row>
          <xdr:rowOff>254000</xdr:rowOff>
        </xdr:to>
        <xdr:sp macro="" textlink="">
          <xdr:nvSpPr>
            <xdr:cNvPr id="23632" name="Scroll Bar 80" hidden="1">
              <a:extLst>
                <a:ext uri="{63B3BB69-23CF-44E3-9099-C40C66FF867C}">
                  <a14:compatExt spid="_x0000_s23632"/>
                </a:ext>
                <a:ext uri="{FF2B5EF4-FFF2-40B4-BE49-F238E27FC236}">
                  <a16:creationId xmlns:a16="http://schemas.microsoft.com/office/drawing/2014/main" id="{00000000-0008-0000-0000-000050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134</xdr:row>
          <xdr:rowOff>38100</xdr:rowOff>
        </xdr:from>
        <xdr:to>
          <xdr:col>8</xdr:col>
          <xdr:colOff>0</xdr:colOff>
          <xdr:row>134</xdr:row>
          <xdr:rowOff>254000</xdr:rowOff>
        </xdr:to>
        <xdr:sp macro="" textlink="">
          <xdr:nvSpPr>
            <xdr:cNvPr id="23633" name="Scroll Bar 81" hidden="1">
              <a:extLst>
                <a:ext uri="{63B3BB69-23CF-44E3-9099-C40C66FF867C}">
                  <a14:compatExt spid="_x0000_s23633"/>
                </a:ext>
                <a:ext uri="{FF2B5EF4-FFF2-40B4-BE49-F238E27FC236}">
                  <a16:creationId xmlns:a16="http://schemas.microsoft.com/office/drawing/2014/main" id="{00000000-0008-0000-0000-00005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135</xdr:row>
          <xdr:rowOff>38100</xdr:rowOff>
        </xdr:from>
        <xdr:to>
          <xdr:col>8</xdr:col>
          <xdr:colOff>0</xdr:colOff>
          <xdr:row>135</xdr:row>
          <xdr:rowOff>254000</xdr:rowOff>
        </xdr:to>
        <xdr:sp macro="" textlink="">
          <xdr:nvSpPr>
            <xdr:cNvPr id="23634" name="Scroll Bar 82" hidden="1">
              <a:extLst>
                <a:ext uri="{63B3BB69-23CF-44E3-9099-C40C66FF867C}">
                  <a14:compatExt spid="_x0000_s23634"/>
                </a:ext>
                <a:ext uri="{FF2B5EF4-FFF2-40B4-BE49-F238E27FC236}">
                  <a16:creationId xmlns:a16="http://schemas.microsoft.com/office/drawing/2014/main" id="{00000000-0008-0000-0000-00005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136</xdr:row>
          <xdr:rowOff>38100</xdr:rowOff>
        </xdr:from>
        <xdr:to>
          <xdr:col>8</xdr:col>
          <xdr:colOff>0</xdr:colOff>
          <xdr:row>136</xdr:row>
          <xdr:rowOff>254000</xdr:rowOff>
        </xdr:to>
        <xdr:sp macro="" textlink="">
          <xdr:nvSpPr>
            <xdr:cNvPr id="23635" name="Scroll Bar 83" hidden="1">
              <a:extLst>
                <a:ext uri="{63B3BB69-23CF-44E3-9099-C40C66FF867C}">
                  <a14:compatExt spid="_x0000_s23635"/>
                </a:ext>
                <a:ext uri="{FF2B5EF4-FFF2-40B4-BE49-F238E27FC236}">
                  <a16:creationId xmlns:a16="http://schemas.microsoft.com/office/drawing/2014/main" id="{00000000-0008-0000-0000-00005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137</xdr:row>
          <xdr:rowOff>38100</xdr:rowOff>
        </xdr:from>
        <xdr:to>
          <xdr:col>8</xdr:col>
          <xdr:colOff>0</xdr:colOff>
          <xdr:row>137</xdr:row>
          <xdr:rowOff>254000</xdr:rowOff>
        </xdr:to>
        <xdr:sp macro="" textlink="">
          <xdr:nvSpPr>
            <xdr:cNvPr id="23636" name="Scroll Bar 84" hidden="1">
              <a:extLst>
                <a:ext uri="{63B3BB69-23CF-44E3-9099-C40C66FF867C}">
                  <a14:compatExt spid="_x0000_s23636"/>
                </a:ext>
                <a:ext uri="{FF2B5EF4-FFF2-40B4-BE49-F238E27FC236}">
                  <a16:creationId xmlns:a16="http://schemas.microsoft.com/office/drawing/2014/main" id="{00000000-0008-0000-0000-000054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148</xdr:row>
          <xdr:rowOff>38100</xdr:rowOff>
        </xdr:from>
        <xdr:to>
          <xdr:col>8</xdr:col>
          <xdr:colOff>0</xdr:colOff>
          <xdr:row>148</xdr:row>
          <xdr:rowOff>254000</xdr:rowOff>
        </xdr:to>
        <xdr:sp macro="" textlink="">
          <xdr:nvSpPr>
            <xdr:cNvPr id="23722" name="Scroll Bar 170" hidden="1">
              <a:extLst>
                <a:ext uri="{63B3BB69-23CF-44E3-9099-C40C66FF867C}">
                  <a14:compatExt spid="_x0000_s23722"/>
                </a:ext>
                <a:ext uri="{FF2B5EF4-FFF2-40B4-BE49-F238E27FC236}">
                  <a16:creationId xmlns:a16="http://schemas.microsoft.com/office/drawing/2014/main" id="{00000000-0008-0000-0000-0000AA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149</xdr:row>
          <xdr:rowOff>38100</xdr:rowOff>
        </xdr:from>
        <xdr:to>
          <xdr:col>8</xdr:col>
          <xdr:colOff>0</xdr:colOff>
          <xdr:row>149</xdr:row>
          <xdr:rowOff>254000</xdr:rowOff>
        </xdr:to>
        <xdr:sp macro="" textlink="">
          <xdr:nvSpPr>
            <xdr:cNvPr id="23723" name="Scroll Bar 171" hidden="1">
              <a:extLst>
                <a:ext uri="{63B3BB69-23CF-44E3-9099-C40C66FF867C}">
                  <a14:compatExt spid="_x0000_s23723"/>
                </a:ext>
                <a:ext uri="{FF2B5EF4-FFF2-40B4-BE49-F238E27FC236}">
                  <a16:creationId xmlns:a16="http://schemas.microsoft.com/office/drawing/2014/main" id="{00000000-0008-0000-0000-0000AB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150</xdr:row>
          <xdr:rowOff>38100</xdr:rowOff>
        </xdr:from>
        <xdr:to>
          <xdr:col>8</xdr:col>
          <xdr:colOff>0</xdr:colOff>
          <xdr:row>150</xdr:row>
          <xdr:rowOff>254000</xdr:rowOff>
        </xdr:to>
        <xdr:sp macro="" textlink="">
          <xdr:nvSpPr>
            <xdr:cNvPr id="23724" name="Scroll Bar 172" hidden="1">
              <a:extLst>
                <a:ext uri="{63B3BB69-23CF-44E3-9099-C40C66FF867C}">
                  <a14:compatExt spid="_x0000_s23724"/>
                </a:ext>
                <a:ext uri="{FF2B5EF4-FFF2-40B4-BE49-F238E27FC236}">
                  <a16:creationId xmlns:a16="http://schemas.microsoft.com/office/drawing/2014/main" id="{00000000-0008-0000-0000-0000AC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151</xdr:row>
          <xdr:rowOff>38100</xdr:rowOff>
        </xdr:from>
        <xdr:to>
          <xdr:col>8</xdr:col>
          <xdr:colOff>0</xdr:colOff>
          <xdr:row>151</xdr:row>
          <xdr:rowOff>254000</xdr:rowOff>
        </xdr:to>
        <xdr:sp macro="" textlink="">
          <xdr:nvSpPr>
            <xdr:cNvPr id="23725" name="Scroll Bar 173" hidden="1">
              <a:extLst>
                <a:ext uri="{63B3BB69-23CF-44E3-9099-C40C66FF867C}">
                  <a14:compatExt spid="_x0000_s23725"/>
                </a:ext>
                <a:ext uri="{FF2B5EF4-FFF2-40B4-BE49-F238E27FC236}">
                  <a16:creationId xmlns:a16="http://schemas.microsoft.com/office/drawing/2014/main" id="{00000000-0008-0000-0000-0000AD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152</xdr:row>
          <xdr:rowOff>38100</xdr:rowOff>
        </xdr:from>
        <xdr:to>
          <xdr:col>8</xdr:col>
          <xdr:colOff>0</xdr:colOff>
          <xdr:row>152</xdr:row>
          <xdr:rowOff>254000</xdr:rowOff>
        </xdr:to>
        <xdr:sp macro="" textlink="">
          <xdr:nvSpPr>
            <xdr:cNvPr id="23726" name="Scroll Bar 174" hidden="1">
              <a:extLst>
                <a:ext uri="{63B3BB69-23CF-44E3-9099-C40C66FF867C}">
                  <a14:compatExt spid="_x0000_s23726"/>
                </a:ext>
                <a:ext uri="{FF2B5EF4-FFF2-40B4-BE49-F238E27FC236}">
                  <a16:creationId xmlns:a16="http://schemas.microsoft.com/office/drawing/2014/main" id="{00000000-0008-0000-0000-0000AE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153</xdr:row>
          <xdr:rowOff>38100</xdr:rowOff>
        </xdr:from>
        <xdr:to>
          <xdr:col>8</xdr:col>
          <xdr:colOff>0</xdr:colOff>
          <xdr:row>153</xdr:row>
          <xdr:rowOff>254000</xdr:rowOff>
        </xdr:to>
        <xdr:sp macro="" textlink="">
          <xdr:nvSpPr>
            <xdr:cNvPr id="23727" name="Scroll Bar 175" hidden="1">
              <a:extLst>
                <a:ext uri="{63B3BB69-23CF-44E3-9099-C40C66FF867C}">
                  <a14:compatExt spid="_x0000_s23727"/>
                </a:ext>
                <a:ext uri="{FF2B5EF4-FFF2-40B4-BE49-F238E27FC236}">
                  <a16:creationId xmlns:a16="http://schemas.microsoft.com/office/drawing/2014/main" id="{00000000-0008-0000-0000-0000AF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154</xdr:row>
          <xdr:rowOff>38100</xdr:rowOff>
        </xdr:from>
        <xdr:to>
          <xdr:col>8</xdr:col>
          <xdr:colOff>0</xdr:colOff>
          <xdr:row>154</xdr:row>
          <xdr:rowOff>254000</xdr:rowOff>
        </xdr:to>
        <xdr:sp macro="" textlink="">
          <xdr:nvSpPr>
            <xdr:cNvPr id="23728" name="Scroll Bar 176" hidden="1">
              <a:extLst>
                <a:ext uri="{63B3BB69-23CF-44E3-9099-C40C66FF867C}">
                  <a14:compatExt spid="_x0000_s23728"/>
                </a:ext>
                <a:ext uri="{FF2B5EF4-FFF2-40B4-BE49-F238E27FC236}">
                  <a16:creationId xmlns:a16="http://schemas.microsoft.com/office/drawing/2014/main" id="{00000000-0008-0000-0000-0000B0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155</xdr:row>
          <xdr:rowOff>38100</xdr:rowOff>
        </xdr:from>
        <xdr:to>
          <xdr:col>8</xdr:col>
          <xdr:colOff>0</xdr:colOff>
          <xdr:row>155</xdr:row>
          <xdr:rowOff>254000</xdr:rowOff>
        </xdr:to>
        <xdr:sp macro="" textlink="">
          <xdr:nvSpPr>
            <xdr:cNvPr id="23729" name="Scroll Bar 177" hidden="1">
              <a:extLst>
                <a:ext uri="{63B3BB69-23CF-44E3-9099-C40C66FF867C}">
                  <a14:compatExt spid="_x0000_s23729"/>
                </a:ext>
                <a:ext uri="{FF2B5EF4-FFF2-40B4-BE49-F238E27FC236}">
                  <a16:creationId xmlns:a16="http://schemas.microsoft.com/office/drawing/2014/main" id="{00000000-0008-0000-0000-0000B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156</xdr:row>
          <xdr:rowOff>38100</xdr:rowOff>
        </xdr:from>
        <xdr:to>
          <xdr:col>8</xdr:col>
          <xdr:colOff>0</xdr:colOff>
          <xdr:row>156</xdr:row>
          <xdr:rowOff>254000</xdr:rowOff>
        </xdr:to>
        <xdr:sp macro="" textlink="">
          <xdr:nvSpPr>
            <xdr:cNvPr id="23730" name="Scroll Bar 178" hidden="1">
              <a:extLst>
                <a:ext uri="{63B3BB69-23CF-44E3-9099-C40C66FF867C}">
                  <a14:compatExt spid="_x0000_s23730"/>
                </a:ext>
                <a:ext uri="{FF2B5EF4-FFF2-40B4-BE49-F238E27FC236}">
                  <a16:creationId xmlns:a16="http://schemas.microsoft.com/office/drawing/2014/main" id="{00000000-0008-0000-0000-0000B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157</xdr:row>
          <xdr:rowOff>38100</xdr:rowOff>
        </xdr:from>
        <xdr:to>
          <xdr:col>8</xdr:col>
          <xdr:colOff>0</xdr:colOff>
          <xdr:row>157</xdr:row>
          <xdr:rowOff>254000</xdr:rowOff>
        </xdr:to>
        <xdr:sp macro="" textlink="">
          <xdr:nvSpPr>
            <xdr:cNvPr id="23731" name="Scroll Bar 179" hidden="1">
              <a:extLst>
                <a:ext uri="{63B3BB69-23CF-44E3-9099-C40C66FF867C}">
                  <a14:compatExt spid="_x0000_s23731"/>
                </a:ext>
                <a:ext uri="{FF2B5EF4-FFF2-40B4-BE49-F238E27FC236}">
                  <a16:creationId xmlns:a16="http://schemas.microsoft.com/office/drawing/2014/main" id="{00000000-0008-0000-0000-0000B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158</xdr:row>
          <xdr:rowOff>38100</xdr:rowOff>
        </xdr:from>
        <xdr:to>
          <xdr:col>8</xdr:col>
          <xdr:colOff>0</xdr:colOff>
          <xdr:row>158</xdr:row>
          <xdr:rowOff>254000</xdr:rowOff>
        </xdr:to>
        <xdr:sp macro="" textlink="">
          <xdr:nvSpPr>
            <xdr:cNvPr id="23732" name="Scroll Bar 180" hidden="1">
              <a:extLst>
                <a:ext uri="{63B3BB69-23CF-44E3-9099-C40C66FF867C}">
                  <a14:compatExt spid="_x0000_s23732"/>
                </a:ext>
                <a:ext uri="{FF2B5EF4-FFF2-40B4-BE49-F238E27FC236}">
                  <a16:creationId xmlns:a16="http://schemas.microsoft.com/office/drawing/2014/main" id="{00000000-0008-0000-0000-0000B4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159</xdr:row>
          <xdr:rowOff>38100</xdr:rowOff>
        </xdr:from>
        <xdr:to>
          <xdr:col>8</xdr:col>
          <xdr:colOff>0</xdr:colOff>
          <xdr:row>159</xdr:row>
          <xdr:rowOff>254000</xdr:rowOff>
        </xdr:to>
        <xdr:sp macro="" textlink="">
          <xdr:nvSpPr>
            <xdr:cNvPr id="23733" name="Scroll Bar 181" hidden="1">
              <a:extLst>
                <a:ext uri="{63B3BB69-23CF-44E3-9099-C40C66FF867C}">
                  <a14:compatExt spid="_x0000_s23733"/>
                </a:ext>
                <a:ext uri="{FF2B5EF4-FFF2-40B4-BE49-F238E27FC236}">
                  <a16:creationId xmlns:a16="http://schemas.microsoft.com/office/drawing/2014/main" id="{00000000-0008-0000-0000-0000B5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160</xdr:row>
          <xdr:rowOff>38100</xdr:rowOff>
        </xdr:from>
        <xdr:to>
          <xdr:col>8</xdr:col>
          <xdr:colOff>0</xdr:colOff>
          <xdr:row>160</xdr:row>
          <xdr:rowOff>254000</xdr:rowOff>
        </xdr:to>
        <xdr:sp macro="" textlink="">
          <xdr:nvSpPr>
            <xdr:cNvPr id="23734" name="Scroll Bar 182" hidden="1">
              <a:extLst>
                <a:ext uri="{63B3BB69-23CF-44E3-9099-C40C66FF867C}">
                  <a14:compatExt spid="_x0000_s23734"/>
                </a:ext>
                <a:ext uri="{FF2B5EF4-FFF2-40B4-BE49-F238E27FC236}">
                  <a16:creationId xmlns:a16="http://schemas.microsoft.com/office/drawing/2014/main" id="{00000000-0008-0000-0000-0000B6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161</xdr:row>
          <xdr:rowOff>38100</xdr:rowOff>
        </xdr:from>
        <xdr:to>
          <xdr:col>8</xdr:col>
          <xdr:colOff>0</xdr:colOff>
          <xdr:row>161</xdr:row>
          <xdr:rowOff>254000</xdr:rowOff>
        </xdr:to>
        <xdr:sp macro="" textlink="">
          <xdr:nvSpPr>
            <xdr:cNvPr id="23735" name="Scroll Bar 183" hidden="1">
              <a:extLst>
                <a:ext uri="{63B3BB69-23CF-44E3-9099-C40C66FF867C}">
                  <a14:compatExt spid="_x0000_s23735"/>
                </a:ext>
                <a:ext uri="{FF2B5EF4-FFF2-40B4-BE49-F238E27FC236}">
                  <a16:creationId xmlns:a16="http://schemas.microsoft.com/office/drawing/2014/main" id="{00000000-0008-0000-0000-0000B7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162</xdr:row>
          <xdr:rowOff>38100</xdr:rowOff>
        </xdr:from>
        <xdr:to>
          <xdr:col>8</xdr:col>
          <xdr:colOff>0</xdr:colOff>
          <xdr:row>162</xdr:row>
          <xdr:rowOff>254000</xdr:rowOff>
        </xdr:to>
        <xdr:sp macro="" textlink="">
          <xdr:nvSpPr>
            <xdr:cNvPr id="23736" name="Scroll Bar 184" hidden="1">
              <a:extLst>
                <a:ext uri="{63B3BB69-23CF-44E3-9099-C40C66FF867C}">
                  <a14:compatExt spid="_x0000_s23736"/>
                </a:ext>
                <a:ext uri="{FF2B5EF4-FFF2-40B4-BE49-F238E27FC236}">
                  <a16:creationId xmlns:a16="http://schemas.microsoft.com/office/drawing/2014/main" id="{00000000-0008-0000-0000-0000B8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163</xdr:row>
          <xdr:rowOff>38100</xdr:rowOff>
        </xdr:from>
        <xdr:to>
          <xdr:col>8</xdr:col>
          <xdr:colOff>0</xdr:colOff>
          <xdr:row>163</xdr:row>
          <xdr:rowOff>254000</xdr:rowOff>
        </xdr:to>
        <xdr:sp macro="" textlink="">
          <xdr:nvSpPr>
            <xdr:cNvPr id="23737" name="Scroll Bar 185" hidden="1">
              <a:extLst>
                <a:ext uri="{63B3BB69-23CF-44E3-9099-C40C66FF867C}">
                  <a14:compatExt spid="_x0000_s23737"/>
                </a:ext>
                <a:ext uri="{FF2B5EF4-FFF2-40B4-BE49-F238E27FC236}">
                  <a16:creationId xmlns:a16="http://schemas.microsoft.com/office/drawing/2014/main" id="{00000000-0008-0000-0000-0000B9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164</xdr:row>
          <xdr:rowOff>38100</xdr:rowOff>
        </xdr:from>
        <xdr:to>
          <xdr:col>8</xdr:col>
          <xdr:colOff>0</xdr:colOff>
          <xdr:row>164</xdr:row>
          <xdr:rowOff>254000</xdr:rowOff>
        </xdr:to>
        <xdr:sp macro="" textlink="">
          <xdr:nvSpPr>
            <xdr:cNvPr id="23738" name="Scroll Bar 186" hidden="1">
              <a:extLst>
                <a:ext uri="{63B3BB69-23CF-44E3-9099-C40C66FF867C}">
                  <a14:compatExt spid="_x0000_s23738"/>
                </a:ext>
                <a:ext uri="{FF2B5EF4-FFF2-40B4-BE49-F238E27FC236}">
                  <a16:creationId xmlns:a16="http://schemas.microsoft.com/office/drawing/2014/main" id="{00000000-0008-0000-0000-0000BA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165</xdr:row>
          <xdr:rowOff>38100</xdr:rowOff>
        </xdr:from>
        <xdr:to>
          <xdr:col>8</xdr:col>
          <xdr:colOff>0</xdr:colOff>
          <xdr:row>165</xdr:row>
          <xdr:rowOff>254000</xdr:rowOff>
        </xdr:to>
        <xdr:sp macro="" textlink="">
          <xdr:nvSpPr>
            <xdr:cNvPr id="23739" name="Scroll Bar 187" hidden="1">
              <a:extLst>
                <a:ext uri="{63B3BB69-23CF-44E3-9099-C40C66FF867C}">
                  <a14:compatExt spid="_x0000_s23739"/>
                </a:ext>
                <a:ext uri="{FF2B5EF4-FFF2-40B4-BE49-F238E27FC236}">
                  <a16:creationId xmlns:a16="http://schemas.microsoft.com/office/drawing/2014/main" id="{00000000-0008-0000-0000-0000BB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166</xdr:row>
          <xdr:rowOff>38100</xdr:rowOff>
        </xdr:from>
        <xdr:to>
          <xdr:col>8</xdr:col>
          <xdr:colOff>0</xdr:colOff>
          <xdr:row>166</xdr:row>
          <xdr:rowOff>254000</xdr:rowOff>
        </xdr:to>
        <xdr:sp macro="" textlink="">
          <xdr:nvSpPr>
            <xdr:cNvPr id="23740" name="Scroll Bar 188" hidden="1">
              <a:extLst>
                <a:ext uri="{63B3BB69-23CF-44E3-9099-C40C66FF867C}">
                  <a14:compatExt spid="_x0000_s23740"/>
                </a:ext>
                <a:ext uri="{FF2B5EF4-FFF2-40B4-BE49-F238E27FC236}">
                  <a16:creationId xmlns:a16="http://schemas.microsoft.com/office/drawing/2014/main" id="{00000000-0008-0000-0000-0000BC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167</xdr:row>
          <xdr:rowOff>38100</xdr:rowOff>
        </xdr:from>
        <xdr:to>
          <xdr:col>8</xdr:col>
          <xdr:colOff>0</xdr:colOff>
          <xdr:row>167</xdr:row>
          <xdr:rowOff>254000</xdr:rowOff>
        </xdr:to>
        <xdr:sp macro="" textlink="">
          <xdr:nvSpPr>
            <xdr:cNvPr id="23741" name="Scroll Bar 189" hidden="1">
              <a:extLst>
                <a:ext uri="{63B3BB69-23CF-44E3-9099-C40C66FF867C}">
                  <a14:compatExt spid="_x0000_s23741"/>
                </a:ext>
                <a:ext uri="{FF2B5EF4-FFF2-40B4-BE49-F238E27FC236}">
                  <a16:creationId xmlns:a16="http://schemas.microsoft.com/office/drawing/2014/main" id="{00000000-0008-0000-0000-0000BD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168</xdr:row>
          <xdr:rowOff>38100</xdr:rowOff>
        </xdr:from>
        <xdr:to>
          <xdr:col>8</xdr:col>
          <xdr:colOff>0</xdr:colOff>
          <xdr:row>168</xdr:row>
          <xdr:rowOff>254000</xdr:rowOff>
        </xdr:to>
        <xdr:sp macro="" textlink="">
          <xdr:nvSpPr>
            <xdr:cNvPr id="23742" name="Scroll Bar 190" hidden="1">
              <a:extLst>
                <a:ext uri="{63B3BB69-23CF-44E3-9099-C40C66FF867C}">
                  <a14:compatExt spid="_x0000_s23742"/>
                </a:ext>
                <a:ext uri="{FF2B5EF4-FFF2-40B4-BE49-F238E27FC236}">
                  <a16:creationId xmlns:a16="http://schemas.microsoft.com/office/drawing/2014/main" id="{00000000-0008-0000-0000-0000BE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148</xdr:row>
          <xdr:rowOff>38100</xdr:rowOff>
        </xdr:from>
        <xdr:to>
          <xdr:col>8</xdr:col>
          <xdr:colOff>0</xdr:colOff>
          <xdr:row>148</xdr:row>
          <xdr:rowOff>254000</xdr:rowOff>
        </xdr:to>
        <xdr:sp macro="" textlink="">
          <xdr:nvSpPr>
            <xdr:cNvPr id="23743" name="Scroll Bar 191" hidden="1">
              <a:extLst>
                <a:ext uri="{63B3BB69-23CF-44E3-9099-C40C66FF867C}">
                  <a14:compatExt spid="_x0000_s23743"/>
                </a:ext>
                <a:ext uri="{FF2B5EF4-FFF2-40B4-BE49-F238E27FC236}">
                  <a16:creationId xmlns:a16="http://schemas.microsoft.com/office/drawing/2014/main" id="{00000000-0008-0000-0000-0000BF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149</xdr:row>
          <xdr:rowOff>38100</xdr:rowOff>
        </xdr:from>
        <xdr:to>
          <xdr:col>8</xdr:col>
          <xdr:colOff>0</xdr:colOff>
          <xdr:row>149</xdr:row>
          <xdr:rowOff>254000</xdr:rowOff>
        </xdr:to>
        <xdr:sp macro="" textlink="">
          <xdr:nvSpPr>
            <xdr:cNvPr id="23744" name="Scroll Bar 192" hidden="1">
              <a:extLst>
                <a:ext uri="{63B3BB69-23CF-44E3-9099-C40C66FF867C}">
                  <a14:compatExt spid="_x0000_s23744"/>
                </a:ext>
                <a:ext uri="{FF2B5EF4-FFF2-40B4-BE49-F238E27FC236}">
                  <a16:creationId xmlns:a16="http://schemas.microsoft.com/office/drawing/2014/main" id="{00000000-0008-0000-0000-0000C0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150</xdr:row>
          <xdr:rowOff>38100</xdr:rowOff>
        </xdr:from>
        <xdr:to>
          <xdr:col>8</xdr:col>
          <xdr:colOff>0</xdr:colOff>
          <xdr:row>150</xdr:row>
          <xdr:rowOff>254000</xdr:rowOff>
        </xdr:to>
        <xdr:sp macro="" textlink="">
          <xdr:nvSpPr>
            <xdr:cNvPr id="23745" name="Scroll Bar 193" hidden="1">
              <a:extLst>
                <a:ext uri="{63B3BB69-23CF-44E3-9099-C40C66FF867C}">
                  <a14:compatExt spid="_x0000_s23745"/>
                </a:ext>
                <a:ext uri="{FF2B5EF4-FFF2-40B4-BE49-F238E27FC236}">
                  <a16:creationId xmlns:a16="http://schemas.microsoft.com/office/drawing/2014/main" id="{00000000-0008-0000-0000-0000C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151</xdr:row>
          <xdr:rowOff>38100</xdr:rowOff>
        </xdr:from>
        <xdr:to>
          <xdr:col>8</xdr:col>
          <xdr:colOff>0</xdr:colOff>
          <xdr:row>151</xdr:row>
          <xdr:rowOff>254000</xdr:rowOff>
        </xdr:to>
        <xdr:sp macro="" textlink="">
          <xdr:nvSpPr>
            <xdr:cNvPr id="23746" name="Scroll Bar 194" hidden="1">
              <a:extLst>
                <a:ext uri="{63B3BB69-23CF-44E3-9099-C40C66FF867C}">
                  <a14:compatExt spid="_x0000_s23746"/>
                </a:ext>
                <a:ext uri="{FF2B5EF4-FFF2-40B4-BE49-F238E27FC236}">
                  <a16:creationId xmlns:a16="http://schemas.microsoft.com/office/drawing/2014/main" id="{00000000-0008-0000-0000-0000C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152</xdr:row>
          <xdr:rowOff>38100</xdr:rowOff>
        </xdr:from>
        <xdr:to>
          <xdr:col>8</xdr:col>
          <xdr:colOff>0</xdr:colOff>
          <xdr:row>152</xdr:row>
          <xdr:rowOff>254000</xdr:rowOff>
        </xdr:to>
        <xdr:sp macro="" textlink="">
          <xdr:nvSpPr>
            <xdr:cNvPr id="23747" name="Scroll Bar 195" hidden="1">
              <a:extLst>
                <a:ext uri="{63B3BB69-23CF-44E3-9099-C40C66FF867C}">
                  <a14:compatExt spid="_x0000_s23747"/>
                </a:ext>
                <a:ext uri="{FF2B5EF4-FFF2-40B4-BE49-F238E27FC236}">
                  <a16:creationId xmlns:a16="http://schemas.microsoft.com/office/drawing/2014/main" id="{00000000-0008-0000-0000-0000C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153</xdr:row>
          <xdr:rowOff>38100</xdr:rowOff>
        </xdr:from>
        <xdr:to>
          <xdr:col>8</xdr:col>
          <xdr:colOff>0</xdr:colOff>
          <xdr:row>153</xdr:row>
          <xdr:rowOff>254000</xdr:rowOff>
        </xdr:to>
        <xdr:sp macro="" textlink="">
          <xdr:nvSpPr>
            <xdr:cNvPr id="23748" name="Scroll Bar 196" hidden="1">
              <a:extLst>
                <a:ext uri="{63B3BB69-23CF-44E3-9099-C40C66FF867C}">
                  <a14:compatExt spid="_x0000_s23748"/>
                </a:ext>
                <a:ext uri="{FF2B5EF4-FFF2-40B4-BE49-F238E27FC236}">
                  <a16:creationId xmlns:a16="http://schemas.microsoft.com/office/drawing/2014/main" id="{00000000-0008-0000-0000-0000C4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154</xdr:row>
          <xdr:rowOff>38100</xdr:rowOff>
        </xdr:from>
        <xdr:to>
          <xdr:col>8</xdr:col>
          <xdr:colOff>0</xdr:colOff>
          <xdr:row>154</xdr:row>
          <xdr:rowOff>254000</xdr:rowOff>
        </xdr:to>
        <xdr:sp macro="" textlink="">
          <xdr:nvSpPr>
            <xdr:cNvPr id="23749" name="Scroll Bar 197" hidden="1">
              <a:extLst>
                <a:ext uri="{63B3BB69-23CF-44E3-9099-C40C66FF867C}">
                  <a14:compatExt spid="_x0000_s23749"/>
                </a:ext>
                <a:ext uri="{FF2B5EF4-FFF2-40B4-BE49-F238E27FC236}">
                  <a16:creationId xmlns:a16="http://schemas.microsoft.com/office/drawing/2014/main" id="{00000000-0008-0000-0000-0000C5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155</xdr:row>
          <xdr:rowOff>38100</xdr:rowOff>
        </xdr:from>
        <xdr:to>
          <xdr:col>8</xdr:col>
          <xdr:colOff>0</xdr:colOff>
          <xdr:row>155</xdr:row>
          <xdr:rowOff>254000</xdr:rowOff>
        </xdr:to>
        <xdr:sp macro="" textlink="">
          <xdr:nvSpPr>
            <xdr:cNvPr id="23750" name="Scroll Bar 198" hidden="1">
              <a:extLst>
                <a:ext uri="{63B3BB69-23CF-44E3-9099-C40C66FF867C}">
                  <a14:compatExt spid="_x0000_s23750"/>
                </a:ext>
                <a:ext uri="{FF2B5EF4-FFF2-40B4-BE49-F238E27FC236}">
                  <a16:creationId xmlns:a16="http://schemas.microsoft.com/office/drawing/2014/main" id="{00000000-0008-0000-0000-0000C6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156</xdr:row>
          <xdr:rowOff>38100</xdr:rowOff>
        </xdr:from>
        <xdr:to>
          <xdr:col>8</xdr:col>
          <xdr:colOff>0</xdr:colOff>
          <xdr:row>156</xdr:row>
          <xdr:rowOff>254000</xdr:rowOff>
        </xdr:to>
        <xdr:sp macro="" textlink="">
          <xdr:nvSpPr>
            <xdr:cNvPr id="23751" name="Scroll Bar 199" hidden="1">
              <a:extLst>
                <a:ext uri="{63B3BB69-23CF-44E3-9099-C40C66FF867C}">
                  <a14:compatExt spid="_x0000_s23751"/>
                </a:ext>
                <a:ext uri="{FF2B5EF4-FFF2-40B4-BE49-F238E27FC236}">
                  <a16:creationId xmlns:a16="http://schemas.microsoft.com/office/drawing/2014/main" id="{00000000-0008-0000-0000-0000C7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157</xdr:row>
          <xdr:rowOff>38100</xdr:rowOff>
        </xdr:from>
        <xdr:to>
          <xdr:col>8</xdr:col>
          <xdr:colOff>0</xdr:colOff>
          <xdr:row>157</xdr:row>
          <xdr:rowOff>254000</xdr:rowOff>
        </xdr:to>
        <xdr:sp macro="" textlink="">
          <xdr:nvSpPr>
            <xdr:cNvPr id="23752" name="Scroll Bar 200" hidden="1">
              <a:extLst>
                <a:ext uri="{63B3BB69-23CF-44E3-9099-C40C66FF867C}">
                  <a14:compatExt spid="_x0000_s23752"/>
                </a:ext>
                <a:ext uri="{FF2B5EF4-FFF2-40B4-BE49-F238E27FC236}">
                  <a16:creationId xmlns:a16="http://schemas.microsoft.com/office/drawing/2014/main" id="{00000000-0008-0000-0000-0000C8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158</xdr:row>
          <xdr:rowOff>38100</xdr:rowOff>
        </xdr:from>
        <xdr:to>
          <xdr:col>8</xdr:col>
          <xdr:colOff>0</xdr:colOff>
          <xdr:row>158</xdr:row>
          <xdr:rowOff>254000</xdr:rowOff>
        </xdr:to>
        <xdr:sp macro="" textlink="">
          <xdr:nvSpPr>
            <xdr:cNvPr id="23753" name="Scroll Bar 201" hidden="1">
              <a:extLst>
                <a:ext uri="{63B3BB69-23CF-44E3-9099-C40C66FF867C}">
                  <a14:compatExt spid="_x0000_s23753"/>
                </a:ext>
                <a:ext uri="{FF2B5EF4-FFF2-40B4-BE49-F238E27FC236}">
                  <a16:creationId xmlns:a16="http://schemas.microsoft.com/office/drawing/2014/main" id="{00000000-0008-0000-0000-0000C9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159</xdr:row>
          <xdr:rowOff>38100</xdr:rowOff>
        </xdr:from>
        <xdr:to>
          <xdr:col>8</xdr:col>
          <xdr:colOff>0</xdr:colOff>
          <xdr:row>159</xdr:row>
          <xdr:rowOff>254000</xdr:rowOff>
        </xdr:to>
        <xdr:sp macro="" textlink="">
          <xdr:nvSpPr>
            <xdr:cNvPr id="23754" name="Scroll Bar 202" hidden="1">
              <a:extLst>
                <a:ext uri="{63B3BB69-23CF-44E3-9099-C40C66FF867C}">
                  <a14:compatExt spid="_x0000_s23754"/>
                </a:ext>
                <a:ext uri="{FF2B5EF4-FFF2-40B4-BE49-F238E27FC236}">
                  <a16:creationId xmlns:a16="http://schemas.microsoft.com/office/drawing/2014/main" id="{00000000-0008-0000-0000-0000CA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160</xdr:row>
          <xdr:rowOff>38100</xdr:rowOff>
        </xdr:from>
        <xdr:to>
          <xdr:col>8</xdr:col>
          <xdr:colOff>0</xdr:colOff>
          <xdr:row>160</xdr:row>
          <xdr:rowOff>254000</xdr:rowOff>
        </xdr:to>
        <xdr:sp macro="" textlink="">
          <xdr:nvSpPr>
            <xdr:cNvPr id="23755" name="Scroll Bar 203" hidden="1">
              <a:extLst>
                <a:ext uri="{63B3BB69-23CF-44E3-9099-C40C66FF867C}">
                  <a14:compatExt spid="_x0000_s23755"/>
                </a:ext>
                <a:ext uri="{FF2B5EF4-FFF2-40B4-BE49-F238E27FC236}">
                  <a16:creationId xmlns:a16="http://schemas.microsoft.com/office/drawing/2014/main" id="{00000000-0008-0000-0000-0000CB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161</xdr:row>
          <xdr:rowOff>38100</xdr:rowOff>
        </xdr:from>
        <xdr:to>
          <xdr:col>8</xdr:col>
          <xdr:colOff>0</xdr:colOff>
          <xdr:row>161</xdr:row>
          <xdr:rowOff>254000</xdr:rowOff>
        </xdr:to>
        <xdr:sp macro="" textlink="">
          <xdr:nvSpPr>
            <xdr:cNvPr id="23756" name="Scroll Bar 204" hidden="1">
              <a:extLst>
                <a:ext uri="{63B3BB69-23CF-44E3-9099-C40C66FF867C}">
                  <a14:compatExt spid="_x0000_s23756"/>
                </a:ext>
                <a:ext uri="{FF2B5EF4-FFF2-40B4-BE49-F238E27FC236}">
                  <a16:creationId xmlns:a16="http://schemas.microsoft.com/office/drawing/2014/main" id="{00000000-0008-0000-0000-0000CC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162</xdr:row>
          <xdr:rowOff>38100</xdr:rowOff>
        </xdr:from>
        <xdr:to>
          <xdr:col>8</xdr:col>
          <xdr:colOff>0</xdr:colOff>
          <xdr:row>162</xdr:row>
          <xdr:rowOff>254000</xdr:rowOff>
        </xdr:to>
        <xdr:sp macro="" textlink="">
          <xdr:nvSpPr>
            <xdr:cNvPr id="23757" name="Scroll Bar 205" hidden="1">
              <a:extLst>
                <a:ext uri="{63B3BB69-23CF-44E3-9099-C40C66FF867C}">
                  <a14:compatExt spid="_x0000_s23757"/>
                </a:ext>
                <a:ext uri="{FF2B5EF4-FFF2-40B4-BE49-F238E27FC236}">
                  <a16:creationId xmlns:a16="http://schemas.microsoft.com/office/drawing/2014/main" id="{00000000-0008-0000-0000-0000CD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163</xdr:row>
          <xdr:rowOff>38100</xdr:rowOff>
        </xdr:from>
        <xdr:to>
          <xdr:col>8</xdr:col>
          <xdr:colOff>0</xdr:colOff>
          <xdr:row>163</xdr:row>
          <xdr:rowOff>254000</xdr:rowOff>
        </xdr:to>
        <xdr:sp macro="" textlink="">
          <xdr:nvSpPr>
            <xdr:cNvPr id="23758" name="Scroll Bar 206" hidden="1">
              <a:extLst>
                <a:ext uri="{63B3BB69-23CF-44E3-9099-C40C66FF867C}">
                  <a14:compatExt spid="_x0000_s23758"/>
                </a:ext>
                <a:ext uri="{FF2B5EF4-FFF2-40B4-BE49-F238E27FC236}">
                  <a16:creationId xmlns:a16="http://schemas.microsoft.com/office/drawing/2014/main" id="{00000000-0008-0000-0000-0000CE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164</xdr:row>
          <xdr:rowOff>38100</xdr:rowOff>
        </xdr:from>
        <xdr:to>
          <xdr:col>8</xdr:col>
          <xdr:colOff>0</xdr:colOff>
          <xdr:row>164</xdr:row>
          <xdr:rowOff>254000</xdr:rowOff>
        </xdr:to>
        <xdr:sp macro="" textlink="">
          <xdr:nvSpPr>
            <xdr:cNvPr id="23759" name="Scroll Bar 207" hidden="1">
              <a:extLst>
                <a:ext uri="{63B3BB69-23CF-44E3-9099-C40C66FF867C}">
                  <a14:compatExt spid="_x0000_s23759"/>
                </a:ext>
                <a:ext uri="{FF2B5EF4-FFF2-40B4-BE49-F238E27FC236}">
                  <a16:creationId xmlns:a16="http://schemas.microsoft.com/office/drawing/2014/main" id="{00000000-0008-0000-0000-0000CF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165</xdr:row>
          <xdr:rowOff>38100</xdr:rowOff>
        </xdr:from>
        <xdr:to>
          <xdr:col>8</xdr:col>
          <xdr:colOff>0</xdr:colOff>
          <xdr:row>165</xdr:row>
          <xdr:rowOff>254000</xdr:rowOff>
        </xdr:to>
        <xdr:sp macro="" textlink="">
          <xdr:nvSpPr>
            <xdr:cNvPr id="23760" name="Scroll Bar 208" hidden="1">
              <a:extLst>
                <a:ext uri="{63B3BB69-23CF-44E3-9099-C40C66FF867C}">
                  <a14:compatExt spid="_x0000_s23760"/>
                </a:ext>
                <a:ext uri="{FF2B5EF4-FFF2-40B4-BE49-F238E27FC236}">
                  <a16:creationId xmlns:a16="http://schemas.microsoft.com/office/drawing/2014/main" id="{00000000-0008-0000-0000-0000D0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166</xdr:row>
          <xdr:rowOff>38100</xdr:rowOff>
        </xdr:from>
        <xdr:to>
          <xdr:col>8</xdr:col>
          <xdr:colOff>0</xdr:colOff>
          <xdr:row>166</xdr:row>
          <xdr:rowOff>254000</xdr:rowOff>
        </xdr:to>
        <xdr:sp macro="" textlink="">
          <xdr:nvSpPr>
            <xdr:cNvPr id="23761" name="Scroll Bar 209" hidden="1">
              <a:extLst>
                <a:ext uri="{63B3BB69-23CF-44E3-9099-C40C66FF867C}">
                  <a14:compatExt spid="_x0000_s23761"/>
                </a:ext>
                <a:ext uri="{FF2B5EF4-FFF2-40B4-BE49-F238E27FC236}">
                  <a16:creationId xmlns:a16="http://schemas.microsoft.com/office/drawing/2014/main" id="{00000000-0008-0000-0000-0000D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167</xdr:row>
          <xdr:rowOff>38100</xdr:rowOff>
        </xdr:from>
        <xdr:to>
          <xdr:col>8</xdr:col>
          <xdr:colOff>0</xdr:colOff>
          <xdr:row>167</xdr:row>
          <xdr:rowOff>254000</xdr:rowOff>
        </xdr:to>
        <xdr:sp macro="" textlink="">
          <xdr:nvSpPr>
            <xdr:cNvPr id="23762" name="Scroll Bar 210" hidden="1">
              <a:extLst>
                <a:ext uri="{63B3BB69-23CF-44E3-9099-C40C66FF867C}">
                  <a14:compatExt spid="_x0000_s23762"/>
                </a:ext>
                <a:ext uri="{FF2B5EF4-FFF2-40B4-BE49-F238E27FC236}">
                  <a16:creationId xmlns:a16="http://schemas.microsoft.com/office/drawing/2014/main" id="{00000000-0008-0000-0000-0000D2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168</xdr:row>
          <xdr:rowOff>38100</xdr:rowOff>
        </xdr:from>
        <xdr:to>
          <xdr:col>8</xdr:col>
          <xdr:colOff>0</xdr:colOff>
          <xdr:row>168</xdr:row>
          <xdr:rowOff>254000</xdr:rowOff>
        </xdr:to>
        <xdr:sp macro="" textlink="">
          <xdr:nvSpPr>
            <xdr:cNvPr id="23763" name="Scroll Bar 211" hidden="1">
              <a:extLst>
                <a:ext uri="{63B3BB69-23CF-44E3-9099-C40C66FF867C}">
                  <a14:compatExt spid="_x0000_s23763"/>
                </a:ext>
                <a:ext uri="{FF2B5EF4-FFF2-40B4-BE49-F238E27FC236}">
                  <a16:creationId xmlns:a16="http://schemas.microsoft.com/office/drawing/2014/main" id="{00000000-0008-0000-0000-0000D3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179</xdr:row>
          <xdr:rowOff>38100</xdr:rowOff>
        </xdr:from>
        <xdr:to>
          <xdr:col>8</xdr:col>
          <xdr:colOff>0</xdr:colOff>
          <xdr:row>179</xdr:row>
          <xdr:rowOff>254000</xdr:rowOff>
        </xdr:to>
        <xdr:sp macro="" textlink="">
          <xdr:nvSpPr>
            <xdr:cNvPr id="23809" name="Scroll Bar 257" hidden="1">
              <a:extLst>
                <a:ext uri="{63B3BB69-23CF-44E3-9099-C40C66FF867C}">
                  <a14:compatExt spid="_x0000_s23809"/>
                </a:ext>
                <a:ext uri="{FF2B5EF4-FFF2-40B4-BE49-F238E27FC236}">
                  <a16:creationId xmlns:a16="http://schemas.microsoft.com/office/drawing/2014/main" id="{00000000-0008-0000-0000-000001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180</xdr:row>
          <xdr:rowOff>38100</xdr:rowOff>
        </xdr:from>
        <xdr:to>
          <xdr:col>8</xdr:col>
          <xdr:colOff>0</xdr:colOff>
          <xdr:row>180</xdr:row>
          <xdr:rowOff>254000</xdr:rowOff>
        </xdr:to>
        <xdr:sp macro="" textlink="">
          <xdr:nvSpPr>
            <xdr:cNvPr id="23810" name="Scroll Bar 258" hidden="1">
              <a:extLst>
                <a:ext uri="{63B3BB69-23CF-44E3-9099-C40C66FF867C}">
                  <a14:compatExt spid="_x0000_s23810"/>
                </a:ext>
                <a:ext uri="{FF2B5EF4-FFF2-40B4-BE49-F238E27FC236}">
                  <a16:creationId xmlns:a16="http://schemas.microsoft.com/office/drawing/2014/main" id="{00000000-0008-0000-0000-000002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181</xdr:row>
          <xdr:rowOff>38100</xdr:rowOff>
        </xdr:from>
        <xdr:to>
          <xdr:col>8</xdr:col>
          <xdr:colOff>0</xdr:colOff>
          <xdr:row>181</xdr:row>
          <xdr:rowOff>254000</xdr:rowOff>
        </xdr:to>
        <xdr:sp macro="" textlink="">
          <xdr:nvSpPr>
            <xdr:cNvPr id="23811" name="Scroll Bar 259" hidden="1">
              <a:extLst>
                <a:ext uri="{63B3BB69-23CF-44E3-9099-C40C66FF867C}">
                  <a14:compatExt spid="_x0000_s23811"/>
                </a:ext>
                <a:ext uri="{FF2B5EF4-FFF2-40B4-BE49-F238E27FC236}">
                  <a16:creationId xmlns:a16="http://schemas.microsoft.com/office/drawing/2014/main" id="{00000000-0008-0000-0000-000003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182</xdr:row>
          <xdr:rowOff>38100</xdr:rowOff>
        </xdr:from>
        <xdr:to>
          <xdr:col>8</xdr:col>
          <xdr:colOff>0</xdr:colOff>
          <xdr:row>182</xdr:row>
          <xdr:rowOff>254000</xdr:rowOff>
        </xdr:to>
        <xdr:sp macro="" textlink="">
          <xdr:nvSpPr>
            <xdr:cNvPr id="23812" name="Scroll Bar 260" hidden="1">
              <a:extLst>
                <a:ext uri="{63B3BB69-23CF-44E3-9099-C40C66FF867C}">
                  <a14:compatExt spid="_x0000_s23812"/>
                </a:ext>
                <a:ext uri="{FF2B5EF4-FFF2-40B4-BE49-F238E27FC236}">
                  <a16:creationId xmlns:a16="http://schemas.microsoft.com/office/drawing/2014/main" id="{00000000-0008-0000-0000-000004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183</xdr:row>
          <xdr:rowOff>38100</xdr:rowOff>
        </xdr:from>
        <xdr:to>
          <xdr:col>8</xdr:col>
          <xdr:colOff>0</xdr:colOff>
          <xdr:row>183</xdr:row>
          <xdr:rowOff>254000</xdr:rowOff>
        </xdr:to>
        <xdr:sp macro="" textlink="">
          <xdr:nvSpPr>
            <xdr:cNvPr id="23813" name="Scroll Bar 261" hidden="1">
              <a:extLst>
                <a:ext uri="{63B3BB69-23CF-44E3-9099-C40C66FF867C}">
                  <a14:compatExt spid="_x0000_s23813"/>
                </a:ext>
                <a:ext uri="{FF2B5EF4-FFF2-40B4-BE49-F238E27FC236}">
                  <a16:creationId xmlns:a16="http://schemas.microsoft.com/office/drawing/2014/main" id="{00000000-0008-0000-0000-000005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184</xdr:row>
          <xdr:rowOff>38100</xdr:rowOff>
        </xdr:from>
        <xdr:to>
          <xdr:col>8</xdr:col>
          <xdr:colOff>0</xdr:colOff>
          <xdr:row>184</xdr:row>
          <xdr:rowOff>254000</xdr:rowOff>
        </xdr:to>
        <xdr:sp macro="" textlink="">
          <xdr:nvSpPr>
            <xdr:cNvPr id="23814" name="Scroll Bar 262" hidden="1">
              <a:extLst>
                <a:ext uri="{63B3BB69-23CF-44E3-9099-C40C66FF867C}">
                  <a14:compatExt spid="_x0000_s23814"/>
                </a:ext>
                <a:ext uri="{FF2B5EF4-FFF2-40B4-BE49-F238E27FC236}">
                  <a16:creationId xmlns:a16="http://schemas.microsoft.com/office/drawing/2014/main" id="{00000000-0008-0000-0000-000006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185</xdr:row>
          <xdr:rowOff>38100</xdr:rowOff>
        </xdr:from>
        <xdr:to>
          <xdr:col>8</xdr:col>
          <xdr:colOff>0</xdr:colOff>
          <xdr:row>185</xdr:row>
          <xdr:rowOff>254000</xdr:rowOff>
        </xdr:to>
        <xdr:sp macro="" textlink="">
          <xdr:nvSpPr>
            <xdr:cNvPr id="23815" name="Scroll Bar 263" hidden="1">
              <a:extLst>
                <a:ext uri="{63B3BB69-23CF-44E3-9099-C40C66FF867C}">
                  <a14:compatExt spid="_x0000_s23815"/>
                </a:ext>
                <a:ext uri="{FF2B5EF4-FFF2-40B4-BE49-F238E27FC236}">
                  <a16:creationId xmlns:a16="http://schemas.microsoft.com/office/drawing/2014/main" id="{00000000-0008-0000-0000-000007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186</xdr:row>
          <xdr:rowOff>38100</xdr:rowOff>
        </xdr:from>
        <xdr:to>
          <xdr:col>8</xdr:col>
          <xdr:colOff>0</xdr:colOff>
          <xdr:row>186</xdr:row>
          <xdr:rowOff>254000</xdr:rowOff>
        </xdr:to>
        <xdr:sp macro="" textlink="">
          <xdr:nvSpPr>
            <xdr:cNvPr id="23816" name="Scroll Bar 264" hidden="1">
              <a:extLst>
                <a:ext uri="{63B3BB69-23CF-44E3-9099-C40C66FF867C}">
                  <a14:compatExt spid="_x0000_s23816"/>
                </a:ext>
                <a:ext uri="{FF2B5EF4-FFF2-40B4-BE49-F238E27FC236}">
                  <a16:creationId xmlns:a16="http://schemas.microsoft.com/office/drawing/2014/main" id="{00000000-0008-0000-0000-000008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187</xdr:row>
          <xdr:rowOff>38100</xdr:rowOff>
        </xdr:from>
        <xdr:to>
          <xdr:col>8</xdr:col>
          <xdr:colOff>0</xdr:colOff>
          <xdr:row>187</xdr:row>
          <xdr:rowOff>254000</xdr:rowOff>
        </xdr:to>
        <xdr:sp macro="" textlink="">
          <xdr:nvSpPr>
            <xdr:cNvPr id="23817" name="Scroll Bar 265" hidden="1">
              <a:extLst>
                <a:ext uri="{63B3BB69-23CF-44E3-9099-C40C66FF867C}">
                  <a14:compatExt spid="_x0000_s23817"/>
                </a:ext>
                <a:ext uri="{FF2B5EF4-FFF2-40B4-BE49-F238E27FC236}">
                  <a16:creationId xmlns:a16="http://schemas.microsoft.com/office/drawing/2014/main" id="{00000000-0008-0000-0000-000009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188</xdr:row>
          <xdr:rowOff>38100</xdr:rowOff>
        </xdr:from>
        <xdr:to>
          <xdr:col>8</xdr:col>
          <xdr:colOff>0</xdr:colOff>
          <xdr:row>188</xdr:row>
          <xdr:rowOff>254000</xdr:rowOff>
        </xdr:to>
        <xdr:sp macro="" textlink="">
          <xdr:nvSpPr>
            <xdr:cNvPr id="23818" name="Scroll Bar 266" hidden="1">
              <a:extLst>
                <a:ext uri="{63B3BB69-23CF-44E3-9099-C40C66FF867C}">
                  <a14:compatExt spid="_x0000_s23818"/>
                </a:ext>
                <a:ext uri="{FF2B5EF4-FFF2-40B4-BE49-F238E27FC236}">
                  <a16:creationId xmlns:a16="http://schemas.microsoft.com/office/drawing/2014/main" id="{00000000-0008-0000-0000-00000A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189</xdr:row>
          <xdr:rowOff>38100</xdr:rowOff>
        </xdr:from>
        <xdr:to>
          <xdr:col>8</xdr:col>
          <xdr:colOff>0</xdr:colOff>
          <xdr:row>189</xdr:row>
          <xdr:rowOff>254000</xdr:rowOff>
        </xdr:to>
        <xdr:sp macro="" textlink="">
          <xdr:nvSpPr>
            <xdr:cNvPr id="23819" name="Scroll Bar 267" hidden="1">
              <a:extLst>
                <a:ext uri="{63B3BB69-23CF-44E3-9099-C40C66FF867C}">
                  <a14:compatExt spid="_x0000_s23819"/>
                </a:ext>
                <a:ext uri="{FF2B5EF4-FFF2-40B4-BE49-F238E27FC236}">
                  <a16:creationId xmlns:a16="http://schemas.microsoft.com/office/drawing/2014/main" id="{00000000-0008-0000-0000-00000B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190</xdr:row>
          <xdr:rowOff>38100</xdr:rowOff>
        </xdr:from>
        <xdr:to>
          <xdr:col>8</xdr:col>
          <xdr:colOff>0</xdr:colOff>
          <xdr:row>190</xdr:row>
          <xdr:rowOff>254000</xdr:rowOff>
        </xdr:to>
        <xdr:sp macro="" textlink="">
          <xdr:nvSpPr>
            <xdr:cNvPr id="23820" name="Scroll Bar 268" hidden="1">
              <a:extLst>
                <a:ext uri="{63B3BB69-23CF-44E3-9099-C40C66FF867C}">
                  <a14:compatExt spid="_x0000_s23820"/>
                </a:ext>
                <a:ext uri="{FF2B5EF4-FFF2-40B4-BE49-F238E27FC236}">
                  <a16:creationId xmlns:a16="http://schemas.microsoft.com/office/drawing/2014/main" id="{00000000-0008-0000-0000-00000C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191</xdr:row>
          <xdr:rowOff>38100</xdr:rowOff>
        </xdr:from>
        <xdr:to>
          <xdr:col>8</xdr:col>
          <xdr:colOff>0</xdr:colOff>
          <xdr:row>191</xdr:row>
          <xdr:rowOff>254000</xdr:rowOff>
        </xdr:to>
        <xdr:sp macro="" textlink="">
          <xdr:nvSpPr>
            <xdr:cNvPr id="23821" name="Scroll Bar 269" hidden="1">
              <a:extLst>
                <a:ext uri="{63B3BB69-23CF-44E3-9099-C40C66FF867C}">
                  <a14:compatExt spid="_x0000_s23821"/>
                </a:ext>
                <a:ext uri="{FF2B5EF4-FFF2-40B4-BE49-F238E27FC236}">
                  <a16:creationId xmlns:a16="http://schemas.microsoft.com/office/drawing/2014/main" id="{00000000-0008-0000-0000-00000D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192</xdr:row>
          <xdr:rowOff>38100</xdr:rowOff>
        </xdr:from>
        <xdr:to>
          <xdr:col>8</xdr:col>
          <xdr:colOff>0</xdr:colOff>
          <xdr:row>192</xdr:row>
          <xdr:rowOff>254000</xdr:rowOff>
        </xdr:to>
        <xdr:sp macro="" textlink="">
          <xdr:nvSpPr>
            <xdr:cNvPr id="23822" name="Scroll Bar 270" hidden="1">
              <a:extLst>
                <a:ext uri="{63B3BB69-23CF-44E3-9099-C40C66FF867C}">
                  <a14:compatExt spid="_x0000_s23822"/>
                </a:ext>
                <a:ext uri="{FF2B5EF4-FFF2-40B4-BE49-F238E27FC236}">
                  <a16:creationId xmlns:a16="http://schemas.microsoft.com/office/drawing/2014/main" id="{00000000-0008-0000-0000-00000E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193</xdr:row>
          <xdr:rowOff>38100</xdr:rowOff>
        </xdr:from>
        <xdr:to>
          <xdr:col>8</xdr:col>
          <xdr:colOff>0</xdr:colOff>
          <xdr:row>193</xdr:row>
          <xdr:rowOff>254000</xdr:rowOff>
        </xdr:to>
        <xdr:sp macro="" textlink="">
          <xdr:nvSpPr>
            <xdr:cNvPr id="23823" name="Scroll Bar 271" hidden="1">
              <a:extLst>
                <a:ext uri="{63B3BB69-23CF-44E3-9099-C40C66FF867C}">
                  <a14:compatExt spid="_x0000_s23823"/>
                </a:ext>
                <a:ext uri="{FF2B5EF4-FFF2-40B4-BE49-F238E27FC236}">
                  <a16:creationId xmlns:a16="http://schemas.microsoft.com/office/drawing/2014/main" id="{00000000-0008-0000-0000-00000F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194</xdr:row>
          <xdr:rowOff>38100</xdr:rowOff>
        </xdr:from>
        <xdr:to>
          <xdr:col>8</xdr:col>
          <xdr:colOff>0</xdr:colOff>
          <xdr:row>194</xdr:row>
          <xdr:rowOff>254000</xdr:rowOff>
        </xdr:to>
        <xdr:sp macro="" textlink="">
          <xdr:nvSpPr>
            <xdr:cNvPr id="23824" name="Scroll Bar 272" hidden="1">
              <a:extLst>
                <a:ext uri="{63B3BB69-23CF-44E3-9099-C40C66FF867C}">
                  <a14:compatExt spid="_x0000_s23824"/>
                </a:ext>
                <a:ext uri="{FF2B5EF4-FFF2-40B4-BE49-F238E27FC236}">
                  <a16:creationId xmlns:a16="http://schemas.microsoft.com/office/drawing/2014/main" id="{00000000-0008-0000-0000-000010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195</xdr:row>
          <xdr:rowOff>38100</xdr:rowOff>
        </xdr:from>
        <xdr:to>
          <xdr:col>8</xdr:col>
          <xdr:colOff>0</xdr:colOff>
          <xdr:row>195</xdr:row>
          <xdr:rowOff>254000</xdr:rowOff>
        </xdr:to>
        <xdr:sp macro="" textlink="">
          <xdr:nvSpPr>
            <xdr:cNvPr id="23825" name="Scroll Bar 273" hidden="1">
              <a:extLst>
                <a:ext uri="{63B3BB69-23CF-44E3-9099-C40C66FF867C}">
                  <a14:compatExt spid="_x0000_s23825"/>
                </a:ext>
                <a:ext uri="{FF2B5EF4-FFF2-40B4-BE49-F238E27FC236}">
                  <a16:creationId xmlns:a16="http://schemas.microsoft.com/office/drawing/2014/main" id="{00000000-0008-0000-0000-000011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196</xdr:row>
          <xdr:rowOff>38100</xdr:rowOff>
        </xdr:from>
        <xdr:to>
          <xdr:col>8</xdr:col>
          <xdr:colOff>0</xdr:colOff>
          <xdr:row>196</xdr:row>
          <xdr:rowOff>254000</xdr:rowOff>
        </xdr:to>
        <xdr:sp macro="" textlink="">
          <xdr:nvSpPr>
            <xdr:cNvPr id="23826" name="Scroll Bar 274" hidden="1">
              <a:extLst>
                <a:ext uri="{63B3BB69-23CF-44E3-9099-C40C66FF867C}">
                  <a14:compatExt spid="_x0000_s23826"/>
                </a:ext>
                <a:ext uri="{FF2B5EF4-FFF2-40B4-BE49-F238E27FC236}">
                  <a16:creationId xmlns:a16="http://schemas.microsoft.com/office/drawing/2014/main" id="{00000000-0008-0000-0000-000012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197</xdr:row>
          <xdr:rowOff>38100</xdr:rowOff>
        </xdr:from>
        <xdr:to>
          <xdr:col>8</xdr:col>
          <xdr:colOff>0</xdr:colOff>
          <xdr:row>197</xdr:row>
          <xdr:rowOff>254000</xdr:rowOff>
        </xdr:to>
        <xdr:sp macro="" textlink="">
          <xdr:nvSpPr>
            <xdr:cNvPr id="23827" name="Scroll Bar 275" hidden="1">
              <a:extLst>
                <a:ext uri="{63B3BB69-23CF-44E3-9099-C40C66FF867C}">
                  <a14:compatExt spid="_x0000_s23827"/>
                </a:ext>
                <a:ext uri="{FF2B5EF4-FFF2-40B4-BE49-F238E27FC236}">
                  <a16:creationId xmlns:a16="http://schemas.microsoft.com/office/drawing/2014/main" id="{00000000-0008-0000-0000-000013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198</xdr:row>
          <xdr:rowOff>38100</xdr:rowOff>
        </xdr:from>
        <xdr:to>
          <xdr:col>8</xdr:col>
          <xdr:colOff>0</xdr:colOff>
          <xdr:row>198</xdr:row>
          <xdr:rowOff>254000</xdr:rowOff>
        </xdr:to>
        <xdr:sp macro="" textlink="">
          <xdr:nvSpPr>
            <xdr:cNvPr id="23828" name="Scroll Bar 276" hidden="1">
              <a:extLst>
                <a:ext uri="{63B3BB69-23CF-44E3-9099-C40C66FF867C}">
                  <a14:compatExt spid="_x0000_s23828"/>
                </a:ext>
                <a:ext uri="{FF2B5EF4-FFF2-40B4-BE49-F238E27FC236}">
                  <a16:creationId xmlns:a16="http://schemas.microsoft.com/office/drawing/2014/main" id="{00000000-0008-0000-0000-000014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199</xdr:row>
          <xdr:rowOff>38100</xdr:rowOff>
        </xdr:from>
        <xdr:to>
          <xdr:col>8</xdr:col>
          <xdr:colOff>0</xdr:colOff>
          <xdr:row>199</xdr:row>
          <xdr:rowOff>254000</xdr:rowOff>
        </xdr:to>
        <xdr:sp macro="" textlink="">
          <xdr:nvSpPr>
            <xdr:cNvPr id="23829" name="Scroll Bar 277" hidden="1">
              <a:extLst>
                <a:ext uri="{63B3BB69-23CF-44E3-9099-C40C66FF867C}">
                  <a14:compatExt spid="_x0000_s23829"/>
                </a:ext>
                <a:ext uri="{FF2B5EF4-FFF2-40B4-BE49-F238E27FC236}">
                  <a16:creationId xmlns:a16="http://schemas.microsoft.com/office/drawing/2014/main" id="{00000000-0008-0000-0000-000015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179</xdr:row>
          <xdr:rowOff>38100</xdr:rowOff>
        </xdr:from>
        <xdr:to>
          <xdr:col>8</xdr:col>
          <xdr:colOff>0</xdr:colOff>
          <xdr:row>179</xdr:row>
          <xdr:rowOff>254000</xdr:rowOff>
        </xdr:to>
        <xdr:sp macro="" textlink="">
          <xdr:nvSpPr>
            <xdr:cNvPr id="23830" name="Scroll Bar 278" hidden="1">
              <a:extLst>
                <a:ext uri="{63B3BB69-23CF-44E3-9099-C40C66FF867C}">
                  <a14:compatExt spid="_x0000_s23830"/>
                </a:ext>
                <a:ext uri="{FF2B5EF4-FFF2-40B4-BE49-F238E27FC236}">
                  <a16:creationId xmlns:a16="http://schemas.microsoft.com/office/drawing/2014/main" id="{00000000-0008-0000-0000-000016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180</xdr:row>
          <xdr:rowOff>38100</xdr:rowOff>
        </xdr:from>
        <xdr:to>
          <xdr:col>8</xdr:col>
          <xdr:colOff>0</xdr:colOff>
          <xdr:row>180</xdr:row>
          <xdr:rowOff>254000</xdr:rowOff>
        </xdr:to>
        <xdr:sp macro="" textlink="">
          <xdr:nvSpPr>
            <xdr:cNvPr id="23831" name="Scroll Bar 279" hidden="1">
              <a:extLst>
                <a:ext uri="{63B3BB69-23CF-44E3-9099-C40C66FF867C}">
                  <a14:compatExt spid="_x0000_s23831"/>
                </a:ext>
                <a:ext uri="{FF2B5EF4-FFF2-40B4-BE49-F238E27FC236}">
                  <a16:creationId xmlns:a16="http://schemas.microsoft.com/office/drawing/2014/main" id="{00000000-0008-0000-0000-000017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181</xdr:row>
          <xdr:rowOff>38100</xdr:rowOff>
        </xdr:from>
        <xdr:to>
          <xdr:col>8</xdr:col>
          <xdr:colOff>0</xdr:colOff>
          <xdr:row>181</xdr:row>
          <xdr:rowOff>254000</xdr:rowOff>
        </xdr:to>
        <xdr:sp macro="" textlink="">
          <xdr:nvSpPr>
            <xdr:cNvPr id="23832" name="Scroll Bar 280" hidden="1">
              <a:extLst>
                <a:ext uri="{63B3BB69-23CF-44E3-9099-C40C66FF867C}">
                  <a14:compatExt spid="_x0000_s23832"/>
                </a:ext>
                <a:ext uri="{FF2B5EF4-FFF2-40B4-BE49-F238E27FC236}">
                  <a16:creationId xmlns:a16="http://schemas.microsoft.com/office/drawing/2014/main" id="{00000000-0008-0000-0000-000018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182</xdr:row>
          <xdr:rowOff>38100</xdr:rowOff>
        </xdr:from>
        <xdr:to>
          <xdr:col>8</xdr:col>
          <xdr:colOff>0</xdr:colOff>
          <xdr:row>182</xdr:row>
          <xdr:rowOff>254000</xdr:rowOff>
        </xdr:to>
        <xdr:sp macro="" textlink="">
          <xdr:nvSpPr>
            <xdr:cNvPr id="23833" name="Scroll Bar 281" hidden="1">
              <a:extLst>
                <a:ext uri="{63B3BB69-23CF-44E3-9099-C40C66FF867C}">
                  <a14:compatExt spid="_x0000_s23833"/>
                </a:ext>
                <a:ext uri="{FF2B5EF4-FFF2-40B4-BE49-F238E27FC236}">
                  <a16:creationId xmlns:a16="http://schemas.microsoft.com/office/drawing/2014/main" id="{00000000-0008-0000-0000-000019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183</xdr:row>
          <xdr:rowOff>38100</xdr:rowOff>
        </xdr:from>
        <xdr:to>
          <xdr:col>8</xdr:col>
          <xdr:colOff>0</xdr:colOff>
          <xdr:row>183</xdr:row>
          <xdr:rowOff>254000</xdr:rowOff>
        </xdr:to>
        <xdr:sp macro="" textlink="">
          <xdr:nvSpPr>
            <xdr:cNvPr id="23834" name="Scroll Bar 282" hidden="1">
              <a:extLst>
                <a:ext uri="{63B3BB69-23CF-44E3-9099-C40C66FF867C}">
                  <a14:compatExt spid="_x0000_s23834"/>
                </a:ext>
                <a:ext uri="{FF2B5EF4-FFF2-40B4-BE49-F238E27FC236}">
                  <a16:creationId xmlns:a16="http://schemas.microsoft.com/office/drawing/2014/main" id="{00000000-0008-0000-0000-00001A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184</xdr:row>
          <xdr:rowOff>38100</xdr:rowOff>
        </xdr:from>
        <xdr:to>
          <xdr:col>8</xdr:col>
          <xdr:colOff>0</xdr:colOff>
          <xdr:row>184</xdr:row>
          <xdr:rowOff>254000</xdr:rowOff>
        </xdr:to>
        <xdr:sp macro="" textlink="">
          <xdr:nvSpPr>
            <xdr:cNvPr id="23835" name="Scroll Bar 283" hidden="1">
              <a:extLst>
                <a:ext uri="{63B3BB69-23CF-44E3-9099-C40C66FF867C}">
                  <a14:compatExt spid="_x0000_s23835"/>
                </a:ext>
                <a:ext uri="{FF2B5EF4-FFF2-40B4-BE49-F238E27FC236}">
                  <a16:creationId xmlns:a16="http://schemas.microsoft.com/office/drawing/2014/main" id="{00000000-0008-0000-0000-00001B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185</xdr:row>
          <xdr:rowOff>38100</xdr:rowOff>
        </xdr:from>
        <xdr:to>
          <xdr:col>8</xdr:col>
          <xdr:colOff>0</xdr:colOff>
          <xdr:row>185</xdr:row>
          <xdr:rowOff>254000</xdr:rowOff>
        </xdr:to>
        <xdr:sp macro="" textlink="">
          <xdr:nvSpPr>
            <xdr:cNvPr id="23836" name="Scroll Bar 284" hidden="1">
              <a:extLst>
                <a:ext uri="{63B3BB69-23CF-44E3-9099-C40C66FF867C}">
                  <a14:compatExt spid="_x0000_s23836"/>
                </a:ext>
                <a:ext uri="{FF2B5EF4-FFF2-40B4-BE49-F238E27FC236}">
                  <a16:creationId xmlns:a16="http://schemas.microsoft.com/office/drawing/2014/main" id="{00000000-0008-0000-0000-00001C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186</xdr:row>
          <xdr:rowOff>38100</xdr:rowOff>
        </xdr:from>
        <xdr:to>
          <xdr:col>8</xdr:col>
          <xdr:colOff>0</xdr:colOff>
          <xdr:row>186</xdr:row>
          <xdr:rowOff>254000</xdr:rowOff>
        </xdr:to>
        <xdr:sp macro="" textlink="">
          <xdr:nvSpPr>
            <xdr:cNvPr id="23837" name="Scroll Bar 285" hidden="1">
              <a:extLst>
                <a:ext uri="{63B3BB69-23CF-44E3-9099-C40C66FF867C}">
                  <a14:compatExt spid="_x0000_s23837"/>
                </a:ext>
                <a:ext uri="{FF2B5EF4-FFF2-40B4-BE49-F238E27FC236}">
                  <a16:creationId xmlns:a16="http://schemas.microsoft.com/office/drawing/2014/main" id="{00000000-0008-0000-0000-00001D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187</xdr:row>
          <xdr:rowOff>38100</xdr:rowOff>
        </xdr:from>
        <xdr:to>
          <xdr:col>8</xdr:col>
          <xdr:colOff>0</xdr:colOff>
          <xdr:row>187</xdr:row>
          <xdr:rowOff>254000</xdr:rowOff>
        </xdr:to>
        <xdr:sp macro="" textlink="">
          <xdr:nvSpPr>
            <xdr:cNvPr id="23838" name="Scroll Bar 286" hidden="1">
              <a:extLst>
                <a:ext uri="{63B3BB69-23CF-44E3-9099-C40C66FF867C}">
                  <a14:compatExt spid="_x0000_s23838"/>
                </a:ext>
                <a:ext uri="{FF2B5EF4-FFF2-40B4-BE49-F238E27FC236}">
                  <a16:creationId xmlns:a16="http://schemas.microsoft.com/office/drawing/2014/main" id="{00000000-0008-0000-0000-00001E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188</xdr:row>
          <xdr:rowOff>38100</xdr:rowOff>
        </xdr:from>
        <xdr:to>
          <xdr:col>8</xdr:col>
          <xdr:colOff>0</xdr:colOff>
          <xdr:row>188</xdr:row>
          <xdr:rowOff>254000</xdr:rowOff>
        </xdr:to>
        <xdr:sp macro="" textlink="">
          <xdr:nvSpPr>
            <xdr:cNvPr id="23839" name="Scroll Bar 287" hidden="1">
              <a:extLst>
                <a:ext uri="{63B3BB69-23CF-44E3-9099-C40C66FF867C}">
                  <a14:compatExt spid="_x0000_s23839"/>
                </a:ext>
                <a:ext uri="{FF2B5EF4-FFF2-40B4-BE49-F238E27FC236}">
                  <a16:creationId xmlns:a16="http://schemas.microsoft.com/office/drawing/2014/main" id="{00000000-0008-0000-0000-00001F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189</xdr:row>
          <xdr:rowOff>38100</xdr:rowOff>
        </xdr:from>
        <xdr:to>
          <xdr:col>8</xdr:col>
          <xdr:colOff>0</xdr:colOff>
          <xdr:row>189</xdr:row>
          <xdr:rowOff>254000</xdr:rowOff>
        </xdr:to>
        <xdr:sp macro="" textlink="">
          <xdr:nvSpPr>
            <xdr:cNvPr id="23840" name="Scroll Bar 288" hidden="1">
              <a:extLst>
                <a:ext uri="{63B3BB69-23CF-44E3-9099-C40C66FF867C}">
                  <a14:compatExt spid="_x0000_s23840"/>
                </a:ext>
                <a:ext uri="{FF2B5EF4-FFF2-40B4-BE49-F238E27FC236}">
                  <a16:creationId xmlns:a16="http://schemas.microsoft.com/office/drawing/2014/main" id="{00000000-0008-0000-0000-000020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190</xdr:row>
          <xdr:rowOff>38100</xdr:rowOff>
        </xdr:from>
        <xdr:to>
          <xdr:col>8</xdr:col>
          <xdr:colOff>0</xdr:colOff>
          <xdr:row>190</xdr:row>
          <xdr:rowOff>254000</xdr:rowOff>
        </xdr:to>
        <xdr:sp macro="" textlink="">
          <xdr:nvSpPr>
            <xdr:cNvPr id="23841" name="Scroll Bar 289" hidden="1">
              <a:extLst>
                <a:ext uri="{63B3BB69-23CF-44E3-9099-C40C66FF867C}">
                  <a14:compatExt spid="_x0000_s23841"/>
                </a:ext>
                <a:ext uri="{FF2B5EF4-FFF2-40B4-BE49-F238E27FC236}">
                  <a16:creationId xmlns:a16="http://schemas.microsoft.com/office/drawing/2014/main" id="{00000000-0008-0000-0000-000021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191</xdr:row>
          <xdr:rowOff>38100</xdr:rowOff>
        </xdr:from>
        <xdr:to>
          <xdr:col>8</xdr:col>
          <xdr:colOff>0</xdr:colOff>
          <xdr:row>191</xdr:row>
          <xdr:rowOff>254000</xdr:rowOff>
        </xdr:to>
        <xdr:sp macro="" textlink="">
          <xdr:nvSpPr>
            <xdr:cNvPr id="23842" name="Scroll Bar 290" hidden="1">
              <a:extLst>
                <a:ext uri="{63B3BB69-23CF-44E3-9099-C40C66FF867C}">
                  <a14:compatExt spid="_x0000_s23842"/>
                </a:ext>
                <a:ext uri="{FF2B5EF4-FFF2-40B4-BE49-F238E27FC236}">
                  <a16:creationId xmlns:a16="http://schemas.microsoft.com/office/drawing/2014/main" id="{00000000-0008-0000-0000-000022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192</xdr:row>
          <xdr:rowOff>38100</xdr:rowOff>
        </xdr:from>
        <xdr:to>
          <xdr:col>8</xdr:col>
          <xdr:colOff>0</xdr:colOff>
          <xdr:row>192</xdr:row>
          <xdr:rowOff>254000</xdr:rowOff>
        </xdr:to>
        <xdr:sp macro="" textlink="">
          <xdr:nvSpPr>
            <xdr:cNvPr id="23843" name="Scroll Bar 291" hidden="1">
              <a:extLst>
                <a:ext uri="{63B3BB69-23CF-44E3-9099-C40C66FF867C}">
                  <a14:compatExt spid="_x0000_s23843"/>
                </a:ext>
                <a:ext uri="{FF2B5EF4-FFF2-40B4-BE49-F238E27FC236}">
                  <a16:creationId xmlns:a16="http://schemas.microsoft.com/office/drawing/2014/main" id="{00000000-0008-0000-0000-000023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193</xdr:row>
          <xdr:rowOff>38100</xdr:rowOff>
        </xdr:from>
        <xdr:to>
          <xdr:col>8</xdr:col>
          <xdr:colOff>0</xdr:colOff>
          <xdr:row>193</xdr:row>
          <xdr:rowOff>254000</xdr:rowOff>
        </xdr:to>
        <xdr:sp macro="" textlink="">
          <xdr:nvSpPr>
            <xdr:cNvPr id="23844" name="Scroll Bar 292" hidden="1">
              <a:extLst>
                <a:ext uri="{63B3BB69-23CF-44E3-9099-C40C66FF867C}">
                  <a14:compatExt spid="_x0000_s23844"/>
                </a:ext>
                <a:ext uri="{FF2B5EF4-FFF2-40B4-BE49-F238E27FC236}">
                  <a16:creationId xmlns:a16="http://schemas.microsoft.com/office/drawing/2014/main" id="{00000000-0008-0000-0000-000024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194</xdr:row>
          <xdr:rowOff>38100</xdr:rowOff>
        </xdr:from>
        <xdr:to>
          <xdr:col>8</xdr:col>
          <xdr:colOff>0</xdr:colOff>
          <xdr:row>194</xdr:row>
          <xdr:rowOff>254000</xdr:rowOff>
        </xdr:to>
        <xdr:sp macro="" textlink="">
          <xdr:nvSpPr>
            <xdr:cNvPr id="23845" name="Scroll Bar 293" hidden="1">
              <a:extLst>
                <a:ext uri="{63B3BB69-23CF-44E3-9099-C40C66FF867C}">
                  <a14:compatExt spid="_x0000_s23845"/>
                </a:ext>
                <a:ext uri="{FF2B5EF4-FFF2-40B4-BE49-F238E27FC236}">
                  <a16:creationId xmlns:a16="http://schemas.microsoft.com/office/drawing/2014/main" id="{00000000-0008-0000-0000-000025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195</xdr:row>
          <xdr:rowOff>38100</xdr:rowOff>
        </xdr:from>
        <xdr:to>
          <xdr:col>8</xdr:col>
          <xdr:colOff>0</xdr:colOff>
          <xdr:row>195</xdr:row>
          <xdr:rowOff>254000</xdr:rowOff>
        </xdr:to>
        <xdr:sp macro="" textlink="">
          <xdr:nvSpPr>
            <xdr:cNvPr id="23846" name="Scroll Bar 294" hidden="1">
              <a:extLst>
                <a:ext uri="{63B3BB69-23CF-44E3-9099-C40C66FF867C}">
                  <a14:compatExt spid="_x0000_s23846"/>
                </a:ext>
                <a:ext uri="{FF2B5EF4-FFF2-40B4-BE49-F238E27FC236}">
                  <a16:creationId xmlns:a16="http://schemas.microsoft.com/office/drawing/2014/main" id="{00000000-0008-0000-0000-000026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196</xdr:row>
          <xdr:rowOff>38100</xdr:rowOff>
        </xdr:from>
        <xdr:to>
          <xdr:col>8</xdr:col>
          <xdr:colOff>0</xdr:colOff>
          <xdr:row>196</xdr:row>
          <xdr:rowOff>254000</xdr:rowOff>
        </xdr:to>
        <xdr:sp macro="" textlink="">
          <xdr:nvSpPr>
            <xdr:cNvPr id="23847" name="Scroll Bar 295" hidden="1">
              <a:extLst>
                <a:ext uri="{63B3BB69-23CF-44E3-9099-C40C66FF867C}">
                  <a14:compatExt spid="_x0000_s23847"/>
                </a:ext>
                <a:ext uri="{FF2B5EF4-FFF2-40B4-BE49-F238E27FC236}">
                  <a16:creationId xmlns:a16="http://schemas.microsoft.com/office/drawing/2014/main" id="{00000000-0008-0000-0000-000027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197</xdr:row>
          <xdr:rowOff>38100</xdr:rowOff>
        </xdr:from>
        <xdr:to>
          <xdr:col>8</xdr:col>
          <xdr:colOff>0</xdr:colOff>
          <xdr:row>197</xdr:row>
          <xdr:rowOff>254000</xdr:rowOff>
        </xdr:to>
        <xdr:sp macro="" textlink="">
          <xdr:nvSpPr>
            <xdr:cNvPr id="23848" name="Scroll Bar 296" hidden="1">
              <a:extLst>
                <a:ext uri="{63B3BB69-23CF-44E3-9099-C40C66FF867C}">
                  <a14:compatExt spid="_x0000_s23848"/>
                </a:ext>
                <a:ext uri="{FF2B5EF4-FFF2-40B4-BE49-F238E27FC236}">
                  <a16:creationId xmlns:a16="http://schemas.microsoft.com/office/drawing/2014/main" id="{00000000-0008-0000-0000-000028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198</xdr:row>
          <xdr:rowOff>38100</xdr:rowOff>
        </xdr:from>
        <xdr:to>
          <xdr:col>8</xdr:col>
          <xdr:colOff>0</xdr:colOff>
          <xdr:row>198</xdr:row>
          <xdr:rowOff>254000</xdr:rowOff>
        </xdr:to>
        <xdr:sp macro="" textlink="">
          <xdr:nvSpPr>
            <xdr:cNvPr id="23849" name="Scroll Bar 297" hidden="1">
              <a:extLst>
                <a:ext uri="{63B3BB69-23CF-44E3-9099-C40C66FF867C}">
                  <a14:compatExt spid="_x0000_s23849"/>
                </a:ext>
                <a:ext uri="{FF2B5EF4-FFF2-40B4-BE49-F238E27FC236}">
                  <a16:creationId xmlns:a16="http://schemas.microsoft.com/office/drawing/2014/main" id="{00000000-0008-0000-0000-000029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199</xdr:row>
          <xdr:rowOff>38100</xdr:rowOff>
        </xdr:from>
        <xdr:to>
          <xdr:col>8</xdr:col>
          <xdr:colOff>0</xdr:colOff>
          <xdr:row>199</xdr:row>
          <xdr:rowOff>254000</xdr:rowOff>
        </xdr:to>
        <xdr:sp macro="" textlink="">
          <xdr:nvSpPr>
            <xdr:cNvPr id="23850" name="Scroll Bar 298" hidden="1">
              <a:extLst>
                <a:ext uri="{63B3BB69-23CF-44E3-9099-C40C66FF867C}">
                  <a14:compatExt spid="_x0000_s23850"/>
                </a:ext>
                <a:ext uri="{FF2B5EF4-FFF2-40B4-BE49-F238E27FC236}">
                  <a16:creationId xmlns:a16="http://schemas.microsoft.com/office/drawing/2014/main" id="{00000000-0008-0000-0000-00002A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212</xdr:row>
          <xdr:rowOff>38100</xdr:rowOff>
        </xdr:from>
        <xdr:to>
          <xdr:col>8</xdr:col>
          <xdr:colOff>0</xdr:colOff>
          <xdr:row>212</xdr:row>
          <xdr:rowOff>254000</xdr:rowOff>
        </xdr:to>
        <xdr:sp macro="" textlink="">
          <xdr:nvSpPr>
            <xdr:cNvPr id="23935" name="Scroll Bar 383" hidden="1">
              <a:extLst>
                <a:ext uri="{63B3BB69-23CF-44E3-9099-C40C66FF867C}">
                  <a14:compatExt spid="_x0000_s23935"/>
                </a:ext>
                <a:ext uri="{FF2B5EF4-FFF2-40B4-BE49-F238E27FC236}">
                  <a16:creationId xmlns:a16="http://schemas.microsoft.com/office/drawing/2014/main" id="{00000000-0008-0000-0000-00007F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213</xdr:row>
          <xdr:rowOff>38100</xdr:rowOff>
        </xdr:from>
        <xdr:to>
          <xdr:col>8</xdr:col>
          <xdr:colOff>0</xdr:colOff>
          <xdr:row>213</xdr:row>
          <xdr:rowOff>254000</xdr:rowOff>
        </xdr:to>
        <xdr:sp macro="" textlink="">
          <xdr:nvSpPr>
            <xdr:cNvPr id="23936" name="Scroll Bar 384" hidden="1">
              <a:extLst>
                <a:ext uri="{63B3BB69-23CF-44E3-9099-C40C66FF867C}">
                  <a14:compatExt spid="_x0000_s23936"/>
                </a:ext>
                <a:ext uri="{FF2B5EF4-FFF2-40B4-BE49-F238E27FC236}">
                  <a16:creationId xmlns:a16="http://schemas.microsoft.com/office/drawing/2014/main" id="{00000000-0008-0000-0000-000080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214</xdr:row>
          <xdr:rowOff>38100</xdr:rowOff>
        </xdr:from>
        <xdr:to>
          <xdr:col>8</xdr:col>
          <xdr:colOff>0</xdr:colOff>
          <xdr:row>214</xdr:row>
          <xdr:rowOff>254000</xdr:rowOff>
        </xdr:to>
        <xdr:sp macro="" textlink="">
          <xdr:nvSpPr>
            <xdr:cNvPr id="23937" name="Scroll Bar 385" hidden="1">
              <a:extLst>
                <a:ext uri="{63B3BB69-23CF-44E3-9099-C40C66FF867C}">
                  <a14:compatExt spid="_x0000_s23937"/>
                </a:ext>
                <a:ext uri="{FF2B5EF4-FFF2-40B4-BE49-F238E27FC236}">
                  <a16:creationId xmlns:a16="http://schemas.microsoft.com/office/drawing/2014/main" id="{00000000-0008-0000-0000-000081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215</xdr:row>
          <xdr:rowOff>38100</xdr:rowOff>
        </xdr:from>
        <xdr:to>
          <xdr:col>8</xdr:col>
          <xdr:colOff>0</xdr:colOff>
          <xdr:row>215</xdr:row>
          <xdr:rowOff>254000</xdr:rowOff>
        </xdr:to>
        <xdr:sp macro="" textlink="">
          <xdr:nvSpPr>
            <xdr:cNvPr id="23938" name="Scroll Bar 386" hidden="1">
              <a:extLst>
                <a:ext uri="{63B3BB69-23CF-44E3-9099-C40C66FF867C}">
                  <a14:compatExt spid="_x0000_s23938"/>
                </a:ext>
                <a:ext uri="{FF2B5EF4-FFF2-40B4-BE49-F238E27FC236}">
                  <a16:creationId xmlns:a16="http://schemas.microsoft.com/office/drawing/2014/main" id="{00000000-0008-0000-0000-000082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216</xdr:row>
          <xdr:rowOff>38100</xdr:rowOff>
        </xdr:from>
        <xdr:to>
          <xdr:col>8</xdr:col>
          <xdr:colOff>0</xdr:colOff>
          <xdr:row>216</xdr:row>
          <xdr:rowOff>254000</xdr:rowOff>
        </xdr:to>
        <xdr:sp macro="" textlink="">
          <xdr:nvSpPr>
            <xdr:cNvPr id="23939" name="Scroll Bar 387" hidden="1">
              <a:extLst>
                <a:ext uri="{63B3BB69-23CF-44E3-9099-C40C66FF867C}">
                  <a14:compatExt spid="_x0000_s23939"/>
                </a:ext>
                <a:ext uri="{FF2B5EF4-FFF2-40B4-BE49-F238E27FC236}">
                  <a16:creationId xmlns:a16="http://schemas.microsoft.com/office/drawing/2014/main" id="{00000000-0008-0000-0000-000083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217</xdr:row>
          <xdr:rowOff>38100</xdr:rowOff>
        </xdr:from>
        <xdr:to>
          <xdr:col>8</xdr:col>
          <xdr:colOff>0</xdr:colOff>
          <xdr:row>217</xdr:row>
          <xdr:rowOff>254000</xdr:rowOff>
        </xdr:to>
        <xdr:sp macro="" textlink="">
          <xdr:nvSpPr>
            <xdr:cNvPr id="23940" name="Scroll Bar 388" hidden="1">
              <a:extLst>
                <a:ext uri="{63B3BB69-23CF-44E3-9099-C40C66FF867C}">
                  <a14:compatExt spid="_x0000_s23940"/>
                </a:ext>
                <a:ext uri="{FF2B5EF4-FFF2-40B4-BE49-F238E27FC236}">
                  <a16:creationId xmlns:a16="http://schemas.microsoft.com/office/drawing/2014/main" id="{00000000-0008-0000-0000-000084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218</xdr:row>
          <xdr:rowOff>38100</xdr:rowOff>
        </xdr:from>
        <xdr:to>
          <xdr:col>8</xdr:col>
          <xdr:colOff>0</xdr:colOff>
          <xdr:row>218</xdr:row>
          <xdr:rowOff>254000</xdr:rowOff>
        </xdr:to>
        <xdr:sp macro="" textlink="">
          <xdr:nvSpPr>
            <xdr:cNvPr id="23941" name="Scroll Bar 389" hidden="1">
              <a:extLst>
                <a:ext uri="{63B3BB69-23CF-44E3-9099-C40C66FF867C}">
                  <a14:compatExt spid="_x0000_s23941"/>
                </a:ext>
                <a:ext uri="{FF2B5EF4-FFF2-40B4-BE49-F238E27FC236}">
                  <a16:creationId xmlns:a16="http://schemas.microsoft.com/office/drawing/2014/main" id="{00000000-0008-0000-0000-000085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219</xdr:row>
          <xdr:rowOff>38100</xdr:rowOff>
        </xdr:from>
        <xdr:to>
          <xdr:col>8</xdr:col>
          <xdr:colOff>0</xdr:colOff>
          <xdr:row>219</xdr:row>
          <xdr:rowOff>254000</xdr:rowOff>
        </xdr:to>
        <xdr:sp macro="" textlink="">
          <xdr:nvSpPr>
            <xdr:cNvPr id="23942" name="Scroll Bar 390" hidden="1">
              <a:extLst>
                <a:ext uri="{63B3BB69-23CF-44E3-9099-C40C66FF867C}">
                  <a14:compatExt spid="_x0000_s23942"/>
                </a:ext>
                <a:ext uri="{FF2B5EF4-FFF2-40B4-BE49-F238E27FC236}">
                  <a16:creationId xmlns:a16="http://schemas.microsoft.com/office/drawing/2014/main" id="{00000000-0008-0000-0000-000086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220</xdr:row>
          <xdr:rowOff>38100</xdr:rowOff>
        </xdr:from>
        <xdr:to>
          <xdr:col>8</xdr:col>
          <xdr:colOff>0</xdr:colOff>
          <xdr:row>220</xdr:row>
          <xdr:rowOff>254000</xdr:rowOff>
        </xdr:to>
        <xdr:sp macro="" textlink="">
          <xdr:nvSpPr>
            <xdr:cNvPr id="23943" name="Scroll Bar 391" hidden="1">
              <a:extLst>
                <a:ext uri="{63B3BB69-23CF-44E3-9099-C40C66FF867C}">
                  <a14:compatExt spid="_x0000_s23943"/>
                </a:ext>
                <a:ext uri="{FF2B5EF4-FFF2-40B4-BE49-F238E27FC236}">
                  <a16:creationId xmlns:a16="http://schemas.microsoft.com/office/drawing/2014/main" id="{00000000-0008-0000-0000-000087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221</xdr:row>
          <xdr:rowOff>38100</xdr:rowOff>
        </xdr:from>
        <xdr:to>
          <xdr:col>8</xdr:col>
          <xdr:colOff>0</xdr:colOff>
          <xdr:row>221</xdr:row>
          <xdr:rowOff>254000</xdr:rowOff>
        </xdr:to>
        <xdr:sp macro="" textlink="">
          <xdr:nvSpPr>
            <xdr:cNvPr id="23944" name="Scroll Bar 392" hidden="1">
              <a:extLst>
                <a:ext uri="{63B3BB69-23CF-44E3-9099-C40C66FF867C}">
                  <a14:compatExt spid="_x0000_s23944"/>
                </a:ext>
                <a:ext uri="{FF2B5EF4-FFF2-40B4-BE49-F238E27FC236}">
                  <a16:creationId xmlns:a16="http://schemas.microsoft.com/office/drawing/2014/main" id="{00000000-0008-0000-0000-000088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222</xdr:row>
          <xdr:rowOff>38100</xdr:rowOff>
        </xdr:from>
        <xdr:to>
          <xdr:col>8</xdr:col>
          <xdr:colOff>0</xdr:colOff>
          <xdr:row>222</xdr:row>
          <xdr:rowOff>254000</xdr:rowOff>
        </xdr:to>
        <xdr:sp macro="" textlink="">
          <xdr:nvSpPr>
            <xdr:cNvPr id="23945" name="Scroll Bar 393" hidden="1">
              <a:extLst>
                <a:ext uri="{63B3BB69-23CF-44E3-9099-C40C66FF867C}">
                  <a14:compatExt spid="_x0000_s23945"/>
                </a:ext>
                <a:ext uri="{FF2B5EF4-FFF2-40B4-BE49-F238E27FC236}">
                  <a16:creationId xmlns:a16="http://schemas.microsoft.com/office/drawing/2014/main" id="{00000000-0008-0000-0000-000089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223</xdr:row>
          <xdr:rowOff>38100</xdr:rowOff>
        </xdr:from>
        <xdr:to>
          <xdr:col>8</xdr:col>
          <xdr:colOff>0</xdr:colOff>
          <xdr:row>223</xdr:row>
          <xdr:rowOff>254000</xdr:rowOff>
        </xdr:to>
        <xdr:sp macro="" textlink="">
          <xdr:nvSpPr>
            <xdr:cNvPr id="23946" name="Scroll Bar 394" hidden="1">
              <a:extLst>
                <a:ext uri="{63B3BB69-23CF-44E3-9099-C40C66FF867C}">
                  <a14:compatExt spid="_x0000_s23946"/>
                </a:ext>
                <a:ext uri="{FF2B5EF4-FFF2-40B4-BE49-F238E27FC236}">
                  <a16:creationId xmlns:a16="http://schemas.microsoft.com/office/drawing/2014/main" id="{00000000-0008-0000-0000-00008A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224</xdr:row>
          <xdr:rowOff>38100</xdr:rowOff>
        </xdr:from>
        <xdr:to>
          <xdr:col>8</xdr:col>
          <xdr:colOff>0</xdr:colOff>
          <xdr:row>224</xdr:row>
          <xdr:rowOff>254000</xdr:rowOff>
        </xdr:to>
        <xdr:sp macro="" textlink="">
          <xdr:nvSpPr>
            <xdr:cNvPr id="23947" name="Scroll Bar 395" hidden="1">
              <a:extLst>
                <a:ext uri="{63B3BB69-23CF-44E3-9099-C40C66FF867C}">
                  <a14:compatExt spid="_x0000_s23947"/>
                </a:ext>
                <a:ext uri="{FF2B5EF4-FFF2-40B4-BE49-F238E27FC236}">
                  <a16:creationId xmlns:a16="http://schemas.microsoft.com/office/drawing/2014/main" id="{00000000-0008-0000-0000-00008B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225</xdr:row>
          <xdr:rowOff>38100</xdr:rowOff>
        </xdr:from>
        <xdr:to>
          <xdr:col>8</xdr:col>
          <xdr:colOff>0</xdr:colOff>
          <xdr:row>225</xdr:row>
          <xdr:rowOff>254000</xdr:rowOff>
        </xdr:to>
        <xdr:sp macro="" textlink="">
          <xdr:nvSpPr>
            <xdr:cNvPr id="23948" name="Scroll Bar 396" hidden="1">
              <a:extLst>
                <a:ext uri="{63B3BB69-23CF-44E3-9099-C40C66FF867C}">
                  <a14:compatExt spid="_x0000_s23948"/>
                </a:ext>
                <a:ext uri="{FF2B5EF4-FFF2-40B4-BE49-F238E27FC236}">
                  <a16:creationId xmlns:a16="http://schemas.microsoft.com/office/drawing/2014/main" id="{00000000-0008-0000-0000-00008C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226</xdr:row>
          <xdr:rowOff>38100</xdr:rowOff>
        </xdr:from>
        <xdr:to>
          <xdr:col>8</xdr:col>
          <xdr:colOff>0</xdr:colOff>
          <xdr:row>226</xdr:row>
          <xdr:rowOff>254000</xdr:rowOff>
        </xdr:to>
        <xdr:sp macro="" textlink="">
          <xdr:nvSpPr>
            <xdr:cNvPr id="23949" name="Scroll Bar 397" hidden="1">
              <a:extLst>
                <a:ext uri="{63B3BB69-23CF-44E3-9099-C40C66FF867C}">
                  <a14:compatExt spid="_x0000_s23949"/>
                </a:ext>
                <a:ext uri="{FF2B5EF4-FFF2-40B4-BE49-F238E27FC236}">
                  <a16:creationId xmlns:a16="http://schemas.microsoft.com/office/drawing/2014/main" id="{00000000-0008-0000-0000-00008D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227</xdr:row>
          <xdr:rowOff>38100</xdr:rowOff>
        </xdr:from>
        <xdr:to>
          <xdr:col>8</xdr:col>
          <xdr:colOff>0</xdr:colOff>
          <xdr:row>227</xdr:row>
          <xdr:rowOff>254000</xdr:rowOff>
        </xdr:to>
        <xdr:sp macro="" textlink="">
          <xdr:nvSpPr>
            <xdr:cNvPr id="23950" name="Scroll Bar 398" hidden="1">
              <a:extLst>
                <a:ext uri="{63B3BB69-23CF-44E3-9099-C40C66FF867C}">
                  <a14:compatExt spid="_x0000_s23950"/>
                </a:ext>
                <a:ext uri="{FF2B5EF4-FFF2-40B4-BE49-F238E27FC236}">
                  <a16:creationId xmlns:a16="http://schemas.microsoft.com/office/drawing/2014/main" id="{00000000-0008-0000-0000-00008E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228</xdr:row>
          <xdr:rowOff>38100</xdr:rowOff>
        </xdr:from>
        <xdr:to>
          <xdr:col>8</xdr:col>
          <xdr:colOff>0</xdr:colOff>
          <xdr:row>228</xdr:row>
          <xdr:rowOff>254000</xdr:rowOff>
        </xdr:to>
        <xdr:sp macro="" textlink="">
          <xdr:nvSpPr>
            <xdr:cNvPr id="23951" name="Scroll Bar 399" hidden="1">
              <a:extLst>
                <a:ext uri="{63B3BB69-23CF-44E3-9099-C40C66FF867C}">
                  <a14:compatExt spid="_x0000_s23951"/>
                </a:ext>
                <a:ext uri="{FF2B5EF4-FFF2-40B4-BE49-F238E27FC236}">
                  <a16:creationId xmlns:a16="http://schemas.microsoft.com/office/drawing/2014/main" id="{00000000-0008-0000-0000-00008F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229</xdr:row>
          <xdr:rowOff>38100</xdr:rowOff>
        </xdr:from>
        <xdr:to>
          <xdr:col>8</xdr:col>
          <xdr:colOff>0</xdr:colOff>
          <xdr:row>229</xdr:row>
          <xdr:rowOff>254000</xdr:rowOff>
        </xdr:to>
        <xdr:sp macro="" textlink="">
          <xdr:nvSpPr>
            <xdr:cNvPr id="23952" name="Scroll Bar 400" hidden="1">
              <a:extLst>
                <a:ext uri="{63B3BB69-23CF-44E3-9099-C40C66FF867C}">
                  <a14:compatExt spid="_x0000_s23952"/>
                </a:ext>
                <a:ext uri="{FF2B5EF4-FFF2-40B4-BE49-F238E27FC236}">
                  <a16:creationId xmlns:a16="http://schemas.microsoft.com/office/drawing/2014/main" id="{00000000-0008-0000-0000-000090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230</xdr:row>
          <xdr:rowOff>38100</xdr:rowOff>
        </xdr:from>
        <xdr:to>
          <xdr:col>8</xdr:col>
          <xdr:colOff>0</xdr:colOff>
          <xdr:row>230</xdr:row>
          <xdr:rowOff>254000</xdr:rowOff>
        </xdr:to>
        <xdr:sp macro="" textlink="">
          <xdr:nvSpPr>
            <xdr:cNvPr id="23953" name="Scroll Bar 401" hidden="1">
              <a:extLst>
                <a:ext uri="{63B3BB69-23CF-44E3-9099-C40C66FF867C}">
                  <a14:compatExt spid="_x0000_s23953"/>
                </a:ext>
                <a:ext uri="{FF2B5EF4-FFF2-40B4-BE49-F238E27FC236}">
                  <a16:creationId xmlns:a16="http://schemas.microsoft.com/office/drawing/2014/main" id="{00000000-0008-0000-0000-000091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231</xdr:row>
          <xdr:rowOff>38100</xdr:rowOff>
        </xdr:from>
        <xdr:to>
          <xdr:col>8</xdr:col>
          <xdr:colOff>0</xdr:colOff>
          <xdr:row>231</xdr:row>
          <xdr:rowOff>254000</xdr:rowOff>
        </xdr:to>
        <xdr:sp macro="" textlink="">
          <xdr:nvSpPr>
            <xdr:cNvPr id="23954" name="Scroll Bar 402" hidden="1">
              <a:extLst>
                <a:ext uri="{63B3BB69-23CF-44E3-9099-C40C66FF867C}">
                  <a14:compatExt spid="_x0000_s23954"/>
                </a:ext>
                <a:ext uri="{FF2B5EF4-FFF2-40B4-BE49-F238E27FC236}">
                  <a16:creationId xmlns:a16="http://schemas.microsoft.com/office/drawing/2014/main" id="{00000000-0008-0000-0000-000092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232</xdr:row>
          <xdr:rowOff>38100</xdr:rowOff>
        </xdr:from>
        <xdr:to>
          <xdr:col>8</xdr:col>
          <xdr:colOff>0</xdr:colOff>
          <xdr:row>232</xdr:row>
          <xdr:rowOff>254000</xdr:rowOff>
        </xdr:to>
        <xdr:sp macro="" textlink="">
          <xdr:nvSpPr>
            <xdr:cNvPr id="23955" name="Scroll Bar 403" hidden="1">
              <a:extLst>
                <a:ext uri="{63B3BB69-23CF-44E3-9099-C40C66FF867C}">
                  <a14:compatExt spid="_x0000_s23955"/>
                </a:ext>
                <a:ext uri="{FF2B5EF4-FFF2-40B4-BE49-F238E27FC236}">
                  <a16:creationId xmlns:a16="http://schemas.microsoft.com/office/drawing/2014/main" id="{00000000-0008-0000-0000-000093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212</xdr:row>
          <xdr:rowOff>38100</xdr:rowOff>
        </xdr:from>
        <xdr:to>
          <xdr:col>8</xdr:col>
          <xdr:colOff>0</xdr:colOff>
          <xdr:row>212</xdr:row>
          <xdr:rowOff>254000</xdr:rowOff>
        </xdr:to>
        <xdr:sp macro="" textlink="">
          <xdr:nvSpPr>
            <xdr:cNvPr id="23956" name="Scroll Bar 404" hidden="1">
              <a:extLst>
                <a:ext uri="{63B3BB69-23CF-44E3-9099-C40C66FF867C}">
                  <a14:compatExt spid="_x0000_s23956"/>
                </a:ext>
                <a:ext uri="{FF2B5EF4-FFF2-40B4-BE49-F238E27FC236}">
                  <a16:creationId xmlns:a16="http://schemas.microsoft.com/office/drawing/2014/main" id="{00000000-0008-0000-0000-000094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213</xdr:row>
          <xdr:rowOff>38100</xdr:rowOff>
        </xdr:from>
        <xdr:to>
          <xdr:col>8</xdr:col>
          <xdr:colOff>0</xdr:colOff>
          <xdr:row>213</xdr:row>
          <xdr:rowOff>254000</xdr:rowOff>
        </xdr:to>
        <xdr:sp macro="" textlink="">
          <xdr:nvSpPr>
            <xdr:cNvPr id="23957" name="Scroll Bar 405" hidden="1">
              <a:extLst>
                <a:ext uri="{63B3BB69-23CF-44E3-9099-C40C66FF867C}">
                  <a14:compatExt spid="_x0000_s23957"/>
                </a:ext>
                <a:ext uri="{FF2B5EF4-FFF2-40B4-BE49-F238E27FC236}">
                  <a16:creationId xmlns:a16="http://schemas.microsoft.com/office/drawing/2014/main" id="{00000000-0008-0000-0000-000095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214</xdr:row>
          <xdr:rowOff>38100</xdr:rowOff>
        </xdr:from>
        <xdr:to>
          <xdr:col>8</xdr:col>
          <xdr:colOff>0</xdr:colOff>
          <xdr:row>214</xdr:row>
          <xdr:rowOff>254000</xdr:rowOff>
        </xdr:to>
        <xdr:sp macro="" textlink="">
          <xdr:nvSpPr>
            <xdr:cNvPr id="23958" name="Scroll Bar 406" hidden="1">
              <a:extLst>
                <a:ext uri="{63B3BB69-23CF-44E3-9099-C40C66FF867C}">
                  <a14:compatExt spid="_x0000_s23958"/>
                </a:ext>
                <a:ext uri="{FF2B5EF4-FFF2-40B4-BE49-F238E27FC236}">
                  <a16:creationId xmlns:a16="http://schemas.microsoft.com/office/drawing/2014/main" id="{00000000-0008-0000-0000-000096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215</xdr:row>
          <xdr:rowOff>38100</xdr:rowOff>
        </xdr:from>
        <xdr:to>
          <xdr:col>8</xdr:col>
          <xdr:colOff>0</xdr:colOff>
          <xdr:row>215</xdr:row>
          <xdr:rowOff>254000</xdr:rowOff>
        </xdr:to>
        <xdr:sp macro="" textlink="">
          <xdr:nvSpPr>
            <xdr:cNvPr id="23959" name="Scroll Bar 407" hidden="1">
              <a:extLst>
                <a:ext uri="{63B3BB69-23CF-44E3-9099-C40C66FF867C}">
                  <a14:compatExt spid="_x0000_s23959"/>
                </a:ext>
                <a:ext uri="{FF2B5EF4-FFF2-40B4-BE49-F238E27FC236}">
                  <a16:creationId xmlns:a16="http://schemas.microsoft.com/office/drawing/2014/main" id="{00000000-0008-0000-0000-000097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216</xdr:row>
          <xdr:rowOff>38100</xdr:rowOff>
        </xdr:from>
        <xdr:to>
          <xdr:col>8</xdr:col>
          <xdr:colOff>0</xdr:colOff>
          <xdr:row>216</xdr:row>
          <xdr:rowOff>254000</xdr:rowOff>
        </xdr:to>
        <xdr:sp macro="" textlink="">
          <xdr:nvSpPr>
            <xdr:cNvPr id="23960" name="Scroll Bar 408" hidden="1">
              <a:extLst>
                <a:ext uri="{63B3BB69-23CF-44E3-9099-C40C66FF867C}">
                  <a14:compatExt spid="_x0000_s23960"/>
                </a:ext>
                <a:ext uri="{FF2B5EF4-FFF2-40B4-BE49-F238E27FC236}">
                  <a16:creationId xmlns:a16="http://schemas.microsoft.com/office/drawing/2014/main" id="{00000000-0008-0000-0000-000098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217</xdr:row>
          <xdr:rowOff>38100</xdr:rowOff>
        </xdr:from>
        <xdr:to>
          <xdr:col>8</xdr:col>
          <xdr:colOff>0</xdr:colOff>
          <xdr:row>217</xdr:row>
          <xdr:rowOff>254000</xdr:rowOff>
        </xdr:to>
        <xdr:sp macro="" textlink="">
          <xdr:nvSpPr>
            <xdr:cNvPr id="23961" name="Scroll Bar 409" hidden="1">
              <a:extLst>
                <a:ext uri="{63B3BB69-23CF-44E3-9099-C40C66FF867C}">
                  <a14:compatExt spid="_x0000_s23961"/>
                </a:ext>
                <a:ext uri="{FF2B5EF4-FFF2-40B4-BE49-F238E27FC236}">
                  <a16:creationId xmlns:a16="http://schemas.microsoft.com/office/drawing/2014/main" id="{00000000-0008-0000-0000-000099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218</xdr:row>
          <xdr:rowOff>38100</xdr:rowOff>
        </xdr:from>
        <xdr:to>
          <xdr:col>8</xdr:col>
          <xdr:colOff>0</xdr:colOff>
          <xdr:row>218</xdr:row>
          <xdr:rowOff>254000</xdr:rowOff>
        </xdr:to>
        <xdr:sp macro="" textlink="">
          <xdr:nvSpPr>
            <xdr:cNvPr id="23962" name="Scroll Bar 410" hidden="1">
              <a:extLst>
                <a:ext uri="{63B3BB69-23CF-44E3-9099-C40C66FF867C}">
                  <a14:compatExt spid="_x0000_s23962"/>
                </a:ext>
                <a:ext uri="{FF2B5EF4-FFF2-40B4-BE49-F238E27FC236}">
                  <a16:creationId xmlns:a16="http://schemas.microsoft.com/office/drawing/2014/main" id="{00000000-0008-0000-0000-00009A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219</xdr:row>
          <xdr:rowOff>38100</xdr:rowOff>
        </xdr:from>
        <xdr:to>
          <xdr:col>8</xdr:col>
          <xdr:colOff>0</xdr:colOff>
          <xdr:row>219</xdr:row>
          <xdr:rowOff>254000</xdr:rowOff>
        </xdr:to>
        <xdr:sp macro="" textlink="">
          <xdr:nvSpPr>
            <xdr:cNvPr id="23963" name="Scroll Bar 411" hidden="1">
              <a:extLst>
                <a:ext uri="{63B3BB69-23CF-44E3-9099-C40C66FF867C}">
                  <a14:compatExt spid="_x0000_s23963"/>
                </a:ext>
                <a:ext uri="{FF2B5EF4-FFF2-40B4-BE49-F238E27FC236}">
                  <a16:creationId xmlns:a16="http://schemas.microsoft.com/office/drawing/2014/main" id="{00000000-0008-0000-0000-00009B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220</xdr:row>
          <xdr:rowOff>38100</xdr:rowOff>
        </xdr:from>
        <xdr:to>
          <xdr:col>8</xdr:col>
          <xdr:colOff>0</xdr:colOff>
          <xdr:row>220</xdr:row>
          <xdr:rowOff>254000</xdr:rowOff>
        </xdr:to>
        <xdr:sp macro="" textlink="">
          <xdr:nvSpPr>
            <xdr:cNvPr id="23964" name="Scroll Bar 412" hidden="1">
              <a:extLst>
                <a:ext uri="{63B3BB69-23CF-44E3-9099-C40C66FF867C}">
                  <a14:compatExt spid="_x0000_s23964"/>
                </a:ext>
                <a:ext uri="{FF2B5EF4-FFF2-40B4-BE49-F238E27FC236}">
                  <a16:creationId xmlns:a16="http://schemas.microsoft.com/office/drawing/2014/main" id="{00000000-0008-0000-0000-00009C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221</xdr:row>
          <xdr:rowOff>38100</xdr:rowOff>
        </xdr:from>
        <xdr:to>
          <xdr:col>8</xdr:col>
          <xdr:colOff>0</xdr:colOff>
          <xdr:row>221</xdr:row>
          <xdr:rowOff>254000</xdr:rowOff>
        </xdr:to>
        <xdr:sp macro="" textlink="">
          <xdr:nvSpPr>
            <xdr:cNvPr id="23965" name="Scroll Bar 413" hidden="1">
              <a:extLst>
                <a:ext uri="{63B3BB69-23CF-44E3-9099-C40C66FF867C}">
                  <a14:compatExt spid="_x0000_s23965"/>
                </a:ext>
                <a:ext uri="{FF2B5EF4-FFF2-40B4-BE49-F238E27FC236}">
                  <a16:creationId xmlns:a16="http://schemas.microsoft.com/office/drawing/2014/main" id="{00000000-0008-0000-0000-00009D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222</xdr:row>
          <xdr:rowOff>38100</xdr:rowOff>
        </xdr:from>
        <xdr:to>
          <xdr:col>8</xdr:col>
          <xdr:colOff>0</xdr:colOff>
          <xdr:row>222</xdr:row>
          <xdr:rowOff>254000</xdr:rowOff>
        </xdr:to>
        <xdr:sp macro="" textlink="">
          <xdr:nvSpPr>
            <xdr:cNvPr id="23966" name="Scroll Bar 414" hidden="1">
              <a:extLst>
                <a:ext uri="{63B3BB69-23CF-44E3-9099-C40C66FF867C}">
                  <a14:compatExt spid="_x0000_s23966"/>
                </a:ext>
                <a:ext uri="{FF2B5EF4-FFF2-40B4-BE49-F238E27FC236}">
                  <a16:creationId xmlns:a16="http://schemas.microsoft.com/office/drawing/2014/main" id="{00000000-0008-0000-0000-00009E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223</xdr:row>
          <xdr:rowOff>38100</xdr:rowOff>
        </xdr:from>
        <xdr:to>
          <xdr:col>8</xdr:col>
          <xdr:colOff>0</xdr:colOff>
          <xdr:row>223</xdr:row>
          <xdr:rowOff>254000</xdr:rowOff>
        </xdr:to>
        <xdr:sp macro="" textlink="">
          <xdr:nvSpPr>
            <xdr:cNvPr id="23967" name="Scroll Bar 415" hidden="1">
              <a:extLst>
                <a:ext uri="{63B3BB69-23CF-44E3-9099-C40C66FF867C}">
                  <a14:compatExt spid="_x0000_s23967"/>
                </a:ext>
                <a:ext uri="{FF2B5EF4-FFF2-40B4-BE49-F238E27FC236}">
                  <a16:creationId xmlns:a16="http://schemas.microsoft.com/office/drawing/2014/main" id="{00000000-0008-0000-0000-00009F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224</xdr:row>
          <xdr:rowOff>38100</xdr:rowOff>
        </xdr:from>
        <xdr:to>
          <xdr:col>8</xdr:col>
          <xdr:colOff>0</xdr:colOff>
          <xdr:row>224</xdr:row>
          <xdr:rowOff>254000</xdr:rowOff>
        </xdr:to>
        <xdr:sp macro="" textlink="">
          <xdr:nvSpPr>
            <xdr:cNvPr id="23968" name="Scroll Bar 416" hidden="1">
              <a:extLst>
                <a:ext uri="{63B3BB69-23CF-44E3-9099-C40C66FF867C}">
                  <a14:compatExt spid="_x0000_s23968"/>
                </a:ext>
                <a:ext uri="{FF2B5EF4-FFF2-40B4-BE49-F238E27FC236}">
                  <a16:creationId xmlns:a16="http://schemas.microsoft.com/office/drawing/2014/main" id="{00000000-0008-0000-0000-0000A0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225</xdr:row>
          <xdr:rowOff>38100</xdr:rowOff>
        </xdr:from>
        <xdr:to>
          <xdr:col>8</xdr:col>
          <xdr:colOff>0</xdr:colOff>
          <xdr:row>225</xdr:row>
          <xdr:rowOff>254000</xdr:rowOff>
        </xdr:to>
        <xdr:sp macro="" textlink="">
          <xdr:nvSpPr>
            <xdr:cNvPr id="23969" name="Scroll Bar 417" hidden="1">
              <a:extLst>
                <a:ext uri="{63B3BB69-23CF-44E3-9099-C40C66FF867C}">
                  <a14:compatExt spid="_x0000_s23969"/>
                </a:ext>
                <a:ext uri="{FF2B5EF4-FFF2-40B4-BE49-F238E27FC236}">
                  <a16:creationId xmlns:a16="http://schemas.microsoft.com/office/drawing/2014/main" id="{00000000-0008-0000-0000-0000A1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226</xdr:row>
          <xdr:rowOff>38100</xdr:rowOff>
        </xdr:from>
        <xdr:to>
          <xdr:col>8</xdr:col>
          <xdr:colOff>0</xdr:colOff>
          <xdr:row>226</xdr:row>
          <xdr:rowOff>254000</xdr:rowOff>
        </xdr:to>
        <xdr:sp macro="" textlink="">
          <xdr:nvSpPr>
            <xdr:cNvPr id="23970" name="Scroll Bar 418" hidden="1">
              <a:extLst>
                <a:ext uri="{63B3BB69-23CF-44E3-9099-C40C66FF867C}">
                  <a14:compatExt spid="_x0000_s23970"/>
                </a:ext>
                <a:ext uri="{FF2B5EF4-FFF2-40B4-BE49-F238E27FC236}">
                  <a16:creationId xmlns:a16="http://schemas.microsoft.com/office/drawing/2014/main" id="{00000000-0008-0000-0000-0000A2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227</xdr:row>
          <xdr:rowOff>38100</xdr:rowOff>
        </xdr:from>
        <xdr:to>
          <xdr:col>8</xdr:col>
          <xdr:colOff>0</xdr:colOff>
          <xdr:row>227</xdr:row>
          <xdr:rowOff>254000</xdr:rowOff>
        </xdr:to>
        <xdr:sp macro="" textlink="">
          <xdr:nvSpPr>
            <xdr:cNvPr id="23971" name="Scroll Bar 419" hidden="1">
              <a:extLst>
                <a:ext uri="{63B3BB69-23CF-44E3-9099-C40C66FF867C}">
                  <a14:compatExt spid="_x0000_s23971"/>
                </a:ext>
                <a:ext uri="{FF2B5EF4-FFF2-40B4-BE49-F238E27FC236}">
                  <a16:creationId xmlns:a16="http://schemas.microsoft.com/office/drawing/2014/main" id="{00000000-0008-0000-0000-0000A3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228</xdr:row>
          <xdr:rowOff>38100</xdr:rowOff>
        </xdr:from>
        <xdr:to>
          <xdr:col>8</xdr:col>
          <xdr:colOff>0</xdr:colOff>
          <xdr:row>228</xdr:row>
          <xdr:rowOff>254000</xdr:rowOff>
        </xdr:to>
        <xdr:sp macro="" textlink="">
          <xdr:nvSpPr>
            <xdr:cNvPr id="23972" name="Scroll Bar 420" hidden="1">
              <a:extLst>
                <a:ext uri="{63B3BB69-23CF-44E3-9099-C40C66FF867C}">
                  <a14:compatExt spid="_x0000_s23972"/>
                </a:ext>
                <a:ext uri="{FF2B5EF4-FFF2-40B4-BE49-F238E27FC236}">
                  <a16:creationId xmlns:a16="http://schemas.microsoft.com/office/drawing/2014/main" id="{00000000-0008-0000-0000-0000A4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229</xdr:row>
          <xdr:rowOff>38100</xdr:rowOff>
        </xdr:from>
        <xdr:to>
          <xdr:col>8</xdr:col>
          <xdr:colOff>0</xdr:colOff>
          <xdr:row>229</xdr:row>
          <xdr:rowOff>254000</xdr:rowOff>
        </xdr:to>
        <xdr:sp macro="" textlink="">
          <xdr:nvSpPr>
            <xdr:cNvPr id="23973" name="Scroll Bar 421" hidden="1">
              <a:extLst>
                <a:ext uri="{63B3BB69-23CF-44E3-9099-C40C66FF867C}">
                  <a14:compatExt spid="_x0000_s23973"/>
                </a:ext>
                <a:ext uri="{FF2B5EF4-FFF2-40B4-BE49-F238E27FC236}">
                  <a16:creationId xmlns:a16="http://schemas.microsoft.com/office/drawing/2014/main" id="{00000000-0008-0000-0000-0000A5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230</xdr:row>
          <xdr:rowOff>38100</xdr:rowOff>
        </xdr:from>
        <xdr:to>
          <xdr:col>8</xdr:col>
          <xdr:colOff>0</xdr:colOff>
          <xdr:row>230</xdr:row>
          <xdr:rowOff>254000</xdr:rowOff>
        </xdr:to>
        <xdr:sp macro="" textlink="">
          <xdr:nvSpPr>
            <xdr:cNvPr id="23974" name="Scroll Bar 422" hidden="1">
              <a:extLst>
                <a:ext uri="{63B3BB69-23CF-44E3-9099-C40C66FF867C}">
                  <a14:compatExt spid="_x0000_s23974"/>
                </a:ext>
                <a:ext uri="{FF2B5EF4-FFF2-40B4-BE49-F238E27FC236}">
                  <a16:creationId xmlns:a16="http://schemas.microsoft.com/office/drawing/2014/main" id="{00000000-0008-0000-0000-0000A6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231</xdr:row>
          <xdr:rowOff>38100</xdr:rowOff>
        </xdr:from>
        <xdr:to>
          <xdr:col>8</xdr:col>
          <xdr:colOff>0</xdr:colOff>
          <xdr:row>231</xdr:row>
          <xdr:rowOff>254000</xdr:rowOff>
        </xdr:to>
        <xdr:sp macro="" textlink="">
          <xdr:nvSpPr>
            <xdr:cNvPr id="23975" name="Scroll Bar 423" hidden="1">
              <a:extLst>
                <a:ext uri="{63B3BB69-23CF-44E3-9099-C40C66FF867C}">
                  <a14:compatExt spid="_x0000_s23975"/>
                </a:ext>
                <a:ext uri="{FF2B5EF4-FFF2-40B4-BE49-F238E27FC236}">
                  <a16:creationId xmlns:a16="http://schemas.microsoft.com/office/drawing/2014/main" id="{00000000-0008-0000-0000-0000A7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232</xdr:row>
          <xdr:rowOff>38100</xdr:rowOff>
        </xdr:from>
        <xdr:to>
          <xdr:col>8</xdr:col>
          <xdr:colOff>0</xdr:colOff>
          <xdr:row>232</xdr:row>
          <xdr:rowOff>254000</xdr:rowOff>
        </xdr:to>
        <xdr:sp macro="" textlink="">
          <xdr:nvSpPr>
            <xdr:cNvPr id="23976" name="Scroll Bar 424" hidden="1">
              <a:extLst>
                <a:ext uri="{63B3BB69-23CF-44E3-9099-C40C66FF867C}">
                  <a14:compatExt spid="_x0000_s23976"/>
                </a:ext>
                <a:ext uri="{FF2B5EF4-FFF2-40B4-BE49-F238E27FC236}">
                  <a16:creationId xmlns:a16="http://schemas.microsoft.com/office/drawing/2014/main" id="{00000000-0008-0000-0000-0000A85D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244</xdr:row>
          <xdr:rowOff>38100</xdr:rowOff>
        </xdr:from>
        <xdr:to>
          <xdr:col>8</xdr:col>
          <xdr:colOff>0</xdr:colOff>
          <xdr:row>244</xdr:row>
          <xdr:rowOff>254000</xdr:rowOff>
        </xdr:to>
        <xdr:sp macro="" textlink="">
          <xdr:nvSpPr>
            <xdr:cNvPr id="24103" name="Scroll Bar 551" hidden="1">
              <a:extLst>
                <a:ext uri="{63B3BB69-23CF-44E3-9099-C40C66FF867C}">
                  <a14:compatExt spid="_x0000_s24103"/>
                </a:ext>
                <a:ext uri="{FF2B5EF4-FFF2-40B4-BE49-F238E27FC236}">
                  <a16:creationId xmlns:a16="http://schemas.microsoft.com/office/drawing/2014/main" id="{00000000-0008-0000-0000-000027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245</xdr:row>
          <xdr:rowOff>38100</xdr:rowOff>
        </xdr:from>
        <xdr:to>
          <xdr:col>8</xdr:col>
          <xdr:colOff>0</xdr:colOff>
          <xdr:row>245</xdr:row>
          <xdr:rowOff>254000</xdr:rowOff>
        </xdr:to>
        <xdr:sp macro="" textlink="">
          <xdr:nvSpPr>
            <xdr:cNvPr id="24104" name="Scroll Bar 552" hidden="1">
              <a:extLst>
                <a:ext uri="{63B3BB69-23CF-44E3-9099-C40C66FF867C}">
                  <a14:compatExt spid="_x0000_s24104"/>
                </a:ext>
                <a:ext uri="{FF2B5EF4-FFF2-40B4-BE49-F238E27FC236}">
                  <a16:creationId xmlns:a16="http://schemas.microsoft.com/office/drawing/2014/main" id="{00000000-0008-0000-0000-000028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246</xdr:row>
          <xdr:rowOff>38100</xdr:rowOff>
        </xdr:from>
        <xdr:to>
          <xdr:col>8</xdr:col>
          <xdr:colOff>0</xdr:colOff>
          <xdr:row>246</xdr:row>
          <xdr:rowOff>254000</xdr:rowOff>
        </xdr:to>
        <xdr:sp macro="" textlink="">
          <xdr:nvSpPr>
            <xdr:cNvPr id="24105" name="Scroll Bar 553" hidden="1">
              <a:extLst>
                <a:ext uri="{63B3BB69-23CF-44E3-9099-C40C66FF867C}">
                  <a14:compatExt spid="_x0000_s24105"/>
                </a:ext>
                <a:ext uri="{FF2B5EF4-FFF2-40B4-BE49-F238E27FC236}">
                  <a16:creationId xmlns:a16="http://schemas.microsoft.com/office/drawing/2014/main" id="{00000000-0008-0000-0000-000029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247</xdr:row>
          <xdr:rowOff>38100</xdr:rowOff>
        </xdr:from>
        <xdr:to>
          <xdr:col>8</xdr:col>
          <xdr:colOff>0</xdr:colOff>
          <xdr:row>247</xdr:row>
          <xdr:rowOff>254000</xdr:rowOff>
        </xdr:to>
        <xdr:sp macro="" textlink="">
          <xdr:nvSpPr>
            <xdr:cNvPr id="24106" name="Scroll Bar 554" hidden="1">
              <a:extLst>
                <a:ext uri="{63B3BB69-23CF-44E3-9099-C40C66FF867C}">
                  <a14:compatExt spid="_x0000_s24106"/>
                </a:ext>
                <a:ext uri="{FF2B5EF4-FFF2-40B4-BE49-F238E27FC236}">
                  <a16:creationId xmlns:a16="http://schemas.microsoft.com/office/drawing/2014/main" id="{00000000-0008-0000-0000-00002A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248</xdr:row>
          <xdr:rowOff>38100</xdr:rowOff>
        </xdr:from>
        <xdr:to>
          <xdr:col>8</xdr:col>
          <xdr:colOff>0</xdr:colOff>
          <xdr:row>248</xdr:row>
          <xdr:rowOff>254000</xdr:rowOff>
        </xdr:to>
        <xdr:sp macro="" textlink="">
          <xdr:nvSpPr>
            <xdr:cNvPr id="24107" name="Scroll Bar 555" hidden="1">
              <a:extLst>
                <a:ext uri="{63B3BB69-23CF-44E3-9099-C40C66FF867C}">
                  <a14:compatExt spid="_x0000_s24107"/>
                </a:ext>
                <a:ext uri="{FF2B5EF4-FFF2-40B4-BE49-F238E27FC236}">
                  <a16:creationId xmlns:a16="http://schemas.microsoft.com/office/drawing/2014/main" id="{00000000-0008-0000-0000-00002B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249</xdr:row>
          <xdr:rowOff>38100</xdr:rowOff>
        </xdr:from>
        <xdr:to>
          <xdr:col>8</xdr:col>
          <xdr:colOff>0</xdr:colOff>
          <xdr:row>249</xdr:row>
          <xdr:rowOff>254000</xdr:rowOff>
        </xdr:to>
        <xdr:sp macro="" textlink="">
          <xdr:nvSpPr>
            <xdr:cNvPr id="24108" name="Scroll Bar 556" hidden="1">
              <a:extLst>
                <a:ext uri="{63B3BB69-23CF-44E3-9099-C40C66FF867C}">
                  <a14:compatExt spid="_x0000_s24108"/>
                </a:ext>
                <a:ext uri="{FF2B5EF4-FFF2-40B4-BE49-F238E27FC236}">
                  <a16:creationId xmlns:a16="http://schemas.microsoft.com/office/drawing/2014/main" id="{00000000-0008-0000-0000-00002C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250</xdr:row>
          <xdr:rowOff>38100</xdr:rowOff>
        </xdr:from>
        <xdr:to>
          <xdr:col>8</xdr:col>
          <xdr:colOff>0</xdr:colOff>
          <xdr:row>250</xdr:row>
          <xdr:rowOff>254000</xdr:rowOff>
        </xdr:to>
        <xdr:sp macro="" textlink="">
          <xdr:nvSpPr>
            <xdr:cNvPr id="24109" name="Scroll Bar 557" hidden="1">
              <a:extLst>
                <a:ext uri="{63B3BB69-23CF-44E3-9099-C40C66FF867C}">
                  <a14:compatExt spid="_x0000_s24109"/>
                </a:ext>
                <a:ext uri="{FF2B5EF4-FFF2-40B4-BE49-F238E27FC236}">
                  <a16:creationId xmlns:a16="http://schemas.microsoft.com/office/drawing/2014/main" id="{00000000-0008-0000-0000-00002D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251</xdr:row>
          <xdr:rowOff>38100</xdr:rowOff>
        </xdr:from>
        <xdr:to>
          <xdr:col>8</xdr:col>
          <xdr:colOff>0</xdr:colOff>
          <xdr:row>251</xdr:row>
          <xdr:rowOff>254000</xdr:rowOff>
        </xdr:to>
        <xdr:sp macro="" textlink="">
          <xdr:nvSpPr>
            <xdr:cNvPr id="24110" name="Scroll Bar 558" hidden="1">
              <a:extLst>
                <a:ext uri="{63B3BB69-23CF-44E3-9099-C40C66FF867C}">
                  <a14:compatExt spid="_x0000_s24110"/>
                </a:ext>
                <a:ext uri="{FF2B5EF4-FFF2-40B4-BE49-F238E27FC236}">
                  <a16:creationId xmlns:a16="http://schemas.microsoft.com/office/drawing/2014/main" id="{00000000-0008-0000-0000-00002E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252</xdr:row>
          <xdr:rowOff>38100</xdr:rowOff>
        </xdr:from>
        <xdr:to>
          <xdr:col>8</xdr:col>
          <xdr:colOff>0</xdr:colOff>
          <xdr:row>252</xdr:row>
          <xdr:rowOff>254000</xdr:rowOff>
        </xdr:to>
        <xdr:sp macro="" textlink="">
          <xdr:nvSpPr>
            <xdr:cNvPr id="24111" name="Scroll Bar 559" hidden="1">
              <a:extLst>
                <a:ext uri="{63B3BB69-23CF-44E3-9099-C40C66FF867C}">
                  <a14:compatExt spid="_x0000_s24111"/>
                </a:ext>
                <a:ext uri="{FF2B5EF4-FFF2-40B4-BE49-F238E27FC236}">
                  <a16:creationId xmlns:a16="http://schemas.microsoft.com/office/drawing/2014/main" id="{00000000-0008-0000-0000-00002F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253</xdr:row>
          <xdr:rowOff>38100</xdr:rowOff>
        </xdr:from>
        <xdr:to>
          <xdr:col>8</xdr:col>
          <xdr:colOff>0</xdr:colOff>
          <xdr:row>253</xdr:row>
          <xdr:rowOff>254000</xdr:rowOff>
        </xdr:to>
        <xdr:sp macro="" textlink="">
          <xdr:nvSpPr>
            <xdr:cNvPr id="24112" name="Scroll Bar 560" hidden="1">
              <a:extLst>
                <a:ext uri="{63B3BB69-23CF-44E3-9099-C40C66FF867C}">
                  <a14:compatExt spid="_x0000_s24112"/>
                </a:ext>
                <a:ext uri="{FF2B5EF4-FFF2-40B4-BE49-F238E27FC236}">
                  <a16:creationId xmlns:a16="http://schemas.microsoft.com/office/drawing/2014/main" id="{00000000-0008-0000-0000-000030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254</xdr:row>
          <xdr:rowOff>38100</xdr:rowOff>
        </xdr:from>
        <xdr:to>
          <xdr:col>8</xdr:col>
          <xdr:colOff>0</xdr:colOff>
          <xdr:row>254</xdr:row>
          <xdr:rowOff>254000</xdr:rowOff>
        </xdr:to>
        <xdr:sp macro="" textlink="">
          <xdr:nvSpPr>
            <xdr:cNvPr id="24113" name="Scroll Bar 561" hidden="1">
              <a:extLst>
                <a:ext uri="{63B3BB69-23CF-44E3-9099-C40C66FF867C}">
                  <a14:compatExt spid="_x0000_s24113"/>
                </a:ext>
                <a:ext uri="{FF2B5EF4-FFF2-40B4-BE49-F238E27FC236}">
                  <a16:creationId xmlns:a16="http://schemas.microsoft.com/office/drawing/2014/main" id="{00000000-0008-0000-0000-000031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255</xdr:row>
          <xdr:rowOff>38100</xdr:rowOff>
        </xdr:from>
        <xdr:to>
          <xdr:col>8</xdr:col>
          <xdr:colOff>0</xdr:colOff>
          <xdr:row>255</xdr:row>
          <xdr:rowOff>254000</xdr:rowOff>
        </xdr:to>
        <xdr:sp macro="" textlink="">
          <xdr:nvSpPr>
            <xdr:cNvPr id="24114" name="Scroll Bar 562" hidden="1">
              <a:extLst>
                <a:ext uri="{63B3BB69-23CF-44E3-9099-C40C66FF867C}">
                  <a14:compatExt spid="_x0000_s24114"/>
                </a:ext>
                <a:ext uri="{FF2B5EF4-FFF2-40B4-BE49-F238E27FC236}">
                  <a16:creationId xmlns:a16="http://schemas.microsoft.com/office/drawing/2014/main" id="{00000000-0008-0000-0000-000032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256</xdr:row>
          <xdr:rowOff>38100</xdr:rowOff>
        </xdr:from>
        <xdr:to>
          <xdr:col>8</xdr:col>
          <xdr:colOff>0</xdr:colOff>
          <xdr:row>256</xdr:row>
          <xdr:rowOff>254000</xdr:rowOff>
        </xdr:to>
        <xdr:sp macro="" textlink="">
          <xdr:nvSpPr>
            <xdr:cNvPr id="24115" name="Scroll Bar 563" hidden="1">
              <a:extLst>
                <a:ext uri="{63B3BB69-23CF-44E3-9099-C40C66FF867C}">
                  <a14:compatExt spid="_x0000_s24115"/>
                </a:ext>
                <a:ext uri="{FF2B5EF4-FFF2-40B4-BE49-F238E27FC236}">
                  <a16:creationId xmlns:a16="http://schemas.microsoft.com/office/drawing/2014/main" id="{00000000-0008-0000-0000-000033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257</xdr:row>
          <xdr:rowOff>38100</xdr:rowOff>
        </xdr:from>
        <xdr:to>
          <xdr:col>8</xdr:col>
          <xdr:colOff>0</xdr:colOff>
          <xdr:row>257</xdr:row>
          <xdr:rowOff>254000</xdr:rowOff>
        </xdr:to>
        <xdr:sp macro="" textlink="">
          <xdr:nvSpPr>
            <xdr:cNvPr id="24116" name="Scroll Bar 564" hidden="1">
              <a:extLst>
                <a:ext uri="{63B3BB69-23CF-44E3-9099-C40C66FF867C}">
                  <a14:compatExt spid="_x0000_s24116"/>
                </a:ext>
                <a:ext uri="{FF2B5EF4-FFF2-40B4-BE49-F238E27FC236}">
                  <a16:creationId xmlns:a16="http://schemas.microsoft.com/office/drawing/2014/main" id="{00000000-0008-0000-0000-000034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258</xdr:row>
          <xdr:rowOff>38100</xdr:rowOff>
        </xdr:from>
        <xdr:to>
          <xdr:col>8</xdr:col>
          <xdr:colOff>0</xdr:colOff>
          <xdr:row>258</xdr:row>
          <xdr:rowOff>254000</xdr:rowOff>
        </xdr:to>
        <xdr:sp macro="" textlink="">
          <xdr:nvSpPr>
            <xdr:cNvPr id="24117" name="Scroll Bar 565" hidden="1">
              <a:extLst>
                <a:ext uri="{63B3BB69-23CF-44E3-9099-C40C66FF867C}">
                  <a14:compatExt spid="_x0000_s24117"/>
                </a:ext>
                <a:ext uri="{FF2B5EF4-FFF2-40B4-BE49-F238E27FC236}">
                  <a16:creationId xmlns:a16="http://schemas.microsoft.com/office/drawing/2014/main" id="{00000000-0008-0000-0000-000035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259</xdr:row>
          <xdr:rowOff>38100</xdr:rowOff>
        </xdr:from>
        <xdr:to>
          <xdr:col>8</xdr:col>
          <xdr:colOff>0</xdr:colOff>
          <xdr:row>259</xdr:row>
          <xdr:rowOff>254000</xdr:rowOff>
        </xdr:to>
        <xdr:sp macro="" textlink="">
          <xdr:nvSpPr>
            <xdr:cNvPr id="24118" name="Scroll Bar 566" hidden="1">
              <a:extLst>
                <a:ext uri="{63B3BB69-23CF-44E3-9099-C40C66FF867C}">
                  <a14:compatExt spid="_x0000_s24118"/>
                </a:ext>
                <a:ext uri="{FF2B5EF4-FFF2-40B4-BE49-F238E27FC236}">
                  <a16:creationId xmlns:a16="http://schemas.microsoft.com/office/drawing/2014/main" id="{00000000-0008-0000-0000-000036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260</xdr:row>
          <xdr:rowOff>38100</xdr:rowOff>
        </xdr:from>
        <xdr:to>
          <xdr:col>8</xdr:col>
          <xdr:colOff>0</xdr:colOff>
          <xdr:row>260</xdr:row>
          <xdr:rowOff>254000</xdr:rowOff>
        </xdr:to>
        <xdr:sp macro="" textlink="">
          <xdr:nvSpPr>
            <xdr:cNvPr id="24119" name="Scroll Bar 567" hidden="1">
              <a:extLst>
                <a:ext uri="{63B3BB69-23CF-44E3-9099-C40C66FF867C}">
                  <a14:compatExt spid="_x0000_s24119"/>
                </a:ext>
                <a:ext uri="{FF2B5EF4-FFF2-40B4-BE49-F238E27FC236}">
                  <a16:creationId xmlns:a16="http://schemas.microsoft.com/office/drawing/2014/main" id="{00000000-0008-0000-0000-000037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261</xdr:row>
          <xdr:rowOff>38100</xdr:rowOff>
        </xdr:from>
        <xdr:to>
          <xdr:col>8</xdr:col>
          <xdr:colOff>0</xdr:colOff>
          <xdr:row>261</xdr:row>
          <xdr:rowOff>254000</xdr:rowOff>
        </xdr:to>
        <xdr:sp macro="" textlink="">
          <xdr:nvSpPr>
            <xdr:cNvPr id="24120" name="Scroll Bar 568" hidden="1">
              <a:extLst>
                <a:ext uri="{63B3BB69-23CF-44E3-9099-C40C66FF867C}">
                  <a14:compatExt spid="_x0000_s24120"/>
                </a:ext>
                <a:ext uri="{FF2B5EF4-FFF2-40B4-BE49-F238E27FC236}">
                  <a16:creationId xmlns:a16="http://schemas.microsoft.com/office/drawing/2014/main" id="{00000000-0008-0000-0000-000038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262</xdr:row>
          <xdr:rowOff>38100</xdr:rowOff>
        </xdr:from>
        <xdr:to>
          <xdr:col>8</xdr:col>
          <xdr:colOff>0</xdr:colOff>
          <xdr:row>262</xdr:row>
          <xdr:rowOff>254000</xdr:rowOff>
        </xdr:to>
        <xdr:sp macro="" textlink="">
          <xdr:nvSpPr>
            <xdr:cNvPr id="24121" name="Scroll Bar 569" hidden="1">
              <a:extLst>
                <a:ext uri="{63B3BB69-23CF-44E3-9099-C40C66FF867C}">
                  <a14:compatExt spid="_x0000_s24121"/>
                </a:ext>
                <a:ext uri="{FF2B5EF4-FFF2-40B4-BE49-F238E27FC236}">
                  <a16:creationId xmlns:a16="http://schemas.microsoft.com/office/drawing/2014/main" id="{00000000-0008-0000-0000-000039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263</xdr:row>
          <xdr:rowOff>38100</xdr:rowOff>
        </xdr:from>
        <xdr:to>
          <xdr:col>8</xdr:col>
          <xdr:colOff>0</xdr:colOff>
          <xdr:row>263</xdr:row>
          <xdr:rowOff>254000</xdr:rowOff>
        </xdr:to>
        <xdr:sp macro="" textlink="">
          <xdr:nvSpPr>
            <xdr:cNvPr id="24122" name="Scroll Bar 570" hidden="1">
              <a:extLst>
                <a:ext uri="{63B3BB69-23CF-44E3-9099-C40C66FF867C}">
                  <a14:compatExt spid="_x0000_s24122"/>
                </a:ext>
                <a:ext uri="{FF2B5EF4-FFF2-40B4-BE49-F238E27FC236}">
                  <a16:creationId xmlns:a16="http://schemas.microsoft.com/office/drawing/2014/main" id="{00000000-0008-0000-0000-00003A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264</xdr:row>
          <xdr:rowOff>38100</xdr:rowOff>
        </xdr:from>
        <xdr:to>
          <xdr:col>8</xdr:col>
          <xdr:colOff>0</xdr:colOff>
          <xdr:row>264</xdr:row>
          <xdr:rowOff>254000</xdr:rowOff>
        </xdr:to>
        <xdr:sp macro="" textlink="">
          <xdr:nvSpPr>
            <xdr:cNvPr id="24123" name="Scroll Bar 571" hidden="1">
              <a:extLst>
                <a:ext uri="{63B3BB69-23CF-44E3-9099-C40C66FF867C}">
                  <a14:compatExt spid="_x0000_s24123"/>
                </a:ext>
                <a:ext uri="{FF2B5EF4-FFF2-40B4-BE49-F238E27FC236}">
                  <a16:creationId xmlns:a16="http://schemas.microsoft.com/office/drawing/2014/main" id="{00000000-0008-0000-0000-00003B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244</xdr:row>
          <xdr:rowOff>38100</xdr:rowOff>
        </xdr:from>
        <xdr:to>
          <xdr:col>8</xdr:col>
          <xdr:colOff>0</xdr:colOff>
          <xdr:row>244</xdr:row>
          <xdr:rowOff>254000</xdr:rowOff>
        </xdr:to>
        <xdr:sp macro="" textlink="">
          <xdr:nvSpPr>
            <xdr:cNvPr id="24124" name="Scroll Bar 572" hidden="1">
              <a:extLst>
                <a:ext uri="{63B3BB69-23CF-44E3-9099-C40C66FF867C}">
                  <a14:compatExt spid="_x0000_s24124"/>
                </a:ext>
                <a:ext uri="{FF2B5EF4-FFF2-40B4-BE49-F238E27FC236}">
                  <a16:creationId xmlns:a16="http://schemas.microsoft.com/office/drawing/2014/main" id="{00000000-0008-0000-0000-00003C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245</xdr:row>
          <xdr:rowOff>38100</xdr:rowOff>
        </xdr:from>
        <xdr:to>
          <xdr:col>8</xdr:col>
          <xdr:colOff>0</xdr:colOff>
          <xdr:row>245</xdr:row>
          <xdr:rowOff>254000</xdr:rowOff>
        </xdr:to>
        <xdr:sp macro="" textlink="">
          <xdr:nvSpPr>
            <xdr:cNvPr id="24125" name="Scroll Bar 573" hidden="1">
              <a:extLst>
                <a:ext uri="{63B3BB69-23CF-44E3-9099-C40C66FF867C}">
                  <a14:compatExt spid="_x0000_s24125"/>
                </a:ext>
                <a:ext uri="{FF2B5EF4-FFF2-40B4-BE49-F238E27FC236}">
                  <a16:creationId xmlns:a16="http://schemas.microsoft.com/office/drawing/2014/main" id="{00000000-0008-0000-0000-00003D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246</xdr:row>
          <xdr:rowOff>38100</xdr:rowOff>
        </xdr:from>
        <xdr:to>
          <xdr:col>8</xdr:col>
          <xdr:colOff>0</xdr:colOff>
          <xdr:row>246</xdr:row>
          <xdr:rowOff>254000</xdr:rowOff>
        </xdr:to>
        <xdr:sp macro="" textlink="">
          <xdr:nvSpPr>
            <xdr:cNvPr id="24126" name="Scroll Bar 574" hidden="1">
              <a:extLst>
                <a:ext uri="{63B3BB69-23CF-44E3-9099-C40C66FF867C}">
                  <a14:compatExt spid="_x0000_s24126"/>
                </a:ext>
                <a:ext uri="{FF2B5EF4-FFF2-40B4-BE49-F238E27FC236}">
                  <a16:creationId xmlns:a16="http://schemas.microsoft.com/office/drawing/2014/main" id="{00000000-0008-0000-0000-00003E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247</xdr:row>
          <xdr:rowOff>38100</xdr:rowOff>
        </xdr:from>
        <xdr:to>
          <xdr:col>8</xdr:col>
          <xdr:colOff>0</xdr:colOff>
          <xdr:row>247</xdr:row>
          <xdr:rowOff>254000</xdr:rowOff>
        </xdr:to>
        <xdr:sp macro="" textlink="">
          <xdr:nvSpPr>
            <xdr:cNvPr id="24127" name="Scroll Bar 575" hidden="1">
              <a:extLst>
                <a:ext uri="{63B3BB69-23CF-44E3-9099-C40C66FF867C}">
                  <a14:compatExt spid="_x0000_s24127"/>
                </a:ext>
                <a:ext uri="{FF2B5EF4-FFF2-40B4-BE49-F238E27FC236}">
                  <a16:creationId xmlns:a16="http://schemas.microsoft.com/office/drawing/2014/main" id="{00000000-0008-0000-0000-00003F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248</xdr:row>
          <xdr:rowOff>38100</xdr:rowOff>
        </xdr:from>
        <xdr:to>
          <xdr:col>8</xdr:col>
          <xdr:colOff>0</xdr:colOff>
          <xdr:row>248</xdr:row>
          <xdr:rowOff>254000</xdr:rowOff>
        </xdr:to>
        <xdr:sp macro="" textlink="">
          <xdr:nvSpPr>
            <xdr:cNvPr id="24128" name="Scroll Bar 576" hidden="1">
              <a:extLst>
                <a:ext uri="{63B3BB69-23CF-44E3-9099-C40C66FF867C}">
                  <a14:compatExt spid="_x0000_s24128"/>
                </a:ext>
                <a:ext uri="{FF2B5EF4-FFF2-40B4-BE49-F238E27FC236}">
                  <a16:creationId xmlns:a16="http://schemas.microsoft.com/office/drawing/2014/main" id="{00000000-0008-0000-0000-000040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249</xdr:row>
          <xdr:rowOff>38100</xdr:rowOff>
        </xdr:from>
        <xdr:to>
          <xdr:col>8</xdr:col>
          <xdr:colOff>0</xdr:colOff>
          <xdr:row>249</xdr:row>
          <xdr:rowOff>254000</xdr:rowOff>
        </xdr:to>
        <xdr:sp macro="" textlink="">
          <xdr:nvSpPr>
            <xdr:cNvPr id="24129" name="Scroll Bar 577" hidden="1">
              <a:extLst>
                <a:ext uri="{63B3BB69-23CF-44E3-9099-C40C66FF867C}">
                  <a14:compatExt spid="_x0000_s24129"/>
                </a:ext>
                <a:ext uri="{FF2B5EF4-FFF2-40B4-BE49-F238E27FC236}">
                  <a16:creationId xmlns:a16="http://schemas.microsoft.com/office/drawing/2014/main" id="{00000000-0008-0000-0000-000041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250</xdr:row>
          <xdr:rowOff>38100</xdr:rowOff>
        </xdr:from>
        <xdr:to>
          <xdr:col>8</xdr:col>
          <xdr:colOff>0</xdr:colOff>
          <xdr:row>250</xdr:row>
          <xdr:rowOff>254000</xdr:rowOff>
        </xdr:to>
        <xdr:sp macro="" textlink="">
          <xdr:nvSpPr>
            <xdr:cNvPr id="24130" name="Scroll Bar 578" hidden="1">
              <a:extLst>
                <a:ext uri="{63B3BB69-23CF-44E3-9099-C40C66FF867C}">
                  <a14:compatExt spid="_x0000_s24130"/>
                </a:ext>
                <a:ext uri="{FF2B5EF4-FFF2-40B4-BE49-F238E27FC236}">
                  <a16:creationId xmlns:a16="http://schemas.microsoft.com/office/drawing/2014/main" id="{00000000-0008-0000-0000-000042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251</xdr:row>
          <xdr:rowOff>38100</xdr:rowOff>
        </xdr:from>
        <xdr:to>
          <xdr:col>8</xdr:col>
          <xdr:colOff>0</xdr:colOff>
          <xdr:row>251</xdr:row>
          <xdr:rowOff>254000</xdr:rowOff>
        </xdr:to>
        <xdr:sp macro="" textlink="">
          <xdr:nvSpPr>
            <xdr:cNvPr id="24131" name="Scroll Bar 579" hidden="1">
              <a:extLst>
                <a:ext uri="{63B3BB69-23CF-44E3-9099-C40C66FF867C}">
                  <a14:compatExt spid="_x0000_s24131"/>
                </a:ext>
                <a:ext uri="{FF2B5EF4-FFF2-40B4-BE49-F238E27FC236}">
                  <a16:creationId xmlns:a16="http://schemas.microsoft.com/office/drawing/2014/main" id="{00000000-0008-0000-0000-000043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252</xdr:row>
          <xdr:rowOff>38100</xdr:rowOff>
        </xdr:from>
        <xdr:to>
          <xdr:col>8</xdr:col>
          <xdr:colOff>0</xdr:colOff>
          <xdr:row>252</xdr:row>
          <xdr:rowOff>254000</xdr:rowOff>
        </xdr:to>
        <xdr:sp macro="" textlink="">
          <xdr:nvSpPr>
            <xdr:cNvPr id="24132" name="Scroll Bar 580" hidden="1">
              <a:extLst>
                <a:ext uri="{63B3BB69-23CF-44E3-9099-C40C66FF867C}">
                  <a14:compatExt spid="_x0000_s24132"/>
                </a:ext>
                <a:ext uri="{FF2B5EF4-FFF2-40B4-BE49-F238E27FC236}">
                  <a16:creationId xmlns:a16="http://schemas.microsoft.com/office/drawing/2014/main" id="{00000000-0008-0000-0000-000044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253</xdr:row>
          <xdr:rowOff>38100</xdr:rowOff>
        </xdr:from>
        <xdr:to>
          <xdr:col>8</xdr:col>
          <xdr:colOff>0</xdr:colOff>
          <xdr:row>253</xdr:row>
          <xdr:rowOff>254000</xdr:rowOff>
        </xdr:to>
        <xdr:sp macro="" textlink="">
          <xdr:nvSpPr>
            <xdr:cNvPr id="24133" name="Scroll Bar 581" hidden="1">
              <a:extLst>
                <a:ext uri="{63B3BB69-23CF-44E3-9099-C40C66FF867C}">
                  <a14:compatExt spid="_x0000_s24133"/>
                </a:ext>
                <a:ext uri="{FF2B5EF4-FFF2-40B4-BE49-F238E27FC236}">
                  <a16:creationId xmlns:a16="http://schemas.microsoft.com/office/drawing/2014/main" id="{00000000-0008-0000-0000-000045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254</xdr:row>
          <xdr:rowOff>38100</xdr:rowOff>
        </xdr:from>
        <xdr:to>
          <xdr:col>8</xdr:col>
          <xdr:colOff>0</xdr:colOff>
          <xdr:row>254</xdr:row>
          <xdr:rowOff>254000</xdr:rowOff>
        </xdr:to>
        <xdr:sp macro="" textlink="">
          <xdr:nvSpPr>
            <xdr:cNvPr id="24134" name="Scroll Bar 582" hidden="1">
              <a:extLst>
                <a:ext uri="{63B3BB69-23CF-44E3-9099-C40C66FF867C}">
                  <a14:compatExt spid="_x0000_s24134"/>
                </a:ext>
                <a:ext uri="{FF2B5EF4-FFF2-40B4-BE49-F238E27FC236}">
                  <a16:creationId xmlns:a16="http://schemas.microsoft.com/office/drawing/2014/main" id="{00000000-0008-0000-0000-000046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255</xdr:row>
          <xdr:rowOff>38100</xdr:rowOff>
        </xdr:from>
        <xdr:to>
          <xdr:col>8</xdr:col>
          <xdr:colOff>0</xdr:colOff>
          <xdr:row>255</xdr:row>
          <xdr:rowOff>254000</xdr:rowOff>
        </xdr:to>
        <xdr:sp macro="" textlink="">
          <xdr:nvSpPr>
            <xdr:cNvPr id="24135" name="Scroll Bar 583" hidden="1">
              <a:extLst>
                <a:ext uri="{63B3BB69-23CF-44E3-9099-C40C66FF867C}">
                  <a14:compatExt spid="_x0000_s24135"/>
                </a:ext>
                <a:ext uri="{FF2B5EF4-FFF2-40B4-BE49-F238E27FC236}">
                  <a16:creationId xmlns:a16="http://schemas.microsoft.com/office/drawing/2014/main" id="{00000000-0008-0000-0000-000047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256</xdr:row>
          <xdr:rowOff>38100</xdr:rowOff>
        </xdr:from>
        <xdr:to>
          <xdr:col>8</xdr:col>
          <xdr:colOff>0</xdr:colOff>
          <xdr:row>256</xdr:row>
          <xdr:rowOff>254000</xdr:rowOff>
        </xdr:to>
        <xdr:sp macro="" textlink="">
          <xdr:nvSpPr>
            <xdr:cNvPr id="24136" name="Scroll Bar 584" hidden="1">
              <a:extLst>
                <a:ext uri="{63B3BB69-23CF-44E3-9099-C40C66FF867C}">
                  <a14:compatExt spid="_x0000_s24136"/>
                </a:ext>
                <a:ext uri="{FF2B5EF4-FFF2-40B4-BE49-F238E27FC236}">
                  <a16:creationId xmlns:a16="http://schemas.microsoft.com/office/drawing/2014/main" id="{00000000-0008-0000-0000-000048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257</xdr:row>
          <xdr:rowOff>38100</xdr:rowOff>
        </xdr:from>
        <xdr:to>
          <xdr:col>8</xdr:col>
          <xdr:colOff>0</xdr:colOff>
          <xdr:row>257</xdr:row>
          <xdr:rowOff>254000</xdr:rowOff>
        </xdr:to>
        <xdr:sp macro="" textlink="">
          <xdr:nvSpPr>
            <xdr:cNvPr id="24137" name="Scroll Bar 585" hidden="1">
              <a:extLst>
                <a:ext uri="{63B3BB69-23CF-44E3-9099-C40C66FF867C}">
                  <a14:compatExt spid="_x0000_s24137"/>
                </a:ext>
                <a:ext uri="{FF2B5EF4-FFF2-40B4-BE49-F238E27FC236}">
                  <a16:creationId xmlns:a16="http://schemas.microsoft.com/office/drawing/2014/main" id="{00000000-0008-0000-0000-000049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258</xdr:row>
          <xdr:rowOff>38100</xdr:rowOff>
        </xdr:from>
        <xdr:to>
          <xdr:col>8</xdr:col>
          <xdr:colOff>0</xdr:colOff>
          <xdr:row>258</xdr:row>
          <xdr:rowOff>254000</xdr:rowOff>
        </xdr:to>
        <xdr:sp macro="" textlink="">
          <xdr:nvSpPr>
            <xdr:cNvPr id="24138" name="Scroll Bar 586" hidden="1">
              <a:extLst>
                <a:ext uri="{63B3BB69-23CF-44E3-9099-C40C66FF867C}">
                  <a14:compatExt spid="_x0000_s24138"/>
                </a:ext>
                <a:ext uri="{FF2B5EF4-FFF2-40B4-BE49-F238E27FC236}">
                  <a16:creationId xmlns:a16="http://schemas.microsoft.com/office/drawing/2014/main" id="{00000000-0008-0000-0000-00004A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259</xdr:row>
          <xdr:rowOff>38100</xdr:rowOff>
        </xdr:from>
        <xdr:to>
          <xdr:col>8</xdr:col>
          <xdr:colOff>0</xdr:colOff>
          <xdr:row>259</xdr:row>
          <xdr:rowOff>254000</xdr:rowOff>
        </xdr:to>
        <xdr:sp macro="" textlink="">
          <xdr:nvSpPr>
            <xdr:cNvPr id="24139" name="Scroll Bar 587" hidden="1">
              <a:extLst>
                <a:ext uri="{63B3BB69-23CF-44E3-9099-C40C66FF867C}">
                  <a14:compatExt spid="_x0000_s24139"/>
                </a:ext>
                <a:ext uri="{FF2B5EF4-FFF2-40B4-BE49-F238E27FC236}">
                  <a16:creationId xmlns:a16="http://schemas.microsoft.com/office/drawing/2014/main" id="{00000000-0008-0000-0000-00004B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260</xdr:row>
          <xdr:rowOff>38100</xdr:rowOff>
        </xdr:from>
        <xdr:to>
          <xdr:col>8</xdr:col>
          <xdr:colOff>0</xdr:colOff>
          <xdr:row>260</xdr:row>
          <xdr:rowOff>254000</xdr:rowOff>
        </xdr:to>
        <xdr:sp macro="" textlink="">
          <xdr:nvSpPr>
            <xdr:cNvPr id="24140" name="Scroll Bar 588" hidden="1">
              <a:extLst>
                <a:ext uri="{63B3BB69-23CF-44E3-9099-C40C66FF867C}">
                  <a14:compatExt spid="_x0000_s24140"/>
                </a:ext>
                <a:ext uri="{FF2B5EF4-FFF2-40B4-BE49-F238E27FC236}">
                  <a16:creationId xmlns:a16="http://schemas.microsoft.com/office/drawing/2014/main" id="{00000000-0008-0000-0000-00004C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261</xdr:row>
          <xdr:rowOff>38100</xdr:rowOff>
        </xdr:from>
        <xdr:to>
          <xdr:col>8</xdr:col>
          <xdr:colOff>0</xdr:colOff>
          <xdr:row>261</xdr:row>
          <xdr:rowOff>254000</xdr:rowOff>
        </xdr:to>
        <xdr:sp macro="" textlink="">
          <xdr:nvSpPr>
            <xdr:cNvPr id="24141" name="Scroll Bar 589" hidden="1">
              <a:extLst>
                <a:ext uri="{63B3BB69-23CF-44E3-9099-C40C66FF867C}">
                  <a14:compatExt spid="_x0000_s24141"/>
                </a:ext>
                <a:ext uri="{FF2B5EF4-FFF2-40B4-BE49-F238E27FC236}">
                  <a16:creationId xmlns:a16="http://schemas.microsoft.com/office/drawing/2014/main" id="{00000000-0008-0000-0000-00004D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262</xdr:row>
          <xdr:rowOff>38100</xdr:rowOff>
        </xdr:from>
        <xdr:to>
          <xdr:col>8</xdr:col>
          <xdr:colOff>0</xdr:colOff>
          <xdr:row>262</xdr:row>
          <xdr:rowOff>254000</xdr:rowOff>
        </xdr:to>
        <xdr:sp macro="" textlink="">
          <xdr:nvSpPr>
            <xdr:cNvPr id="24142" name="Scroll Bar 590" hidden="1">
              <a:extLst>
                <a:ext uri="{63B3BB69-23CF-44E3-9099-C40C66FF867C}">
                  <a14:compatExt spid="_x0000_s24142"/>
                </a:ext>
                <a:ext uri="{FF2B5EF4-FFF2-40B4-BE49-F238E27FC236}">
                  <a16:creationId xmlns:a16="http://schemas.microsoft.com/office/drawing/2014/main" id="{00000000-0008-0000-0000-00004E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263</xdr:row>
          <xdr:rowOff>38100</xdr:rowOff>
        </xdr:from>
        <xdr:to>
          <xdr:col>8</xdr:col>
          <xdr:colOff>0</xdr:colOff>
          <xdr:row>263</xdr:row>
          <xdr:rowOff>254000</xdr:rowOff>
        </xdr:to>
        <xdr:sp macro="" textlink="">
          <xdr:nvSpPr>
            <xdr:cNvPr id="24143" name="Scroll Bar 591" hidden="1">
              <a:extLst>
                <a:ext uri="{63B3BB69-23CF-44E3-9099-C40C66FF867C}">
                  <a14:compatExt spid="_x0000_s24143"/>
                </a:ext>
                <a:ext uri="{FF2B5EF4-FFF2-40B4-BE49-F238E27FC236}">
                  <a16:creationId xmlns:a16="http://schemas.microsoft.com/office/drawing/2014/main" id="{00000000-0008-0000-0000-00004F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264</xdr:row>
          <xdr:rowOff>38100</xdr:rowOff>
        </xdr:from>
        <xdr:to>
          <xdr:col>8</xdr:col>
          <xdr:colOff>0</xdr:colOff>
          <xdr:row>264</xdr:row>
          <xdr:rowOff>254000</xdr:rowOff>
        </xdr:to>
        <xdr:sp macro="" textlink="">
          <xdr:nvSpPr>
            <xdr:cNvPr id="24144" name="Scroll Bar 592" hidden="1">
              <a:extLst>
                <a:ext uri="{63B3BB69-23CF-44E3-9099-C40C66FF867C}">
                  <a14:compatExt spid="_x0000_s24144"/>
                </a:ext>
                <a:ext uri="{FF2B5EF4-FFF2-40B4-BE49-F238E27FC236}">
                  <a16:creationId xmlns:a16="http://schemas.microsoft.com/office/drawing/2014/main" id="{00000000-0008-0000-0000-000050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244</xdr:row>
          <xdr:rowOff>38100</xdr:rowOff>
        </xdr:from>
        <xdr:to>
          <xdr:col>8</xdr:col>
          <xdr:colOff>0</xdr:colOff>
          <xdr:row>244</xdr:row>
          <xdr:rowOff>254000</xdr:rowOff>
        </xdr:to>
        <xdr:sp macro="" textlink="">
          <xdr:nvSpPr>
            <xdr:cNvPr id="24313" name="Scroll Bar 761" hidden="1">
              <a:extLst>
                <a:ext uri="{63B3BB69-23CF-44E3-9099-C40C66FF867C}">
                  <a14:compatExt spid="_x0000_s24313"/>
                </a:ext>
                <a:ext uri="{FF2B5EF4-FFF2-40B4-BE49-F238E27FC236}">
                  <a16:creationId xmlns:a16="http://schemas.microsoft.com/office/drawing/2014/main" id="{00000000-0008-0000-0000-0000F9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245</xdr:row>
          <xdr:rowOff>38100</xdr:rowOff>
        </xdr:from>
        <xdr:to>
          <xdr:col>8</xdr:col>
          <xdr:colOff>0</xdr:colOff>
          <xdr:row>245</xdr:row>
          <xdr:rowOff>254000</xdr:rowOff>
        </xdr:to>
        <xdr:sp macro="" textlink="">
          <xdr:nvSpPr>
            <xdr:cNvPr id="24314" name="Scroll Bar 762" hidden="1">
              <a:extLst>
                <a:ext uri="{63B3BB69-23CF-44E3-9099-C40C66FF867C}">
                  <a14:compatExt spid="_x0000_s24314"/>
                </a:ext>
                <a:ext uri="{FF2B5EF4-FFF2-40B4-BE49-F238E27FC236}">
                  <a16:creationId xmlns:a16="http://schemas.microsoft.com/office/drawing/2014/main" id="{00000000-0008-0000-0000-0000FA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246</xdr:row>
          <xdr:rowOff>38100</xdr:rowOff>
        </xdr:from>
        <xdr:to>
          <xdr:col>8</xdr:col>
          <xdr:colOff>0</xdr:colOff>
          <xdr:row>246</xdr:row>
          <xdr:rowOff>254000</xdr:rowOff>
        </xdr:to>
        <xdr:sp macro="" textlink="">
          <xdr:nvSpPr>
            <xdr:cNvPr id="24315" name="Scroll Bar 763" hidden="1">
              <a:extLst>
                <a:ext uri="{63B3BB69-23CF-44E3-9099-C40C66FF867C}">
                  <a14:compatExt spid="_x0000_s24315"/>
                </a:ext>
                <a:ext uri="{FF2B5EF4-FFF2-40B4-BE49-F238E27FC236}">
                  <a16:creationId xmlns:a16="http://schemas.microsoft.com/office/drawing/2014/main" id="{00000000-0008-0000-0000-0000FB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247</xdr:row>
          <xdr:rowOff>38100</xdr:rowOff>
        </xdr:from>
        <xdr:to>
          <xdr:col>8</xdr:col>
          <xdr:colOff>0</xdr:colOff>
          <xdr:row>247</xdr:row>
          <xdr:rowOff>254000</xdr:rowOff>
        </xdr:to>
        <xdr:sp macro="" textlink="">
          <xdr:nvSpPr>
            <xdr:cNvPr id="24316" name="Scroll Bar 764" hidden="1">
              <a:extLst>
                <a:ext uri="{63B3BB69-23CF-44E3-9099-C40C66FF867C}">
                  <a14:compatExt spid="_x0000_s24316"/>
                </a:ext>
                <a:ext uri="{FF2B5EF4-FFF2-40B4-BE49-F238E27FC236}">
                  <a16:creationId xmlns:a16="http://schemas.microsoft.com/office/drawing/2014/main" id="{00000000-0008-0000-0000-0000FC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248</xdr:row>
          <xdr:rowOff>38100</xdr:rowOff>
        </xdr:from>
        <xdr:to>
          <xdr:col>8</xdr:col>
          <xdr:colOff>0</xdr:colOff>
          <xdr:row>248</xdr:row>
          <xdr:rowOff>254000</xdr:rowOff>
        </xdr:to>
        <xdr:sp macro="" textlink="">
          <xdr:nvSpPr>
            <xdr:cNvPr id="24317" name="Scroll Bar 765" hidden="1">
              <a:extLst>
                <a:ext uri="{63B3BB69-23CF-44E3-9099-C40C66FF867C}">
                  <a14:compatExt spid="_x0000_s24317"/>
                </a:ext>
                <a:ext uri="{FF2B5EF4-FFF2-40B4-BE49-F238E27FC236}">
                  <a16:creationId xmlns:a16="http://schemas.microsoft.com/office/drawing/2014/main" id="{00000000-0008-0000-0000-0000FD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249</xdr:row>
          <xdr:rowOff>38100</xdr:rowOff>
        </xdr:from>
        <xdr:to>
          <xdr:col>8</xdr:col>
          <xdr:colOff>0</xdr:colOff>
          <xdr:row>249</xdr:row>
          <xdr:rowOff>254000</xdr:rowOff>
        </xdr:to>
        <xdr:sp macro="" textlink="">
          <xdr:nvSpPr>
            <xdr:cNvPr id="24318" name="Scroll Bar 766" hidden="1">
              <a:extLst>
                <a:ext uri="{63B3BB69-23CF-44E3-9099-C40C66FF867C}">
                  <a14:compatExt spid="_x0000_s24318"/>
                </a:ext>
                <a:ext uri="{FF2B5EF4-FFF2-40B4-BE49-F238E27FC236}">
                  <a16:creationId xmlns:a16="http://schemas.microsoft.com/office/drawing/2014/main" id="{00000000-0008-0000-0000-0000FE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250</xdr:row>
          <xdr:rowOff>38100</xdr:rowOff>
        </xdr:from>
        <xdr:to>
          <xdr:col>8</xdr:col>
          <xdr:colOff>0</xdr:colOff>
          <xdr:row>250</xdr:row>
          <xdr:rowOff>254000</xdr:rowOff>
        </xdr:to>
        <xdr:sp macro="" textlink="">
          <xdr:nvSpPr>
            <xdr:cNvPr id="24319" name="Scroll Bar 767" hidden="1">
              <a:extLst>
                <a:ext uri="{63B3BB69-23CF-44E3-9099-C40C66FF867C}">
                  <a14:compatExt spid="_x0000_s24319"/>
                </a:ext>
                <a:ext uri="{FF2B5EF4-FFF2-40B4-BE49-F238E27FC236}">
                  <a16:creationId xmlns:a16="http://schemas.microsoft.com/office/drawing/2014/main" id="{00000000-0008-0000-0000-0000FF5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251</xdr:row>
          <xdr:rowOff>38100</xdr:rowOff>
        </xdr:from>
        <xdr:to>
          <xdr:col>8</xdr:col>
          <xdr:colOff>0</xdr:colOff>
          <xdr:row>251</xdr:row>
          <xdr:rowOff>254000</xdr:rowOff>
        </xdr:to>
        <xdr:sp macro="" textlink="">
          <xdr:nvSpPr>
            <xdr:cNvPr id="24320" name="Scroll Bar 768" hidden="1">
              <a:extLst>
                <a:ext uri="{63B3BB69-23CF-44E3-9099-C40C66FF867C}">
                  <a14:compatExt spid="_x0000_s24320"/>
                </a:ext>
                <a:ext uri="{FF2B5EF4-FFF2-40B4-BE49-F238E27FC236}">
                  <a16:creationId xmlns:a16="http://schemas.microsoft.com/office/drawing/2014/main" id="{00000000-0008-0000-0000-000000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252</xdr:row>
          <xdr:rowOff>38100</xdr:rowOff>
        </xdr:from>
        <xdr:to>
          <xdr:col>8</xdr:col>
          <xdr:colOff>0</xdr:colOff>
          <xdr:row>252</xdr:row>
          <xdr:rowOff>254000</xdr:rowOff>
        </xdr:to>
        <xdr:sp macro="" textlink="">
          <xdr:nvSpPr>
            <xdr:cNvPr id="24321" name="Scroll Bar 769" hidden="1">
              <a:extLst>
                <a:ext uri="{63B3BB69-23CF-44E3-9099-C40C66FF867C}">
                  <a14:compatExt spid="_x0000_s24321"/>
                </a:ext>
                <a:ext uri="{FF2B5EF4-FFF2-40B4-BE49-F238E27FC236}">
                  <a16:creationId xmlns:a16="http://schemas.microsoft.com/office/drawing/2014/main" id="{00000000-0008-0000-0000-000001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253</xdr:row>
          <xdr:rowOff>38100</xdr:rowOff>
        </xdr:from>
        <xdr:to>
          <xdr:col>8</xdr:col>
          <xdr:colOff>0</xdr:colOff>
          <xdr:row>253</xdr:row>
          <xdr:rowOff>254000</xdr:rowOff>
        </xdr:to>
        <xdr:sp macro="" textlink="">
          <xdr:nvSpPr>
            <xdr:cNvPr id="24322" name="Scroll Bar 770" hidden="1">
              <a:extLst>
                <a:ext uri="{63B3BB69-23CF-44E3-9099-C40C66FF867C}">
                  <a14:compatExt spid="_x0000_s24322"/>
                </a:ext>
                <a:ext uri="{FF2B5EF4-FFF2-40B4-BE49-F238E27FC236}">
                  <a16:creationId xmlns:a16="http://schemas.microsoft.com/office/drawing/2014/main" id="{00000000-0008-0000-0000-000002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254</xdr:row>
          <xdr:rowOff>38100</xdr:rowOff>
        </xdr:from>
        <xdr:to>
          <xdr:col>8</xdr:col>
          <xdr:colOff>0</xdr:colOff>
          <xdr:row>254</xdr:row>
          <xdr:rowOff>254000</xdr:rowOff>
        </xdr:to>
        <xdr:sp macro="" textlink="">
          <xdr:nvSpPr>
            <xdr:cNvPr id="24323" name="Scroll Bar 771" hidden="1">
              <a:extLst>
                <a:ext uri="{63B3BB69-23CF-44E3-9099-C40C66FF867C}">
                  <a14:compatExt spid="_x0000_s24323"/>
                </a:ext>
                <a:ext uri="{FF2B5EF4-FFF2-40B4-BE49-F238E27FC236}">
                  <a16:creationId xmlns:a16="http://schemas.microsoft.com/office/drawing/2014/main" id="{00000000-0008-0000-0000-000003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255</xdr:row>
          <xdr:rowOff>38100</xdr:rowOff>
        </xdr:from>
        <xdr:to>
          <xdr:col>8</xdr:col>
          <xdr:colOff>0</xdr:colOff>
          <xdr:row>255</xdr:row>
          <xdr:rowOff>254000</xdr:rowOff>
        </xdr:to>
        <xdr:sp macro="" textlink="">
          <xdr:nvSpPr>
            <xdr:cNvPr id="24324" name="Scroll Bar 772" hidden="1">
              <a:extLst>
                <a:ext uri="{63B3BB69-23CF-44E3-9099-C40C66FF867C}">
                  <a14:compatExt spid="_x0000_s24324"/>
                </a:ext>
                <a:ext uri="{FF2B5EF4-FFF2-40B4-BE49-F238E27FC236}">
                  <a16:creationId xmlns:a16="http://schemas.microsoft.com/office/drawing/2014/main" id="{00000000-0008-0000-0000-000004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256</xdr:row>
          <xdr:rowOff>38100</xdr:rowOff>
        </xdr:from>
        <xdr:to>
          <xdr:col>8</xdr:col>
          <xdr:colOff>0</xdr:colOff>
          <xdr:row>256</xdr:row>
          <xdr:rowOff>254000</xdr:rowOff>
        </xdr:to>
        <xdr:sp macro="" textlink="">
          <xdr:nvSpPr>
            <xdr:cNvPr id="24325" name="Scroll Bar 773" hidden="1">
              <a:extLst>
                <a:ext uri="{63B3BB69-23CF-44E3-9099-C40C66FF867C}">
                  <a14:compatExt spid="_x0000_s24325"/>
                </a:ext>
                <a:ext uri="{FF2B5EF4-FFF2-40B4-BE49-F238E27FC236}">
                  <a16:creationId xmlns:a16="http://schemas.microsoft.com/office/drawing/2014/main" id="{00000000-0008-0000-0000-000005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257</xdr:row>
          <xdr:rowOff>38100</xdr:rowOff>
        </xdr:from>
        <xdr:to>
          <xdr:col>8</xdr:col>
          <xdr:colOff>0</xdr:colOff>
          <xdr:row>257</xdr:row>
          <xdr:rowOff>254000</xdr:rowOff>
        </xdr:to>
        <xdr:sp macro="" textlink="">
          <xdr:nvSpPr>
            <xdr:cNvPr id="24326" name="Scroll Bar 774" hidden="1">
              <a:extLst>
                <a:ext uri="{63B3BB69-23CF-44E3-9099-C40C66FF867C}">
                  <a14:compatExt spid="_x0000_s24326"/>
                </a:ext>
                <a:ext uri="{FF2B5EF4-FFF2-40B4-BE49-F238E27FC236}">
                  <a16:creationId xmlns:a16="http://schemas.microsoft.com/office/drawing/2014/main" id="{00000000-0008-0000-0000-000006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258</xdr:row>
          <xdr:rowOff>38100</xdr:rowOff>
        </xdr:from>
        <xdr:to>
          <xdr:col>8</xdr:col>
          <xdr:colOff>0</xdr:colOff>
          <xdr:row>258</xdr:row>
          <xdr:rowOff>254000</xdr:rowOff>
        </xdr:to>
        <xdr:sp macro="" textlink="">
          <xdr:nvSpPr>
            <xdr:cNvPr id="24327" name="Scroll Bar 775" hidden="1">
              <a:extLst>
                <a:ext uri="{63B3BB69-23CF-44E3-9099-C40C66FF867C}">
                  <a14:compatExt spid="_x0000_s24327"/>
                </a:ext>
                <a:ext uri="{FF2B5EF4-FFF2-40B4-BE49-F238E27FC236}">
                  <a16:creationId xmlns:a16="http://schemas.microsoft.com/office/drawing/2014/main" id="{00000000-0008-0000-0000-000007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259</xdr:row>
          <xdr:rowOff>38100</xdr:rowOff>
        </xdr:from>
        <xdr:to>
          <xdr:col>8</xdr:col>
          <xdr:colOff>0</xdr:colOff>
          <xdr:row>259</xdr:row>
          <xdr:rowOff>254000</xdr:rowOff>
        </xdr:to>
        <xdr:sp macro="" textlink="">
          <xdr:nvSpPr>
            <xdr:cNvPr id="24328" name="Scroll Bar 776" hidden="1">
              <a:extLst>
                <a:ext uri="{63B3BB69-23CF-44E3-9099-C40C66FF867C}">
                  <a14:compatExt spid="_x0000_s24328"/>
                </a:ext>
                <a:ext uri="{FF2B5EF4-FFF2-40B4-BE49-F238E27FC236}">
                  <a16:creationId xmlns:a16="http://schemas.microsoft.com/office/drawing/2014/main" id="{00000000-0008-0000-0000-000008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260</xdr:row>
          <xdr:rowOff>38100</xdr:rowOff>
        </xdr:from>
        <xdr:to>
          <xdr:col>8</xdr:col>
          <xdr:colOff>0</xdr:colOff>
          <xdr:row>260</xdr:row>
          <xdr:rowOff>254000</xdr:rowOff>
        </xdr:to>
        <xdr:sp macro="" textlink="">
          <xdr:nvSpPr>
            <xdr:cNvPr id="24329" name="Scroll Bar 777" hidden="1">
              <a:extLst>
                <a:ext uri="{63B3BB69-23CF-44E3-9099-C40C66FF867C}">
                  <a14:compatExt spid="_x0000_s24329"/>
                </a:ext>
                <a:ext uri="{FF2B5EF4-FFF2-40B4-BE49-F238E27FC236}">
                  <a16:creationId xmlns:a16="http://schemas.microsoft.com/office/drawing/2014/main" id="{00000000-0008-0000-0000-000009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261</xdr:row>
          <xdr:rowOff>38100</xdr:rowOff>
        </xdr:from>
        <xdr:to>
          <xdr:col>8</xdr:col>
          <xdr:colOff>0</xdr:colOff>
          <xdr:row>261</xdr:row>
          <xdr:rowOff>254000</xdr:rowOff>
        </xdr:to>
        <xdr:sp macro="" textlink="">
          <xdr:nvSpPr>
            <xdr:cNvPr id="24330" name="Scroll Bar 778" hidden="1">
              <a:extLst>
                <a:ext uri="{63B3BB69-23CF-44E3-9099-C40C66FF867C}">
                  <a14:compatExt spid="_x0000_s24330"/>
                </a:ext>
                <a:ext uri="{FF2B5EF4-FFF2-40B4-BE49-F238E27FC236}">
                  <a16:creationId xmlns:a16="http://schemas.microsoft.com/office/drawing/2014/main" id="{00000000-0008-0000-0000-00000A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262</xdr:row>
          <xdr:rowOff>38100</xdr:rowOff>
        </xdr:from>
        <xdr:to>
          <xdr:col>8</xdr:col>
          <xdr:colOff>0</xdr:colOff>
          <xdr:row>262</xdr:row>
          <xdr:rowOff>254000</xdr:rowOff>
        </xdr:to>
        <xdr:sp macro="" textlink="">
          <xdr:nvSpPr>
            <xdr:cNvPr id="24331" name="Scroll Bar 779" hidden="1">
              <a:extLst>
                <a:ext uri="{63B3BB69-23CF-44E3-9099-C40C66FF867C}">
                  <a14:compatExt spid="_x0000_s24331"/>
                </a:ext>
                <a:ext uri="{FF2B5EF4-FFF2-40B4-BE49-F238E27FC236}">
                  <a16:creationId xmlns:a16="http://schemas.microsoft.com/office/drawing/2014/main" id="{00000000-0008-0000-0000-00000B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263</xdr:row>
          <xdr:rowOff>38100</xdr:rowOff>
        </xdr:from>
        <xdr:to>
          <xdr:col>8</xdr:col>
          <xdr:colOff>0</xdr:colOff>
          <xdr:row>263</xdr:row>
          <xdr:rowOff>254000</xdr:rowOff>
        </xdr:to>
        <xdr:sp macro="" textlink="">
          <xdr:nvSpPr>
            <xdr:cNvPr id="24332" name="Scroll Bar 780" hidden="1">
              <a:extLst>
                <a:ext uri="{63B3BB69-23CF-44E3-9099-C40C66FF867C}">
                  <a14:compatExt spid="_x0000_s24332"/>
                </a:ext>
                <a:ext uri="{FF2B5EF4-FFF2-40B4-BE49-F238E27FC236}">
                  <a16:creationId xmlns:a16="http://schemas.microsoft.com/office/drawing/2014/main" id="{00000000-0008-0000-0000-00000C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264</xdr:row>
          <xdr:rowOff>38100</xdr:rowOff>
        </xdr:from>
        <xdr:to>
          <xdr:col>8</xdr:col>
          <xdr:colOff>0</xdr:colOff>
          <xdr:row>264</xdr:row>
          <xdr:rowOff>254000</xdr:rowOff>
        </xdr:to>
        <xdr:sp macro="" textlink="">
          <xdr:nvSpPr>
            <xdr:cNvPr id="24333" name="Scroll Bar 781" hidden="1">
              <a:extLst>
                <a:ext uri="{63B3BB69-23CF-44E3-9099-C40C66FF867C}">
                  <a14:compatExt spid="_x0000_s24333"/>
                </a:ext>
                <a:ext uri="{FF2B5EF4-FFF2-40B4-BE49-F238E27FC236}">
                  <a16:creationId xmlns:a16="http://schemas.microsoft.com/office/drawing/2014/main" id="{00000000-0008-0000-0000-00000D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244</xdr:row>
          <xdr:rowOff>38100</xdr:rowOff>
        </xdr:from>
        <xdr:to>
          <xdr:col>8</xdr:col>
          <xdr:colOff>0</xdr:colOff>
          <xdr:row>244</xdr:row>
          <xdr:rowOff>254000</xdr:rowOff>
        </xdr:to>
        <xdr:sp macro="" textlink="">
          <xdr:nvSpPr>
            <xdr:cNvPr id="24334" name="Scroll Bar 782" hidden="1">
              <a:extLst>
                <a:ext uri="{63B3BB69-23CF-44E3-9099-C40C66FF867C}">
                  <a14:compatExt spid="_x0000_s24334"/>
                </a:ext>
                <a:ext uri="{FF2B5EF4-FFF2-40B4-BE49-F238E27FC236}">
                  <a16:creationId xmlns:a16="http://schemas.microsoft.com/office/drawing/2014/main" id="{00000000-0008-0000-0000-00000E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245</xdr:row>
          <xdr:rowOff>38100</xdr:rowOff>
        </xdr:from>
        <xdr:to>
          <xdr:col>8</xdr:col>
          <xdr:colOff>0</xdr:colOff>
          <xdr:row>245</xdr:row>
          <xdr:rowOff>254000</xdr:rowOff>
        </xdr:to>
        <xdr:sp macro="" textlink="">
          <xdr:nvSpPr>
            <xdr:cNvPr id="24335" name="Scroll Bar 783" hidden="1">
              <a:extLst>
                <a:ext uri="{63B3BB69-23CF-44E3-9099-C40C66FF867C}">
                  <a14:compatExt spid="_x0000_s24335"/>
                </a:ext>
                <a:ext uri="{FF2B5EF4-FFF2-40B4-BE49-F238E27FC236}">
                  <a16:creationId xmlns:a16="http://schemas.microsoft.com/office/drawing/2014/main" id="{00000000-0008-0000-0000-00000F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246</xdr:row>
          <xdr:rowOff>38100</xdr:rowOff>
        </xdr:from>
        <xdr:to>
          <xdr:col>8</xdr:col>
          <xdr:colOff>0</xdr:colOff>
          <xdr:row>246</xdr:row>
          <xdr:rowOff>254000</xdr:rowOff>
        </xdr:to>
        <xdr:sp macro="" textlink="">
          <xdr:nvSpPr>
            <xdr:cNvPr id="24336" name="Scroll Bar 784" hidden="1">
              <a:extLst>
                <a:ext uri="{63B3BB69-23CF-44E3-9099-C40C66FF867C}">
                  <a14:compatExt spid="_x0000_s24336"/>
                </a:ext>
                <a:ext uri="{FF2B5EF4-FFF2-40B4-BE49-F238E27FC236}">
                  <a16:creationId xmlns:a16="http://schemas.microsoft.com/office/drawing/2014/main" id="{00000000-0008-0000-0000-000010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247</xdr:row>
          <xdr:rowOff>38100</xdr:rowOff>
        </xdr:from>
        <xdr:to>
          <xdr:col>8</xdr:col>
          <xdr:colOff>0</xdr:colOff>
          <xdr:row>247</xdr:row>
          <xdr:rowOff>254000</xdr:rowOff>
        </xdr:to>
        <xdr:sp macro="" textlink="">
          <xdr:nvSpPr>
            <xdr:cNvPr id="24337" name="Scroll Bar 785" hidden="1">
              <a:extLst>
                <a:ext uri="{63B3BB69-23CF-44E3-9099-C40C66FF867C}">
                  <a14:compatExt spid="_x0000_s24337"/>
                </a:ext>
                <a:ext uri="{FF2B5EF4-FFF2-40B4-BE49-F238E27FC236}">
                  <a16:creationId xmlns:a16="http://schemas.microsoft.com/office/drawing/2014/main" id="{00000000-0008-0000-0000-000011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248</xdr:row>
          <xdr:rowOff>38100</xdr:rowOff>
        </xdr:from>
        <xdr:to>
          <xdr:col>8</xdr:col>
          <xdr:colOff>0</xdr:colOff>
          <xdr:row>248</xdr:row>
          <xdr:rowOff>254000</xdr:rowOff>
        </xdr:to>
        <xdr:sp macro="" textlink="">
          <xdr:nvSpPr>
            <xdr:cNvPr id="24338" name="Scroll Bar 786" hidden="1">
              <a:extLst>
                <a:ext uri="{63B3BB69-23CF-44E3-9099-C40C66FF867C}">
                  <a14:compatExt spid="_x0000_s24338"/>
                </a:ext>
                <a:ext uri="{FF2B5EF4-FFF2-40B4-BE49-F238E27FC236}">
                  <a16:creationId xmlns:a16="http://schemas.microsoft.com/office/drawing/2014/main" id="{00000000-0008-0000-0000-000012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249</xdr:row>
          <xdr:rowOff>38100</xdr:rowOff>
        </xdr:from>
        <xdr:to>
          <xdr:col>8</xdr:col>
          <xdr:colOff>0</xdr:colOff>
          <xdr:row>249</xdr:row>
          <xdr:rowOff>254000</xdr:rowOff>
        </xdr:to>
        <xdr:sp macro="" textlink="">
          <xdr:nvSpPr>
            <xdr:cNvPr id="24339" name="Scroll Bar 787" hidden="1">
              <a:extLst>
                <a:ext uri="{63B3BB69-23CF-44E3-9099-C40C66FF867C}">
                  <a14:compatExt spid="_x0000_s24339"/>
                </a:ext>
                <a:ext uri="{FF2B5EF4-FFF2-40B4-BE49-F238E27FC236}">
                  <a16:creationId xmlns:a16="http://schemas.microsoft.com/office/drawing/2014/main" id="{00000000-0008-0000-0000-000013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250</xdr:row>
          <xdr:rowOff>38100</xdr:rowOff>
        </xdr:from>
        <xdr:to>
          <xdr:col>8</xdr:col>
          <xdr:colOff>0</xdr:colOff>
          <xdr:row>250</xdr:row>
          <xdr:rowOff>254000</xdr:rowOff>
        </xdr:to>
        <xdr:sp macro="" textlink="">
          <xdr:nvSpPr>
            <xdr:cNvPr id="24340" name="Scroll Bar 788" hidden="1">
              <a:extLst>
                <a:ext uri="{63B3BB69-23CF-44E3-9099-C40C66FF867C}">
                  <a14:compatExt spid="_x0000_s24340"/>
                </a:ext>
                <a:ext uri="{FF2B5EF4-FFF2-40B4-BE49-F238E27FC236}">
                  <a16:creationId xmlns:a16="http://schemas.microsoft.com/office/drawing/2014/main" id="{00000000-0008-0000-0000-000014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251</xdr:row>
          <xdr:rowOff>38100</xdr:rowOff>
        </xdr:from>
        <xdr:to>
          <xdr:col>8</xdr:col>
          <xdr:colOff>0</xdr:colOff>
          <xdr:row>251</xdr:row>
          <xdr:rowOff>254000</xdr:rowOff>
        </xdr:to>
        <xdr:sp macro="" textlink="">
          <xdr:nvSpPr>
            <xdr:cNvPr id="24341" name="Scroll Bar 789" hidden="1">
              <a:extLst>
                <a:ext uri="{63B3BB69-23CF-44E3-9099-C40C66FF867C}">
                  <a14:compatExt spid="_x0000_s24341"/>
                </a:ext>
                <a:ext uri="{FF2B5EF4-FFF2-40B4-BE49-F238E27FC236}">
                  <a16:creationId xmlns:a16="http://schemas.microsoft.com/office/drawing/2014/main" id="{00000000-0008-0000-0000-000015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252</xdr:row>
          <xdr:rowOff>38100</xdr:rowOff>
        </xdr:from>
        <xdr:to>
          <xdr:col>8</xdr:col>
          <xdr:colOff>0</xdr:colOff>
          <xdr:row>252</xdr:row>
          <xdr:rowOff>254000</xdr:rowOff>
        </xdr:to>
        <xdr:sp macro="" textlink="">
          <xdr:nvSpPr>
            <xdr:cNvPr id="24342" name="Scroll Bar 790" hidden="1">
              <a:extLst>
                <a:ext uri="{63B3BB69-23CF-44E3-9099-C40C66FF867C}">
                  <a14:compatExt spid="_x0000_s24342"/>
                </a:ext>
                <a:ext uri="{FF2B5EF4-FFF2-40B4-BE49-F238E27FC236}">
                  <a16:creationId xmlns:a16="http://schemas.microsoft.com/office/drawing/2014/main" id="{00000000-0008-0000-0000-000016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253</xdr:row>
          <xdr:rowOff>38100</xdr:rowOff>
        </xdr:from>
        <xdr:to>
          <xdr:col>8</xdr:col>
          <xdr:colOff>0</xdr:colOff>
          <xdr:row>253</xdr:row>
          <xdr:rowOff>254000</xdr:rowOff>
        </xdr:to>
        <xdr:sp macro="" textlink="">
          <xdr:nvSpPr>
            <xdr:cNvPr id="24343" name="Scroll Bar 791" hidden="1">
              <a:extLst>
                <a:ext uri="{63B3BB69-23CF-44E3-9099-C40C66FF867C}">
                  <a14:compatExt spid="_x0000_s24343"/>
                </a:ext>
                <a:ext uri="{FF2B5EF4-FFF2-40B4-BE49-F238E27FC236}">
                  <a16:creationId xmlns:a16="http://schemas.microsoft.com/office/drawing/2014/main" id="{00000000-0008-0000-0000-000017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254</xdr:row>
          <xdr:rowOff>38100</xdr:rowOff>
        </xdr:from>
        <xdr:to>
          <xdr:col>8</xdr:col>
          <xdr:colOff>0</xdr:colOff>
          <xdr:row>254</xdr:row>
          <xdr:rowOff>254000</xdr:rowOff>
        </xdr:to>
        <xdr:sp macro="" textlink="">
          <xdr:nvSpPr>
            <xdr:cNvPr id="24344" name="Scroll Bar 792" hidden="1">
              <a:extLst>
                <a:ext uri="{63B3BB69-23CF-44E3-9099-C40C66FF867C}">
                  <a14:compatExt spid="_x0000_s24344"/>
                </a:ext>
                <a:ext uri="{FF2B5EF4-FFF2-40B4-BE49-F238E27FC236}">
                  <a16:creationId xmlns:a16="http://schemas.microsoft.com/office/drawing/2014/main" id="{00000000-0008-0000-0000-000018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255</xdr:row>
          <xdr:rowOff>38100</xdr:rowOff>
        </xdr:from>
        <xdr:to>
          <xdr:col>8</xdr:col>
          <xdr:colOff>0</xdr:colOff>
          <xdr:row>255</xdr:row>
          <xdr:rowOff>254000</xdr:rowOff>
        </xdr:to>
        <xdr:sp macro="" textlink="">
          <xdr:nvSpPr>
            <xdr:cNvPr id="24345" name="Scroll Bar 793" hidden="1">
              <a:extLst>
                <a:ext uri="{63B3BB69-23CF-44E3-9099-C40C66FF867C}">
                  <a14:compatExt spid="_x0000_s24345"/>
                </a:ext>
                <a:ext uri="{FF2B5EF4-FFF2-40B4-BE49-F238E27FC236}">
                  <a16:creationId xmlns:a16="http://schemas.microsoft.com/office/drawing/2014/main" id="{00000000-0008-0000-0000-000019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256</xdr:row>
          <xdr:rowOff>38100</xdr:rowOff>
        </xdr:from>
        <xdr:to>
          <xdr:col>8</xdr:col>
          <xdr:colOff>0</xdr:colOff>
          <xdr:row>256</xdr:row>
          <xdr:rowOff>254000</xdr:rowOff>
        </xdr:to>
        <xdr:sp macro="" textlink="">
          <xdr:nvSpPr>
            <xdr:cNvPr id="24346" name="Scroll Bar 794" hidden="1">
              <a:extLst>
                <a:ext uri="{63B3BB69-23CF-44E3-9099-C40C66FF867C}">
                  <a14:compatExt spid="_x0000_s24346"/>
                </a:ext>
                <a:ext uri="{FF2B5EF4-FFF2-40B4-BE49-F238E27FC236}">
                  <a16:creationId xmlns:a16="http://schemas.microsoft.com/office/drawing/2014/main" id="{00000000-0008-0000-0000-00001A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257</xdr:row>
          <xdr:rowOff>38100</xdr:rowOff>
        </xdr:from>
        <xdr:to>
          <xdr:col>8</xdr:col>
          <xdr:colOff>0</xdr:colOff>
          <xdr:row>257</xdr:row>
          <xdr:rowOff>254000</xdr:rowOff>
        </xdr:to>
        <xdr:sp macro="" textlink="">
          <xdr:nvSpPr>
            <xdr:cNvPr id="24347" name="Scroll Bar 795" hidden="1">
              <a:extLst>
                <a:ext uri="{63B3BB69-23CF-44E3-9099-C40C66FF867C}">
                  <a14:compatExt spid="_x0000_s24347"/>
                </a:ext>
                <a:ext uri="{FF2B5EF4-FFF2-40B4-BE49-F238E27FC236}">
                  <a16:creationId xmlns:a16="http://schemas.microsoft.com/office/drawing/2014/main" id="{00000000-0008-0000-0000-00001B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258</xdr:row>
          <xdr:rowOff>38100</xdr:rowOff>
        </xdr:from>
        <xdr:to>
          <xdr:col>8</xdr:col>
          <xdr:colOff>0</xdr:colOff>
          <xdr:row>258</xdr:row>
          <xdr:rowOff>254000</xdr:rowOff>
        </xdr:to>
        <xdr:sp macro="" textlink="">
          <xdr:nvSpPr>
            <xdr:cNvPr id="24348" name="Scroll Bar 796" hidden="1">
              <a:extLst>
                <a:ext uri="{63B3BB69-23CF-44E3-9099-C40C66FF867C}">
                  <a14:compatExt spid="_x0000_s24348"/>
                </a:ext>
                <a:ext uri="{FF2B5EF4-FFF2-40B4-BE49-F238E27FC236}">
                  <a16:creationId xmlns:a16="http://schemas.microsoft.com/office/drawing/2014/main" id="{00000000-0008-0000-0000-00001C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259</xdr:row>
          <xdr:rowOff>38100</xdr:rowOff>
        </xdr:from>
        <xdr:to>
          <xdr:col>8</xdr:col>
          <xdr:colOff>0</xdr:colOff>
          <xdr:row>259</xdr:row>
          <xdr:rowOff>254000</xdr:rowOff>
        </xdr:to>
        <xdr:sp macro="" textlink="">
          <xdr:nvSpPr>
            <xdr:cNvPr id="24349" name="Scroll Bar 797" hidden="1">
              <a:extLst>
                <a:ext uri="{63B3BB69-23CF-44E3-9099-C40C66FF867C}">
                  <a14:compatExt spid="_x0000_s24349"/>
                </a:ext>
                <a:ext uri="{FF2B5EF4-FFF2-40B4-BE49-F238E27FC236}">
                  <a16:creationId xmlns:a16="http://schemas.microsoft.com/office/drawing/2014/main" id="{00000000-0008-0000-0000-00001D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260</xdr:row>
          <xdr:rowOff>38100</xdr:rowOff>
        </xdr:from>
        <xdr:to>
          <xdr:col>8</xdr:col>
          <xdr:colOff>0</xdr:colOff>
          <xdr:row>260</xdr:row>
          <xdr:rowOff>254000</xdr:rowOff>
        </xdr:to>
        <xdr:sp macro="" textlink="">
          <xdr:nvSpPr>
            <xdr:cNvPr id="24350" name="Scroll Bar 798" hidden="1">
              <a:extLst>
                <a:ext uri="{63B3BB69-23CF-44E3-9099-C40C66FF867C}">
                  <a14:compatExt spid="_x0000_s24350"/>
                </a:ext>
                <a:ext uri="{FF2B5EF4-FFF2-40B4-BE49-F238E27FC236}">
                  <a16:creationId xmlns:a16="http://schemas.microsoft.com/office/drawing/2014/main" id="{00000000-0008-0000-0000-00001E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261</xdr:row>
          <xdr:rowOff>38100</xdr:rowOff>
        </xdr:from>
        <xdr:to>
          <xdr:col>8</xdr:col>
          <xdr:colOff>0</xdr:colOff>
          <xdr:row>261</xdr:row>
          <xdr:rowOff>254000</xdr:rowOff>
        </xdr:to>
        <xdr:sp macro="" textlink="">
          <xdr:nvSpPr>
            <xdr:cNvPr id="24351" name="Scroll Bar 799" hidden="1">
              <a:extLst>
                <a:ext uri="{63B3BB69-23CF-44E3-9099-C40C66FF867C}">
                  <a14:compatExt spid="_x0000_s24351"/>
                </a:ext>
                <a:ext uri="{FF2B5EF4-FFF2-40B4-BE49-F238E27FC236}">
                  <a16:creationId xmlns:a16="http://schemas.microsoft.com/office/drawing/2014/main" id="{00000000-0008-0000-0000-00001F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262</xdr:row>
          <xdr:rowOff>38100</xdr:rowOff>
        </xdr:from>
        <xdr:to>
          <xdr:col>8</xdr:col>
          <xdr:colOff>0</xdr:colOff>
          <xdr:row>262</xdr:row>
          <xdr:rowOff>254000</xdr:rowOff>
        </xdr:to>
        <xdr:sp macro="" textlink="">
          <xdr:nvSpPr>
            <xdr:cNvPr id="24352" name="Scroll Bar 800" hidden="1">
              <a:extLst>
                <a:ext uri="{63B3BB69-23CF-44E3-9099-C40C66FF867C}">
                  <a14:compatExt spid="_x0000_s24352"/>
                </a:ext>
                <a:ext uri="{FF2B5EF4-FFF2-40B4-BE49-F238E27FC236}">
                  <a16:creationId xmlns:a16="http://schemas.microsoft.com/office/drawing/2014/main" id="{00000000-0008-0000-0000-000020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263</xdr:row>
          <xdr:rowOff>38100</xdr:rowOff>
        </xdr:from>
        <xdr:to>
          <xdr:col>8</xdr:col>
          <xdr:colOff>0</xdr:colOff>
          <xdr:row>263</xdr:row>
          <xdr:rowOff>254000</xdr:rowOff>
        </xdr:to>
        <xdr:sp macro="" textlink="">
          <xdr:nvSpPr>
            <xdr:cNvPr id="24353" name="Scroll Bar 801" hidden="1">
              <a:extLst>
                <a:ext uri="{63B3BB69-23CF-44E3-9099-C40C66FF867C}">
                  <a14:compatExt spid="_x0000_s24353"/>
                </a:ext>
                <a:ext uri="{FF2B5EF4-FFF2-40B4-BE49-F238E27FC236}">
                  <a16:creationId xmlns:a16="http://schemas.microsoft.com/office/drawing/2014/main" id="{00000000-0008-0000-0000-000021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264</xdr:row>
          <xdr:rowOff>38100</xdr:rowOff>
        </xdr:from>
        <xdr:to>
          <xdr:col>8</xdr:col>
          <xdr:colOff>0</xdr:colOff>
          <xdr:row>264</xdr:row>
          <xdr:rowOff>254000</xdr:rowOff>
        </xdr:to>
        <xdr:sp macro="" textlink="">
          <xdr:nvSpPr>
            <xdr:cNvPr id="24354" name="Scroll Bar 802" hidden="1">
              <a:extLst>
                <a:ext uri="{63B3BB69-23CF-44E3-9099-C40C66FF867C}">
                  <a14:compatExt spid="_x0000_s24354"/>
                </a:ext>
                <a:ext uri="{FF2B5EF4-FFF2-40B4-BE49-F238E27FC236}">
                  <a16:creationId xmlns:a16="http://schemas.microsoft.com/office/drawing/2014/main" id="{00000000-0008-0000-0000-000022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24523" name="Scroll Bar 971" hidden="1">
              <a:extLst>
                <a:ext uri="{63B3BB69-23CF-44E3-9099-C40C66FF867C}">
                  <a14:compatExt spid="_x0000_s24523"/>
                </a:ext>
                <a:ext uri="{FF2B5EF4-FFF2-40B4-BE49-F238E27FC236}">
                  <a16:creationId xmlns:a16="http://schemas.microsoft.com/office/drawing/2014/main" id="{00000000-0008-0000-0000-0000CB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24524" name="Scroll Bar 972" hidden="1">
              <a:extLst>
                <a:ext uri="{63B3BB69-23CF-44E3-9099-C40C66FF867C}">
                  <a14:compatExt spid="_x0000_s24524"/>
                </a:ext>
                <a:ext uri="{FF2B5EF4-FFF2-40B4-BE49-F238E27FC236}">
                  <a16:creationId xmlns:a16="http://schemas.microsoft.com/office/drawing/2014/main" id="{00000000-0008-0000-0000-0000CC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24525" name="Scroll Bar 973" hidden="1">
              <a:extLst>
                <a:ext uri="{63B3BB69-23CF-44E3-9099-C40C66FF867C}">
                  <a14:compatExt spid="_x0000_s24525"/>
                </a:ext>
                <a:ext uri="{FF2B5EF4-FFF2-40B4-BE49-F238E27FC236}">
                  <a16:creationId xmlns:a16="http://schemas.microsoft.com/office/drawing/2014/main" id="{00000000-0008-0000-0000-0000CD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24526" name="Scroll Bar 974" hidden="1">
              <a:extLst>
                <a:ext uri="{63B3BB69-23CF-44E3-9099-C40C66FF867C}">
                  <a14:compatExt spid="_x0000_s24526"/>
                </a:ext>
                <a:ext uri="{FF2B5EF4-FFF2-40B4-BE49-F238E27FC236}">
                  <a16:creationId xmlns:a16="http://schemas.microsoft.com/office/drawing/2014/main" id="{00000000-0008-0000-0000-0000CE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24527" name="Scroll Bar 975" hidden="1">
              <a:extLst>
                <a:ext uri="{63B3BB69-23CF-44E3-9099-C40C66FF867C}">
                  <a14:compatExt spid="_x0000_s24527"/>
                </a:ext>
                <a:ext uri="{FF2B5EF4-FFF2-40B4-BE49-F238E27FC236}">
                  <a16:creationId xmlns:a16="http://schemas.microsoft.com/office/drawing/2014/main" id="{00000000-0008-0000-0000-0000CF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24528" name="Scroll Bar 976" hidden="1">
              <a:extLst>
                <a:ext uri="{63B3BB69-23CF-44E3-9099-C40C66FF867C}">
                  <a14:compatExt spid="_x0000_s24528"/>
                </a:ext>
                <a:ext uri="{FF2B5EF4-FFF2-40B4-BE49-F238E27FC236}">
                  <a16:creationId xmlns:a16="http://schemas.microsoft.com/office/drawing/2014/main" id="{00000000-0008-0000-0000-0000D0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24529" name="Scroll Bar 977" hidden="1">
              <a:extLst>
                <a:ext uri="{63B3BB69-23CF-44E3-9099-C40C66FF867C}">
                  <a14:compatExt spid="_x0000_s24529"/>
                </a:ext>
                <a:ext uri="{FF2B5EF4-FFF2-40B4-BE49-F238E27FC236}">
                  <a16:creationId xmlns:a16="http://schemas.microsoft.com/office/drawing/2014/main" id="{00000000-0008-0000-0000-0000D1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24530" name="Scroll Bar 978" hidden="1">
              <a:extLst>
                <a:ext uri="{63B3BB69-23CF-44E3-9099-C40C66FF867C}">
                  <a14:compatExt spid="_x0000_s24530"/>
                </a:ext>
                <a:ext uri="{FF2B5EF4-FFF2-40B4-BE49-F238E27FC236}">
                  <a16:creationId xmlns:a16="http://schemas.microsoft.com/office/drawing/2014/main" id="{00000000-0008-0000-0000-0000D2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24531" name="Scroll Bar 979" hidden="1">
              <a:extLst>
                <a:ext uri="{63B3BB69-23CF-44E3-9099-C40C66FF867C}">
                  <a14:compatExt spid="_x0000_s24531"/>
                </a:ext>
                <a:ext uri="{FF2B5EF4-FFF2-40B4-BE49-F238E27FC236}">
                  <a16:creationId xmlns:a16="http://schemas.microsoft.com/office/drawing/2014/main" id="{00000000-0008-0000-0000-0000D3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24532" name="Scroll Bar 980" hidden="1">
              <a:extLst>
                <a:ext uri="{63B3BB69-23CF-44E3-9099-C40C66FF867C}">
                  <a14:compatExt spid="_x0000_s24532"/>
                </a:ext>
                <a:ext uri="{FF2B5EF4-FFF2-40B4-BE49-F238E27FC236}">
                  <a16:creationId xmlns:a16="http://schemas.microsoft.com/office/drawing/2014/main" id="{00000000-0008-0000-0000-0000D4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24533" name="Scroll Bar 981" hidden="1">
              <a:extLst>
                <a:ext uri="{63B3BB69-23CF-44E3-9099-C40C66FF867C}">
                  <a14:compatExt spid="_x0000_s24533"/>
                </a:ext>
                <a:ext uri="{FF2B5EF4-FFF2-40B4-BE49-F238E27FC236}">
                  <a16:creationId xmlns:a16="http://schemas.microsoft.com/office/drawing/2014/main" id="{00000000-0008-0000-0000-0000D5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24534" name="Scroll Bar 982" hidden="1">
              <a:extLst>
                <a:ext uri="{63B3BB69-23CF-44E3-9099-C40C66FF867C}">
                  <a14:compatExt spid="_x0000_s24534"/>
                </a:ext>
                <a:ext uri="{FF2B5EF4-FFF2-40B4-BE49-F238E27FC236}">
                  <a16:creationId xmlns:a16="http://schemas.microsoft.com/office/drawing/2014/main" id="{00000000-0008-0000-0000-0000D6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24535" name="Scroll Bar 983" hidden="1">
              <a:extLst>
                <a:ext uri="{63B3BB69-23CF-44E3-9099-C40C66FF867C}">
                  <a14:compatExt spid="_x0000_s24535"/>
                </a:ext>
                <a:ext uri="{FF2B5EF4-FFF2-40B4-BE49-F238E27FC236}">
                  <a16:creationId xmlns:a16="http://schemas.microsoft.com/office/drawing/2014/main" id="{00000000-0008-0000-0000-0000D7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24536" name="Scroll Bar 984" hidden="1">
              <a:extLst>
                <a:ext uri="{63B3BB69-23CF-44E3-9099-C40C66FF867C}">
                  <a14:compatExt spid="_x0000_s24536"/>
                </a:ext>
                <a:ext uri="{FF2B5EF4-FFF2-40B4-BE49-F238E27FC236}">
                  <a16:creationId xmlns:a16="http://schemas.microsoft.com/office/drawing/2014/main" id="{00000000-0008-0000-0000-0000D8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24537" name="Scroll Bar 985" hidden="1">
              <a:extLst>
                <a:ext uri="{63B3BB69-23CF-44E3-9099-C40C66FF867C}">
                  <a14:compatExt spid="_x0000_s24537"/>
                </a:ext>
                <a:ext uri="{FF2B5EF4-FFF2-40B4-BE49-F238E27FC236}">
                  <a16:creationId xmlns:a16="http://schemas.microsoft.com/office/drawing/2014/main" id="{00000000-0008-0000-0000-0000D9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24538" name="Scroll Bar 986" hidden="1">
              <a:extLst>
                <a:ext uri="{63B3BB69-23CF-44E3-9099-C40C66FF867C}">
                  <a14:compatExt spid="_x0000_s24538"/>
                </a:ext>
                <a:ext uri="{FF2B5EF4-FFF2-40B4-BE49-F238E27FC236}">
                  <a16:creationId xmlns:a16="http://schemas.microsoft.com/office/drawing/2014/main" id="{00000000-0008-0000-0000-0000DA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24539" name="Scroll Bar 987" hidden="1">
              <a:extLst>
                <a:ext uri="{63B3BB69-23CF-44E3-9099-C40C66FF867C}">
                  <a14:compatExt spid="_x0000_s24539"/>
                </a:ext>
                <a:ext uri="{FF2B5EF4-FFF2-40B4-BE49-F238E27FC236}">
                  <a16:creationId xmlns:a16="http://schemas.microsoft.com/office/drawing/2014/main" id="{00000000-0008-0000-0000-0000DB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24540" name="Scroll Bar 988" hidden="1">
              <a:extLst>
                <a:ext uri="{63B3BB69-23CF-44E3-9099-C40C66FF867C}">
                  <a14:compatExt spid="_x0000_s24540"/>
                </a:ext>
                <a:ext uri="{FF2B5EF4-FFF2-40B4-BE49-F238E27FC236}">
                  <a16:creationId xmlns:a16="http://schemas.microsoft.com/office/drawing/2014/main" id="{00000000-0008-0000-0000-0000DC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24541" name="Scroll Bar 989" hidden="1">
              <a:extLst>
                <a:ext uri="{63B3BB69-23CF-44E3-9099-C40C66FF867C}">
                  <a14:compatExt spid="_x0000_s24541"/>
                </a:ext>
                <a:ext uri="{FF2B5EF4-FFF2-40B4-BE49-F238E27FC236}">
                  <a16:creationId xmlns:a16="http://schemas.microsoft.com/office/drawing/2014/main" id="{00000000-0008-0000-0000-0000DD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24542" name="Scroll Bar 990" hidden="1">
              <a:extLst>
                <a:ext uri="{63B3BB69-23CF-44E3-9099-C40C66FF867C}">
                  <a14:compatExt spid="_x0000_s24542"/>
                </a:ext>
                <a:ext uri="{FF2B5EF4-FFF2-40B4-BE49-F238E27FC236}">
                  <a16:creationId xmlns:a16="http://schemas.microsoft.com/office/drawing/2014/main" id="{00000000-0008-0000-0000-0000DE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24543" name="Scroll Bar 991" hidden="1">
              <a:extLst>
                <a:ext uri="{63B3BB69-23CF-44E3-9099-C40C66FF867C}">
                  <a14:compatExt spid="_x0000_s24543"/>
                </a:ext>
                <a:ext uri="{FF2B5EF4-FFF2-40B4-BE49-F238E27FC236}">
                  <a16:creationId xmlns:a16="http://schemas.microsoft.com/office/drawing/2014/main" id="{00000000-0008-0000-0000-0000DF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24544" name="Scroll Bar 992" hidden="1">
              <a:extLst>
                <a:ext uri="{63B3BB69-23CF-44E3-9099-C40C66FF867C}">
                  <a14:compatExt spid="_x0000_s24544"/>
                </a:ext>
                <a:ext uri="{FF2B5EF4-FFF2-40B4-BE49-F238E27FC236}">
                  <a16:creationId xmlns:a16="http://schemas.microsoft.com/office/drawing/2014/main" id="{00000000-0008-0000-0000-0000E0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24545" name="Scroll Bar 993" hidden="1">
              <a:extLst>
                <a:ext uri="{63B3BB69-23CF-44E3-9099-C40C66FF867C}">
                  <a14:compatExt spid="_x0000_s24545"/>
                </a:ext>
                <a:ext uri="{FF2B5EF4-FFF2-40B4-BE49-F238E27FC236}">
                  <a16:creationId xmlns:a16="http://schemas.microsoft.com/office/drawing/2014/main" id="{00000000-0008-0000-0000-0000E1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24546" name="Scroll Bar 994" hidden="1">
              <a:extLst>
                <a:ext uri="{63B3BB69-23CF-44E3-9099-C40C66FF867C}">
                  <a14:compatExt spid="_x0000_s24546"/>
                </a:ext>
                <a:ext uri="{FF2B5EF4-FFF2-40B4-BE49-F238E27FC236}">
                  <a16:creationId xmlns:a16="http://schemas.microsoft.com/office/drawing/2014/main" id="{00000000-0008-0000-0000-0000E2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24547" name="Scroll Bar 995" hidden="1">
              <a:extLst>
                <a:ext uri="{63B3BB69-23CF-44E3-9099-C40C66FF867C}">
                  <a14:compatExt spid="_x0000_s24547"/>
                </a:ext>
                <a:ext uri="{FF2B5EF4-FFF2-40B4-BE49-F238E27FC236}">
                  <a16:creationId xmlns:a16="http://schemas.microsoft.com/office/drawing/2014/main" id="{00000000-0008-0000-0000-0000E3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24548" name="Scroll Bar 996" hidden="1">
              <a:extLst>
                <a:ext uri="{63B3BB69-23CF-44E3-9099-C40C66FF867C}">
                  <a14:compatExt spid="_x0000_s24548"/>
                </a:ext>
                <a:ext uri="{FF2B5EF4-FFF2-40B4-BE49-F238E27FC236}">
                  <a16:creationId xmlns:a16="http://schemas.microsoft.com/office/drawing/2014/main" id="{00000000-0008-0000-0000-0000E4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24549" name="Scroll Bar 997" hidden="1">
              <a:extLst>
                <a:ext uri="{63B3BB69-23CF-44E3-9099-C40C66FF867C}">
                  <a14:compatExt spid="_x0000_s24549"/>
                </a:ext>
                <a:ext uri="{FF2B5EF4-FFF2-40B4-BE49-F238E27FC236}">
                  <a16:creationId xmlns:a16="http://schemas.microsoft.com/office/drawing/2014/main" id="{00000000-0008-0000-0000-0000E5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24550" name="Scroll Bar 998" hidden="1">
              <a:extLst>
                <a:ext uri="{63B3BB69-23CF-44E3-9099-C40C66FF867C}">
                  <a14:compatExt spid="_x0000_s24550"/>
                </a:ext>
                <a:ext uri="{FF2B5EF4-FFF2-40B4-BE49-F238E27FC236}">
                  <a16:creationId xmlns:a16="http://schemas.microsoft.com/office/drawing/2014/main" id="{00000000-0008-0000-0000-0000E6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24551" name="Scroll Bar 999" hidden="1">
              <a:extLst>
                <a:ext uri="{63B3BB69-23CF-44E3-9099-C40C66FF867C}">
                  <a14:compatExt spid="_x0000_s24551"/>
                </a:ext>
                <a:ext uri="{FF2B5EF4-FFF2-40B4-BE49-F238E27FC236}">
                  <a16:creationId xmlns:a16="http://schemas.microsoft.com/office/drawing/2014/main" id="{00000000-0008-0000-0000-0000E7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24552" name="Scroll Bar 1000" hidden="1">
              <a:extLst>
                <a:ext uri="{63B3BB69-23CF-44E3-9099-C40C66FF867C}">
                  <a14:compatExt spid="_x0000_s24552"/>
                </a:ext>
                <a:ext uri="{FF2B5EF4-FFF2-40B4-BE49-F238E27FC236}">
                  <a16:creationId xmlns:a16="http://schemas.microsoft.com/office/drawing/2014/main" id="{00000000-0008-0000-0000-0000E8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24553" name="Scroll Bar 1001" hidden="1">
              <a:extLst>
                <a:ext uri="{63B3BB69-23CF-44E3-9099-C40C66FF867C}">
                  <a14:compatExt spid="_x0000_s24553"/>
                </a:ext>
                <a:ext uri="{FF2B5EF4-FFF2-40B4-BE49-F238E27FC236}">
                  <a16:creationId xmlns:a16="http://schemas.microsoft.com/office/drawing/2014/main" id="{00000000-0008-0000-0000-0000E9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24554" name="Scroll Bar 1002" hidden="1">
              <a:extLst>
                <a:ext uri="{63B3BB69-23CF-44E3-9099-C40C66FF867C}">
                  <a14:compatExt spid="_x0000_s24554"/>
                </a:ext>
                <a:ext uri="{FF2B5EF4-FFF2-40B4-BE49-F238E27FC236}">
                  <a16:creationId xmlns:a16="http://schemas.microsoft.com/office/drawing/2014/main" id="{00000000-0008-0000-0000-0000EA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24555" name="Scroll Bar 1003" hidden="1">
              <a:extLst>
                <a:ext uri="{63B3BB69-23CF-44E3-9099-C40C66FF867C}">
                  <a14:compatExt spid="_x0000_s24555"/>
                </a:ext>
                <a:ext uri="{FF2B5EF4-FFF2-40B4-BE49-F238E27FC236}">
                  <a16:creationId xmlns:a16="http://schemas.microsoft.com/office/drawing/2014/main" id="{00000000-0008-0000-0000-0000EB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24556" name="Scroll Bar 1004" hidden="1">
              <a:extLst>
                <a:ext uri="{63B3BB69-23CF-44E3-9099-C40C66FF867C}">
                  <a14:compatExt spid="_x0000_s24556"/>
                </a:ext>
                <a:ext uri="{FF2B5EF4-FFF2-40B4-BE49-F238E27FC236}">
                  <a16:creationId xmlns:a16="http://schemas.microsoft.com/office/drawing/2014/main" id="{00000000-0008-0000-0000-0000EC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24557" name="Scroll Bar 1005" hidden="1">
              <a:extLst>
                <a:ext uri="{63B3BB69-23CF-44E3-9099-C40C66FF867C}">
                  <a14:compatExt spid="_x0000_s24557"/>
                </a:ext>
                <a:ext uri="{FF2B5EF4-FFF2-40B4-BE49-F238E27FC236}">
                  <a16:creationId xmlns:a16="http://schemas.microsoft.com/office/drawing/2014/main" id="{00000000-0008-0000-0000-0000ED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24558" name="Scroll Bar 1006" hidden="1">
              <a:extLst>
                <a:ext uri="{63B3BB69-23CF-44E3-9099-C40C66FF867C}">
                  <a14:compatExt spid="_x0000_s24558"/>
                </a:ext>
                <a:ext uri="{FF2B5EF4-FFF2-40B4-BE49-F238E27FC236}">
                  <a16:creationId xmlns:a16="http://schemas.microsoft.com/office/drawing/2014/main" id="{00000000-0008-0000-0000-0000EE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24559" name="Scroll Bar 1007" hidden="1">
              <a:extLst>
                <a:ext uri="{63B3BB69-23CF-44E3-9099-C40C66FF867C}">
                  <a14:compatExt spid="_x0000_s24559"/>
                </a:ext>
                <a:ext uri="{FF2B5EF4-FFF2-40B4-BE49-F238E27FC236}">
                  <a16:creationId xmlns:a16="http://schemas.microsoft.com/office/drawing/2014/main" id="{00000000-0008-0000-0000-0000EF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24560" name="Scroll Bar 1008" hidden="1">
              <a:extLst>
                <a:ext uri="{63B3BB69-23CF-44E3-9099-C40C66FF867C}">
                  <a14:compatExt spid="_x0000_s24560"/>
                </a:ext>
                <a:ext uri="{FF2B5EF4-FFF2-40B4-BE49-F238E27FC236}">
                  <a16:creationId xmlns:a16="http://schemas.microsoft.com/office/drawing/2014/main" id="{00000000-0008-0000-0000-0000F0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24561" name="Scroll Bar 1009" hidden="1">
              <a:extLst>
                <a:ext uri="{63B3BB69-23CF-44E3-9099-C40C66FF867C}">
                  <a14:compatExt spid="_x0000_s24561"/>
                </a:ext>
                <a:ext uri="{FF2B5EF4-FFF2-40B4-BE49-F238E27FC236}">
                  <a16:creationId xmlns:a16="http://schemas.microsoft.com/office/drawing/2014/main" id="{00000000-0008-0000-0000-0000F1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24562" name="Scroll Bar 1010" hidden="1">
              <a:extLst>
                <a:ext uri="{63B3BB69-23CF-44E3-9099-C40C66FF867C}">
                  <a14:compatExt spid="_x0000_s24562"/>
                </a:ext>
                <a:ext uri="{FF2B5EF4-FFF2-40B4-BE49-F238E27FC236}">
                  <a16:creationId xmlns:a16="http://schemas.microsoft.com/office/drawing/2014/main" id="{00000000-0008-0000-0000-0000F2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24563" name="Scroll Bar 1011" hidden="1">
              <a:extLst>
                <a:ext uri="{63B3BB69-23CF-44E3-9099-C40C66FF867C}">
                  <a14:compatExt spid="_x0000_s24563"/>
                </a:ext>
                <a:ext uri="{FF2B5EF4-FFF2-40B4-BE49-F238E27FC236}">
                  <a16:creationId xmlns:a16="http://schemas.microsoft.com/office/drawing/2014/main" id="{00000000-0008-0000-0000-0000F3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24564" name="Scroll Bar 1012" hidden="1">
              <a:extLst>
                <a:ext uri="{63B3BB69-23CF-44E3-9099-C40C66FF867C}">
                  <a14:compatExt spid="_x0000_s24564"/>
                </a:ext>
                <a:ext uri="{FF2B5EF4-FFF2-40B4-BE49-F238E27FC236}">
                  <a16:creationId xmlns:a16="http://schemas.microsoft.com/office/drawing/2014/main" id="{00000000-0008-0000-0000-0000F4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24565" name="Scroll Bar 1013" hidden="1">
              <a:extLst>
                <a:ext uri="{63B3BB69-23CF-44E3-9099-C40C66FF867C}">
                  <a14:compatExt spid="_x0000_s24565"/>
                </a:ext>
                <a:ext uri="{FF2B5EF4-FFF2-40B4-BE49-F238E27FC236}">
                  <a16:creationId xmlns:a16="http://schemas.microsoft.com/office/drawing/2014/main" id="{00000000-0008-0000-0000-0000F5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24566" name="Scroll Bar 1014" hidden="1">
              <a:extLst>
                <a:ext uri="{63B3BB69-23CF-44E3-9099-C40C66FF867C}">
                  <a14:compatExt spid="_x0000_s24566"/>
                </a:ext>
                <a:ext uri="{FF2B5EF4-FFF2-40B4-BE49-F238E27FC236}">
                  <a16:creationId xmlns:a16="http://schemas.microsoft.com/office/drawing/2014/main" id="{00000000-0008-0000-0000-0000F6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24567" name="Scroll Bar 1015" hidden="1">
              <a:extLst>
                <a:ext uri="{63B3BB69-23CF-44E3-9099-C40C66FF867C}">
                  <a14:compatExt spid="_x0000_s24567"/>
                </a:ext>
                <a:ext uri="{FF2B5EF4-FFF2-40B4-BE49-F238E27FC236}">
                  <a16:creationId xmlns:a16="http://schemas.microsoft.com/office/drawing/2014/main" id="{00000000-0008-0000-0000-0000F7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24568" name="Scroll Bar 1016" hidden="1">
              <a:extLst>
                <a:ext uri="{63B3BB69-23CF-44E3-9099-C40C66FF867C}">
                  <a14:compatExt spid="_x0000_s24568"/>
                </a:ext>
                <a:ext uri="{FF2B5EF4-FFF2-40B4-BE49-F238E27FC236}">
                  <a16:creationId xmlns:a16="http://schemas.microsoft.com/office/drawing/2014/main" id="{00000000-0008-0000-0000-0000F8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24569" name="Scroll Bar 1017" hidden="1">
              <a:extLst>
                <a:ext uri="{63B3BB69-23CF-44E3-9099-C40C66FF867C}">
                  <a14:compatExt spid="_x0000_s24569"/>
                </a:ext>
                <a:ext uri="{FF2B5EF4-FFF2-40B4-BE49-F238E27FC236}">
                  <a16:creationId xmlns:a16="http://schemas.microsoft.com/office/drawing/2014/main" id="{00000000-0008-0000-0000-0000F9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24570" name="Scroll Bar 1018" hidden="1">
              <a:extLst>
                <a:ext uri="{63B3BB69-23CF-44E3-9099-C40C66FF867C}">
                  <a14:compatExt spid="_x0000_s24570"/>
                </a:ext>
                <a:ext uri="{FF2B5EF4-FFF2-40B4-BE49-F238E27FC236}">
                  <a16:creationId xmlns:a16="http://schemas.microsoft.com/office/drawing/2014/main" id="{00000000-0008-0000-0000-0000FA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24571" name="Scroll Bar 1019" hidden="1">
              <a:extLst>
                <a:ext uri="{63B3BB69-23CF-44E3-9099-C40C66FF867C}">
                  <a14:compatExt spid="_x0000_s24571"/>
                </a:ext>
                <a:ext uri="{FF2B5EF4-FFF2-40B4-BE49-F238E27FC236}">
                  <a16:creationId xmlns:a16="http://schemas.microsoft.com/office/drawing/2014/main" id="{00000000-0008-0000-0000-0000FB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24572" name="Scroll Bar 1020" hidden="1">
              <a:extLst>
                <a:ext uri="{63B3BB69-23CF-44E3-9099-C40C66FF867C}">
                  <a14:compatExt spid="_x0000_s24572"/>
                </a:ext>
                <a:ext uri="{FF2B5EF4-FFF2-40B4-BE49-F238E27FC236}">
                  <a16:creationId xmlns:a16="http://schemas.microsoft.com/office/drawing/2014/main" id="{00000000-0008-0000-0000-0000FC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24573" name="Scroll Bar 1021" hidden="1">
              <a:extLst>
                <a:ext uri="{63B3BB69-23CF-44E3-9099-C40C66FF867C}">
                  <a14:compatExt spid="_x0000_s24573"/>
                </a:ext>
                <a:ext uri="{FF2B5EF4-FFF2-40B4-BE49-F238E27FC236}">
                  <a16:creationId xmlns:a16="http://schemas.microsoft.com/office/drawing/2014/main" id="{00000000-0008-0000-0000-0000FD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24574" name="Scroll Bar 1022" hidden="1">
              <a:extLst>
                <a:ext uri="{63B3BB69-23CF-44E3-9099-C40C66FF867C}">
                  <a14:compatExt spid="_x0000_s24574"/>
                </a:ext>
                <a:ext uri="{FF2B5EF4-FFF2-40B4-BE49-F238E27FC236}">
                  <a16:creationId xmlns:a16="http://schemas.microsoft.com/office/drawing/2014/main" id="{00000000-0008-0000-0000-0000FE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24575" name="Scroll Bar 1023" hidden="1">
              <a:extLst>
                <a:ext uri="{63B3BB69-23CF-44E3-9099-C40C66FF867C}">
                  <a14:compatExt spid="_x0000_s24575"/>
                </a:ext>
                <a:ext uri="{FF2B5EF4-FFF2-40B4-BE49-F238E27FC236}">
                  <a16:creationId xmlns:a16="http://schemas.microsoft.com/office/drawing/2014/main" id="{00000000-0008-0000-0000-0000FF5F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38912" name="Scroll Bar 1024" hidden="1">
              <a:extLst>
                <a:ext uri="{63B3BB69-23CF-44E3-9099-C40C66FF867C}">
                  <a14:compatExt spid="_x0000_s38912"/>
                </a:ext>
                <a:ext uri="{FF2B5EF4-FFF2-40B4-BE49-F238E27FC236}">
                  <a16:creationId xmlns:a16="http://schemas.microsoft.com/office/drawing/2014/main" id="{00000000-0008-0000-0000-000000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38913" name="Scroll Bar 1025" hidden="1">
              <a:extLst>
                <a:ext uri="{63B3BB69-23CF-44E3-9099-C40C66FF867C}">
                  <a14:compatExt spid="_x0000_s38913"/>
                </a:ext>
                <a:ext uri="{FF2B5EF4-FFF2-40B4-BE49-F238E27FC236}">
                  <a16:creationId xmlns:a16="http://schemas.microsoft.com/office/drawing/2014/main" id="{00000000-0008-0000-0000-000001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38914" name="Scroll Bar 1026" hidden="1">
              <a:extLst>
                <a:ext uri="{63B3BB69-23CF-44E3-9099-C40C66FF867C}">
                  <a14:compatExt spid="_x0000_s38914"/>
                </a:ext>
                <a:ext uri="{FF2B5EF4-FFF2-40B4-BE49-F238E27FC236}">
                  <a16:creationId xmlns:a16="http://schemas.microsoft.com/office/drawing/2014/main" id="{00000000-0008-0000-0000-000002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38915" name="Scroll Bar 1027" hidden="1">
              <a:extLst>
                <a:ext uri="{63B3BB69-23CF-44E3-9099-C40C66FF867C}">
                  <a14:compatExt spid="_x0000_s38915"/>
                </a:ext>
                <a:ext uri="{FF2B5EF4-FFF2-40B4-BE49-F238E27FC236}">
                  <a16:creationId xmlns:a16="http://schemas.microsoft.com/office/drawing/2014/main" id="{00000000-0008-0000-0000-000003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38916" name="Scroll Bar 1028" hidden="1">
              <a:extLst>
                <a:ext uri="{63B3BB69-23CF-44E3-9099-C40C66FF867C}">
                  <a14:compatExt spid="_x0000_s38916"/>
                </a:ext>
                <a:ext uri="{FF2B5EF4-FFF2-40B4-BE49-F238E27FC236}">
                  <a16:creationId xmlns:a16="http://schemas.microsoft.com/office/drawing/2014/main" id="{00000000-0008-0000-0000-000004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38917" name="Scroll Bar 1029" hidden="1">
              <a:extLst>
                <a:ext uri="{63B3BB69-23CF-44E3-9099-C40C66FF867C}">
                  <a14:compatExt spid="_x0000_s38917"/>
                </a:ext>
                <a:ext uri="{FF2B5EF4-FFF2-40B4-BE49-F238E27FC236}">
                  <a16:creationId xmlns:a16="http://schemas.microsoft.com/office/drawing/2014/main" id="{00000000-0008-0000-0000-000005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38918" name="Scroll Bar 1030" hidden="1">
              <a:extLst>
                <a:ext uri="{63B3BB69-23CF-44E3-9099-C40C66FF867C}">
                  <a14:compatExt spid="_x0000_s38918"/>
                </a:ext>
                <a:ext uri="{FF2B5EF4-FFF2-40B4-BE49-F238E27FC236}">
                  <a16:creationId xmlns:a16="http://schemas.microsoft.com/office/drawing/2014/main" id="{00000000-0008-0000-0000-000006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38919" name="Scroll Bar 1031" hidden="1">
              <a:extLst>
                <a:ext uri="{63B3BB69-23CF-44E3-9099-C40C66FF867C}">
                  <a14:compatExt spid="_x0000_s38919"/>
                </a:ext>
                <a:ext uri="{FF2B5EF4-FFF2-40B4-BE49-F238E27FC236}">
                  <a16:creationId xmlns:a16="http://schemas.microsoft.com/office/drawing/2014/main" id="{00000000-0008-0000-0000-000007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38920" name="Scroll Bar 1032" hidden="1">
              <a:extLst>
                <a:ext uri="{63B3BB69-23CF-44E3-9099-C40C66FF867C}">
                  <a14:compatExt spid="_x0000_s38920"/>
                </a:ext>
                <a:ext uri="{FF2B5EF4-FFF2-40B4-BE49-F238E27FC236}">
                  <a16:creationId xmlns:a16="http://schemas.microsoft.com/office/drawing/2014/main" id="{00000000-0008-0000-0000-000008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38921" name="Scroll Bar 1033" hidden="1">
              <a:extLst>
                <a:ext uri="{63B3BB69-23CF-44E3-9099-C40C66FF867C}">
                  <a14:compatExt spid="_x0000_s38921"/>
                </a:ext>
                <a:ext uri="{FF2B5EF4-FFF2-40B4-BE49-F238E27FC236}">
                  <a16:creationId xmlns:a16="http://schemas.microsoft.com/office/drawing/2014/main" id="{00000000-0008-0000-0000-000009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38922" name="Scroll Bar 1034" hidden="1">
              <a:extLst>
                <a:ext uri="{63B3BB69-23CF-44E3-9099-C40C66FF867C}">
                  <a14:compatExt spid="_x0000_s38922"/>
                </a:ext>
                <a:ext uri="{FF2B5EF4-FFF2-40B4-BE49-F238E27FC236}">
                  <a16:creationId xmlns:a16="http://schemas.microsoft.com/office/drawing/2014/main" id="{00000000-0008-0000-0000-00000A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38923" name="Scroll Bar 1035" hidden="1">
              <a:extLst>
                <a:ext uri="{63B3BB69-23CF-44E3-9099-C40C66FF867C}">
                  <a14:compatExt spid="_x0000_s38923"/>
                </a:ext>
                <a:ext uri="{FF2B5EF4-FFF2-40B4-BE49-F238E27FC236}">
                  <a16:creationId xmlns:a16="http://schemas.microsoft.com/office/drawing/2014/main" id="{00000000-0008-0000-0000-00000B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38924" name="Scroll Bar 1036" hidden="1">
              <a:extLst>
                <a:ext uri="{63B3BB69-23CF-44E3-9099-C40C66FF867C}">
                  <a14:compatExt spid="_x0000_s38924"/>
                </a:ext>
                <a:ext uri="{FF2B5EF4-FFF2-40B4-BE49-F238E27FC236}">
                  <a16:creationId xmlns:a16="http://schemas.microsoft.com/office/drawing/2014/main" id="{00000000-0008-0000-0000-00000C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38925" name="Scroll Bar 1037" hidden="1">
              <a:extLst>
                <a:ext uri="{63B3BB69-23CF-44E3-9099-C40C66FF867C}">
                  <a14:compatExt spid="_x0000_s38925"/>
                </a:ext>
                <a:ext uri="{FF2B5EF4-FFF2-40B4-BE49-F238E27FC236}">
                  <a16:creationId xmlns:a16="http://schemas.microsoft.com/office/drawing/2014/main" id="{00000000-0008-0000-0000-00000D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38926" name="Scroll Bar 1038" hidden="1">
              <a:extLst>
                <a:ext uri="{63B3BB69-23CF-44E3-9099-C40C66FF867C}">
                  <a14:compatExt spid="_x0000_s38926"/>
                </a:ext>
                <a:ext uri="{FF2B5EF4-FFF2-40B4-BE49-F238E27FC236}">
                  <a16:creationId xmlns:a16="http://schemas.microsoft.com/office/drawing/2014/main" id="{00000000-0008-0000-0000-00000E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38927" name="Scroll Bar 1039" hidden="1">
              <a:extLst>
                <a:ext uri="{63B3BB69-23CF-44E3-9099-C40C66FF867C}">
                  <a14:compatExt spid="_x0000_s38927"/>
                </a:ext>
                <a:ext uri="{FF2B5EF4-FFF2-40B4-BE49-F238E27FC236}">
                  <a16:creationId xmlns:a16="http://schemas.microsoft.com/office/drawing/2014/main" id="{00000000-0008-0000-0000-00000F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38928" name="Scroll Bar 1040" hidden="1">
              <a:extLst>
                <a:ext uri="{63B3BB69-23CF-44E3-9099-C40C66FF867C}">
                  <a14:compatExt spid="_x0000_s38928"/>
                </a:ext>
                <a:ext uri="{FF2B5EF4-FFF2-40B4-BE49-F238E27FC236}">
                  <a16:creationId xmlns:a16="http://schemas.microsoft.com/office/drawing/2014/main" id="{00000000-0008-0000-0000-000010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38929" name="Scroll Bar 1041" hidden="1">
              <a:extLst>
                <a:ext uri="{63B3BB69-23CF-44E3-9099-C40C66FF867C}">
                  <a14:compatExt spid="_x0000_s38929"/>
                </a:ext>
                <a:ext uri="{FF2B5EF4-FFF2-40B4-BE49-F238E27FC236}">
                  <a16:creationId xmlns:a16="http://schemas.microsoft.com/office/drawing/2014/main" id="{00000000-0008-0000-0000-000011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38930" name="Scroll Bar 1042" hidden="1">
              <a:extLst>
                <a:ext uri="{63B3BB69-23CF-44E3-9099-C40C66FF867C}">
                  <a14:compatExt spid="_x0000_s38930"/>
                </a:ext>
                <a:ext uri="{FF2B5EF4-FFF2-40B4-BE49-F238E27FC236}">
                  <a16:creationId xmlns:a16="http://schemas.microsoft.com/office/drawing/2014/main" id="{00000000-0008-0000-0000-000012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38931" name="Scroll Bar 1043" hidden="1">
              <a:extLst>
                <a:ext uri="{63B3BB69-23CF-44E3-9099-C40C66FF867C}">
                  <a14:compatExt spid="_x0000_s38931"/>
                </a:ext>
                <a:ext uri="{FF2B5EF4-FFF2-40B4-BE49-F238E27FC236}">
                  <a16:creationId xmlns:a16="http://schemas.microsoft.com/office/drawing/2014/main" id="{00000000-0008-0000-0000-000013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38932" name="Scroll Bar 1044" hidden="1">
              <a:extLst>
                <a:ext uri="{63B3BB69-23CF-44E3-9099-C40C66FF867C}">
                  <a14:compatExt spid="_x0000_s38932"/>
                </a:ext>
                <a:ext uri="{FF2B5EF4-FFF2-40B4-BE49-F238E27FC236}">
                  <a16:creationId xmlns:a16="http://schemas.microsoft.com/office/drawing/2014/main" id="{00000000-0008-0000-0000-000014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38933" name="Scroll Bar 1045" hidden="1">
              <a:extLst>
                <a:ext uri="{63B3BB69-23CF-44E3-9099-C40C66FF867C}">
                  <a14:compatExt spid="_x0000_s38933"/>
                </a:ext>
                <a:ext uri="{FF2B5EF4-FFF2-40B4-BE49-F238E27FC236}">
                  <a16:creationId xmlns:a16="http://schemas.microsoft.com/office/drawing/2014/main" id="{00000000-0008-0000-0000-000015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38934" name="Scroll Bar 1046" hidden="1">
              <a:extLst>
                <a:ext uri="{63B3BB69-23CF-44E3-9099-C40C66FF867C}">
                  <a14:compatExt spid="_x0000_s38934"/>
                </a:ext>
                <a:ext uri="{FF2B5EF4-FFF2-40B4-BE49-F238E27FC236}">
                  <a16:creationId xmlns:a16="http://schemas.microsoft.com/office/drawing/2014/main" id="{00000000-0008-0000-0000-000016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38935" name="Scroll Bar 1047" hidden="1">
              <a:extLst>
                <a:ext uri="{63B3BB69-23CF-44E3-9099-C40C66FF867C}">
                  <a14:compatExt spid="_x0000_s38935"/>
                </a:ext>
                <a:ext uri="{FF2B5EF4-FFF2-40B4-BE49-F238E27FC236}">
                  <a16:creationId xmlns:a16="http://schemas.microsoft.com/office/drawing/2014/main" id="{00000000-0008-0000-0000-000017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38936" name="Scroll Bar 1048" hidden="1">
              <a:extLst>
                <a:ext uri="{63B3BB69-23CF-44E3-9099-C40C66FF867C}">
                  <a14:compatExt spid="_x0000_s38936"/>
                </a:ext>
                <a:ext uri="{FF2B5EF4-FFF2-40B4-BE49-F238E27FC236}">
                  <a16:creationId xmlns:a16="http://schemas.microsoft.com/office/drawing/2014/main" id="{00000000-0008-0000-0000-000018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38937" name="Scroll Bar 1049" hidden="1">
              <a:extLst>
                <a:ext uri="{63B3BB69-23CF-44E3-9099-C40C66FF867C}">
                  <a14:compatExt spid="_x0000_s38937"/>
                </a:ext>
                <a:ext uri="{FF2B5EF4-FFF2-40B4-BE49-F238E27FC236}">
                  <a16:creationId xmlns:a16="http://schemas.microsoft.com/office/drawing/2014/main" id="{00000000-0008-0000-0000-000019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38938" name="Scroll Bar 1050" hidden="1">
              <a:extLst>
                <a:ext uri="{63B3BB69-23CF-44E3-9099-C40C66FF867C}">
                  <a14:compatExt spid="_x0000_s38938"/>
                </a:ext>
                <a:ext uri="{FF2B5EF4-FFF2-40B4-BE49-F238E27FC236}">
                  <a16:creationId xmlns:a16="http://schemas.microsoft.com/office/drawing/2014/main" id="{00000000-0008-0000-0000-00001A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38939" name="Scroll Bar 1051" hidden="1">
              <a:extLst>
                <a:ext uri="{63B3BB69-23CF-44E3-9099-C40C66FF867C}">
                  <a14:compatExt spid="_x0000_s38939"/>
                </a:ext>
                <a:ext uri="{FF2B5EF4-FFF2-40B4-BE49-F238E27FC236}">
                  <a16:creationId xmlns:a16="http://schemas.microsoft.com/office/drawing/2014/main" id="{00000000-0008-0000-0000-00001B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38940" name="Scroll Bar 1052" hidden="1">
              <a:extLst>
                <a:ext uri="{63B3BB69-23CF-44E3-9099-C40C66FF867C}">
                  <a14:compatExt spid="_x0000_s38940"/>
                </a:ext>
                <a:ext uri="{FF2B5EF4-FFF2-40B4-BE49-F238E27FC236}">
                  <a16:creationId xmlns:a16="http://schemas.microsoft.com/office/drawing/2014/main" id="{00000000-0008-0000-0000-00001C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38941" name="Scroll Bar 1053" hidden="1">
              <a:extLst>
                <a:ext uri="{63B3BB69-23CF-44E3-9099-C40C66FF867C}">
                  <a14:compatExt spid="_x0000_s38941"/>
                </a:ext>
                <a:ext uri="{FF2B5EF4-FFF2-40B4-BE49-F238E27FC236}">
                  <a16:creationId xmlns:a16="http://schemas.microsoft.com/office/drawing/2014/main" id="{00000000-0008-0000-0000-00001D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38942" name="Scroll Bar 1054" hidden="1">
              <a:extLst>
                <a:ext uri="{63B3BB69-23CF-44E3-9099-C40C66FF867C}">
                  <a14:compatExt spid="_x0000_s38942"/>
                </a:ext>
                <a:ext uri="{FF2B5EF4-FFF2-40B4-BE49-F238E27FC236}">
                  <a16:creationId xmlns:a16="http://schemas.microsoft.com/office/drawing/2014/main" id="{00000000-0008-0000-0000-00001E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39363" name="Scroll Bar 1475" hidden="1">
              <a:extLst>
                <a:ext uri="{63B3BB69-23CF-44E3-9099-C40C66FF867C}">
                  <a14:compatExt spid="_x0000_s39363"/>
                </a:ext>
                <a:ext uri="{FF2B5EF4-FFF2-40B4-BE49-F238E27FC236}">
                  <a16:creationId xmlns:a16="http://schemas.microsoft.com/office/drawing/2014/main" id="{00000000-0008-0000-0000-0000C3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39364" name="Scroll Bar 1476" hidden="1">
              <a:extLst>
                <a:ext uri="{63B3BB69-23CF-44E3-9099-C40C66FF867C}">
                  <a14:compatExt spid="_x0000_s39364"/>
                </a:ext>
                <a:ext uri="{FF2B5EF4-FFF2-40B4-BE49-F238E27FC236}">
                  <a16:creationId xmlns:a16="http://schemas.microsoft.com/office/drawing/2014/main" id="{00000000-0008-0000-0000-0000C4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39365" name="Scroll Bar 1477" hidden="1">
              <a:extLst>
                <a:ext uri="{63B3BB69-23CF-44E3-9099-C40C66FF867C}">
                  <a14:compatExt spid="_x0000_s39365"/>
                </a:ext>
                <a:ext uri="{FF2B5EF4-FFF2-40B4-BE49-F238E27FC236}">
                  <a16:creationId xmlns:a16="http://schemas.microsoft.com/office/drawing/2014/main" id="{00000000-0008-0000-0000-0000C5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39366" name="Scroll Bar 1478" hidden="1">
              <a:extLst>
                <a:ext uri="{63B3BB69-23CF-44E3-9099-C40C66FF867C}">
                  <a14:compatExt spid="_x0000_s39366"/>
                </a:ext>
                <a:ext uri="{FF2B5EF4-FFF2-40B4-BE49-F238E27FC236}">
                  <a16:creationId xmlns:a16="http://schemas.microsoft.com/office/drawing/2014/main" id="{00000000-0008-0000-0000-0000C6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39367" name="Scroll Bar 1479" hidden="1">
              <a:extLst>
                <a:ext uri="{63B3BB69-23CF-44E3-9099-C40C66FF867C}">
                  <a14:compatExt spid="_x0000_s39367"/>
                </a:ext>
                <a:ext uri="{FF2B5EF4-FFF2-40B4-BE49-F238E27FC236}">
                  <a16:creationId xmlns:a16="http://schemas.microsoft.com/office/drawing/2014/main" id="{00000000-0008-0000-0000-0000C7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39368" name="Scroll Bar 1480" hidden="1">
              <a:extLst>
                <a:ext uri="{63B3BB69-23CF-44E3-9099-C40C66FF867C}">
                  <a14:compatExt spid="_x0000_s39368"/>
                </a:ext>
                <a:ext uri="{FF2B5EF4-FFF2-40B4-BE49-F238E27FC236}">
                  <a16:creationId xmlns:a16="http://schemas.microsoft.com/office/drawing/2014/main" id="{00000000-0008-0000-0000-0000C8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39369" name="Scroll Bar 1481" hidden="1">
              <a:extLst>
                <a:ext uri="{63B3BB69-23CF-44E3-9099-C40C66FF867C}">
                  <a14:compatExt spid="_x0000_s39369"/>
                </a:ext>
                <a:ext uri="{FF2B5EF4-FFF2-40B4-BE49-F238E27FC236}">
                  <a16:creationId xmlns:a16="http://schemas.microsoft.com/office/drawing/2014/main" id="{00000000-0008-0000-0000-0000C9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39370" name="Scroll Bar 1482" hidden="1">
              <a:extLst>
                <a:ext uri="{63B3BB69-23CF-44E3-9099-C40C66FF867C}">
                  <a14:compatExt spid="_x0000_s39370"/>
                </a:ext>
                <a:ext uri="{FF2B5EF4-FFF2-40B4-BE49-F238E27FC236}">
                  <a16:creationId xmlns:a16="http://schemas.microsoft.com/office/drawing/2014/main" id="{00000000-0008-0000-0000-0000CA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39371" name="Scroll Bar 1483" hidden="1">
              <a:extLst>
                <a:ext uri="{63B3BB69-23CF-44E3-9099-C40C66FF867C}">
                  <a14:compatExt spid="_x0000_s39371"/>
                </a:ext>
                <a:ext uri="{FF2B5EF4-FFF2-40B4-BE49-F238E27FC236}">
                  <a16:creationId xmlns:a16="http://schemas.microsoft.com/office/drawing/2014/main" id="{00000000-0008-0000-0000-0000CB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39372" name="Scroll Bar 1484" hidden="1">
              <a:extLst>
                <a:ext uri="{63B3BB69-23CF-44E3-9099-C40C66FF867C}">
                  <a14:compatExt spid="_x0000_s39372"/>
                </a:ext>
                <a:ext uri="{FF2B5EF4-FFF2-40B4-BE49-F238E27FC236}">
                  <a16:creationId xmlns:a16="http://schemas.microsoft.com/office/drawing/2014/main" id="{00000000-0008-0000-0000-0000CC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39373" name="Scroll Bar 1485" hidden="1">
              <a:extLst>
                <a:ext uri="{63B3BB69-23CF-44E3-9099-C40C66FF867C}">
                  <a14:compatExt spid="_x0000_s39373"/>
                </a:ext>
                <a:ext uri="{FF2B5EF4-FFF2-40B4-BE49-F238E27FC236}">
                  <a16:creationId xmlns:a16="http://schemas.microsoft.com/office/drawing/2014/main" id="{00000000-0008-0000-0000-0000CD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39374" name="Scroll Bar 1486" hidden="1">
              <a:extLst>
                <a:ext uri="{63B3BB69-23CF-44E3-9099-C40C66FF867C}">
                  <a14:compatExt spid="_x0000_s39374"/>
                </a:ext>
                <a:ext uri="{FF2B5EF4-FFF2-40B4-BE49-F238E27FC236}">
                  <a16:creationId xmlns:a16="http://schemas.microsoft.com/office/drawing/2014/main" id="{00000000-0008-0000-0000-0000CE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39375" name="Scroll Bar 1487" hidden="1">
              <a:extLst>
                <a:ext uri="{63B3BB69-23CF-44E3-9099-C40C66FF867C}">
                  <a14:compatExt spid="_x0000_s39375"/>
                </a:ext>
                <a:ext uri="{FF2B5EF4-FFF2-40B4-BE49-F238E27FC236}">
                  <a16:creationId xmlns:a16="http://schemas.microsoft.com/office/drawing/2014/main" id="{00000000-0008-0000-0000-0000CF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39376" name="Scroll Bar 1488" hidden="1">
              <a:extLst>
                <a:ext uri="{63B3BB69-23CF-44E3-9099-C40C66FF867C}">
                  <a14:compatExt spid="_x0000_s39376"/>
                </a:ext>
                <a:ext uri="{FF2B5EF4-FFF2-40B4-BE49-F238E27FC236}">
                  <a16:creationId xmlns:a16="http://schemas.microsoft.com/office/drawing/2014/main" id="{00000000-0008-0000-0000-0000D0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39377" name="Scroll Bar 1489" hidden="1">
              <a:extLst>
                <a:ext uri="{63B3BB69-23CF-44E3-9099-C40C66FF867C}">
                  <a14:compatExt spid="_x0000_s39377"/>
                </a:ext>
                <a:ext uri="{FF2B5EF4-FFF2-40B4-BE49-F238E27FC236}">
                  <a16:creationId xmlns:a16="http://schemas.microsoft.com/office/drawing/2014/main" id="{00000000-0008-0000-0000-0000D1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39378" name="Scroll Bar 1490" hidden="1">
              <a:extLst>
                <a:ext uri="{63B3BB69-23CF-44E3-9099-C40C66FF867C}">
                  <a14:compatExt spid="_x0000_s39378"/>
                </a:ext>
                <a:ext uri="{FF2B5EF4-FFF2-40B4-BE49-F238E27FC236}">
                  <a16:creationId xmlns:a16="http://schemas.microsoft.com/office/drawing/2014/main" id="{00000000-0008-0000-0000-0000D2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39379" name="Scroll Bar 1491" hidden="1">
              <a:extLst>
                <a:ext uri="{63B3BB69-23CF-44E3-9099-C40C66FF867C}">
                  <a14:compatExt spid="_x0000_s39379"/>
                </a:ext>
                <a:ext uri="{FF2B5EF4-FFF2-40B4-BE49-F238E27FC236}">
                  <a16:creationId xmlns:a16="http://schemas.microsoft.com/office/drawing/2014/main" id="{00000000-0008-0000-0000-0000D3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39380" name="Scroll Bar 1492" hidden="1">
              <a:extLst>
                <a:ext uri="{63B3BB69-23CF-44E3-9099-C40C66FF867C}">
                  <a14:compatExt spid="_x0000_s39380"/>
                </a:ext>
                <a:ext uri="{FF2B5EF4-FFF2-40B4-BE49-F238E27FC236}">
                  <a16:creationId xmlns:a16="http://schemas.microsoft.com/office/drawing/2014/main" id="{00000000-0008-0000-0000-0000D4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39381" name="Scroll Bar 1493" hidden="1">
              <a:extLst>
                <a:ext uri="{63B3BB69-23CF-44E3-9099-C40C66FF867C}">
                  <a14:compatExt spid="_x0000_s39381"/>
                </a:ext>
                <a:ext uri="{FF2B5EF4-FFF2-40B4-BE49-F238E27FC236}">
                  <a16:creationId xmlns:a16="http://schemas.microsoft.com/office/drawing/2014/main" id="{00000000-0008-0000-0000-0000D5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39382" name="Scroll Bar 1494" hidden="1">
              <a:extLst>
                <a:ext uri="{63B3BB69-23CF-44E3-9099-C40C66FF867C}">
                  <a14:compatExt spid="_x0000_s39382"/>
                </a:ext>
                <a:ext uri="{FF2B5EF4-FFF2-40B4-BE49-F238E27FC236}">
                  <a16:creationId xmlns:a16="http://schemas.microsoft.com/office/drawing/2014/main" id="{00000000-0008-0000-0000-0000D6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39383" name="Scroll Bar 1495" hidden="1">
              <a:extLst>
                <a:ext uri="{63B3BB69-23CF-44E3-9099-C40C66FF867C}">
                  <a14:compatExt spid="_x0000_s39383"/>
                </a:ext>
                <a:ext uri="{FF2B5EF4-FFF2-40B4-BE49-F238E27FC236}">
                  <a16:creationId xmlns:a16="http://schemas.microsoft.com/office/drawing/2014/main" id="{00000000-0008-0000-0000-0000D7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39384" name="Scroll Bar 1496" hidden="1">
              <a:extLst>
                <a:ext uri="{63B3BB69-23CF-44E3-9099-C40C66FF867C}">
                  <a14:compatExt spid="_x0000_s39384"/>
                </a:ext>
                <a:ext uri="{FF2B5EF4-FFF2-40B4-BE49-F238E27FC236}">
                  <a16:creationId xmlns:a16="http://schemas.microsoft.com/office/drawing/2014/main" id="{00000000-0008-0000-0000-0000D8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39385" name="Scroll Bar 1497" hidden="1">
              <a:extLst>
                <a:ext uri="{63B3BB69-23CF-44E3-9099-C40C66FF867C}">
                  <a14:compatExt spid="_x0000_s39385"/>
                </a:ext>
                <a:ext uri="{FF2B5EF4-FFF2-40B4-BE49-F238E27FC236}">
                  <a16:creationId xmlns:a16="http://schemas.microsoft.com/office/drawing/2014/main" id="{00000000-0008-0000-0000-0000D9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39386" name="Scroll Bar 1498" hidden="1">
              <a:extLst>
                <a:ext uri="{63B3BB69-23CF-44E3-9099-C40C66FF867C}">
                  <a14:compatExt spid="_x0000_s39386"/>
                </a:ext>
                <a:ext uri="{FF2B5EF4-FFF2-40B4-BE49-F238E27FC236}">
                  <a16:creationId xmlns:a16="http://schemas.microsoft.com/office/drawing/2014/main" id="{00000000-0008-0000-0000-0000DA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39387" name="Scroll Bar 1499" hidden="1">
              <a:extLst>
                <a:ext uri="{63B3BB69-23CF-44E3-9099-C40C66FF867C}">
                  <a14:compatExt spid="_x0000_s39387"/>
                </a:ext>
                <a:ext uri="{FF2B5EF4-FFF2-40B4-BE49-F238E27FC236}">
                  <a16:creationId xmlns:a16="http://schemas.microsoft.com/office/drawing/2014/main" id="{00000000-0008-0000-0000-0000DB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39388" name="Scroll Bar 1500" hidden="1">
              <a:extLst>
                <a:ext uri="{63B3BB69-23CF-44E3-9099-C40C66FF867C}">
                  <a14:compatExt spid="_x0000_s39388"/>
                </a:ext>
                <a:ext uri="{FF2B5EF4-FFF2-40B4-BE49-F238E27FC236}">
                  <a16:creationId xmlns:a16="http://schemas.microsoft.com/office/drawing/2014/main" id="{00000000-0008-0000-0000-0000DC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39389" name="Scroll Bar 1501" hidden="1">
              <a:extLst>
                <a:ext uri="{63B3BB69-23CF-44E3-9099-C40C66FF867C}">
                  <a14:compatExt spid="_x0000_s39389"/>
                </a:ext>
                <a:ext uri="{FF2B5EF4-FFF2-40B4-BE49-F238E27FC236}">
                  <a16:creationId xmlns:a16="http://schemas.microsoft.com/office/drawing/2014/main" id="{00000000-0008-0000-0000-0000DD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39390" name="Scroll Bar 1502" hidden="1">
              <a:extLst>
                <a:ext uri="{63B3BB69-23CF-44E3-9099-C40C66FF867C}">
                  <a14:compatExt spid="_x0000_s39390"/>
                </a:ext>
                <a:ext uri="{FF2B5EF4-FFF2-40B4-BE49-F238E27FC236}">
                  <a16:creationId xmlns:a16="http://schemas.microsoft.com/office/drawing/2014/main" id="{00000000-0008-0000-0000-0000DE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39391" name="Scroll Bar 1503" hidden="1">
              <a:extLst>
                <a:ext uri="{63B3BB69-23CF-44E3-9099-C40C66FF867C}">
                  <a14:compatExt spid="_x0000_s39391"/>
                </a:ext>
                <a:ext uri="{FF2B5EF4-FFF2-40B4-BE49-F238E27FC236}">
                  <a16:creationId xmlns:a16="http://schemas.microsoft.com/office/drawing/2014/main" id="{00000000-0008-0000-0000-0000DF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39392" name="Scroll Bar 1504" hidden="1">
              <a:extLst>
                <a:ext uri="{63B3BB69-23CF-44E3-9099-C40C66FF867C}">
                  <a14:compatExt spid="_x0000_s39392"/>
                </a:ext>
                <a:ext uri="{FF2B5EF4-FFF2-40B4-BE49-F238E27FC236}">
                  <a16:creationId xmlns:a16="http://schemas.microsoft.com/office/drawing/2014/main" id="{00000000-0008-0000-0000-0000E0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39393" name="Scroll Bar 1505" hidden="1">
              <a:extLst>
                <a:ext uri="{63B3BB69-23CF-44E3-9099-C40C66FF867C}">
                  <a14:compatExt spid="_x0000_s39393"/>
                </a:ext>
                <a:ext uri="{FF2B5EF4-FFF2-40B4-BE49-F238E27FC236}">
                  <a16:creationId xmlns:a16="http://schemas.microsoft.com/office/drawing/2014/main" id="{00000000-0008-0000-0000-0000E1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39394" name="Scroll Bar 1506" hidden="1">
              <a:extLst>
                <a:ext uri="{63B3BB69-23CF-44E3-9099-C40C66FF867C}">
                  <a14:compatExt spid="_x0000_s39394"/>
                </a:ext>
                <a:ext uri="{FF2B5EF4-FFF2-40B4-BE49-F238E27FC236}">
                  <a16:creationId xmlns:a16="http://schemas.microsoft.com/office/drawing/2014/main" id="{00000000-0008-0000-0000-0000E2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39395" name="Scroll Bar 1507" hidden="1">
              <a:extLst>
                <a:ext uri="{63B3BB69-23CF-44E3-9099-C40C66FF867C}">
                  <a14:compatExt spid="_x0000_s39395"/>
                </a:ext>
                <a:ext uri="{FF2B5EF4-FFF2-40B4-BE49-F238E27FC236}">
                  <a16:creationId xmlns:a16="http://schemas.microsoft.com/office/drawing/2014/main" id="{00000000-0008-0000-0000-0000E3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39396" name="Scroll Bar 1508" hidden="1">
              <a:extLst>
                <a:ext uri="{63B3BB69-23CF-44E3-9099-C40C66FF867C}">
                  <a14:compatExt spid="_x0000_s39396"/>
                </a:ext>
                <a:ext uri="{FF2B5EF4-FFF2-40B4-BE49-F238E27FC236}">
                  <a16:creationId xmlns:a16="http://schemas.microsoft.com/office/drawing/2014/main" id="{00000000-0008-0000-0000-0000E4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39397" name="Scroll Bar 1509" hidden="1">
              <a:extLst>
                <a:ext uri="{63B3BB69-23CF-44E3-9099-C40C66FF867C}">
                  <a14:compatExt spid="_x0000_s39397"/>
                </a:ext>
                <a:ext uri="{FF2B5EF4-FFF2-40B4-BE49-F238E27FC236}">
                  <a16:creationId xmlns:a16="http://schemas.microsoft.com/office/drawing/2014/main" id="{00000000-0008-0000-0000-0000E5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39398" name="Scroll Bar 1510" hidden="1">
              <a:extLst>
                <a:ext uri="{63B3BB69-23CF-44E3-9099-C40C66FF867C}">
                  <a14:compatExt spid="_x0000_s39398"/>
                </a:ext>
                <a:ext uri="{FF2B5EF4-FFF2-40B4-BE49-F238E27FC236}">
                  <a16:creationId xmlns:a16="http://schemas.microsoft.com/office/drawing/2014/main" id="{00000000-0008-0000-0000-0000E6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39399" name="Scroll Bar 1511" hidden="1">
              <a:extLst>
                <a:ext uri="{63B3BB69-23CF-44E3-9099-C40C66FF867C}">
                  <a14:compatExt spid="_x0000_s39399"/>
                </a:ext>
                <a:ext uri="{FF2B5EF4-FFF2-40B4-BE49-F238E27FC236}">
                  <a16:creationId xmlns:a16="http://schemas.microsoft.com/office/drawing/2014/main" id="{00000000-0008-0000-0000-0000E7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39400" name="Scroll Bar 1512" hidden="1">
              <a:extLst>
                <a:ext uri="{63B3BB69-23CF-44E3-9099-C40C66FF867C}">
                  <a14:compatExt spid="_x0000_s39400"/>
                </a:ext>
                <a:ext uri="{FF2B5EF4-FFF2-40B4-BE49-F238E27FC236}">
                  <a16:creationId xmlns:a16="http://schemas.microsoft.com/office/drawing/2014/main" id="{00000000-0008-0000-0000-0000E8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39401" name="Scroll Bar 1513" hidden="1">
              <a:extLst>
                <a:ext uri="{63B3BB69-23CF-44E3-9099-C40C66FF867C}">
                  <a14:compatExt spid="_x0000_s39401"/>
                </a:ext>
                <a:ext uri="{FF2B5EF4-FFF2-40B4-BE49-F238E27FC236}">
                  <a16:creationId xmlns:a16="http://schemas.microsoft.com/office/drawing/2014/main" id="{00000000-0008-0000-0000-0000E9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39402" name="Scroll Bar 1514" hidden="1">
              <a:extLst>
                <a:ext uri="{63B3BB69-23CF-44E3-9099-C40C66FF867C}">
                  <a14:compatExt spid="_x0000_s39402"/>
                </a:ext>
                <a:ext uri="{FF2B5EF4-FFF2-40B4-BE49-F238E27FC236}">
                  <a16:creationId xmlns:a16="http://schemas.microsoft.com/office/drawing/2014/main" id="{00000000-0008-0000-0000-0000EA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39403" name="Scroll Bar 1515" hidden="1">
              <a:extLst>
                <a:ext uri="{63B3BB69-23CF-44E3-9099-C40C66FF867C}">
                  <a14:compatExt spid="_x0000_s39403"/>
                </a:ext>
                <a:ext uri="{FF2B5EF4-FFF2-40B4-BE49-F238E27FC236}">
                  <a16:creationId xmlns:a16="http://schemas.microsoft.com/office/drawing/2014/main" id="{00000000-0008-0000-0000-0000EB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39404" name="Scroll Bar 1516" hidden="1">
              <a:extLst>
                <a:ext uri="{63B3BB69-23CF-44E3-9099-C40C66FF867C}">
                  <a14:compatExt spid="_x0000_s39404"/>
                </a:ext>
                <a:ext uri="{FF2B5EF4-FFF2-40B4-BE49-F238E27FC236}">
                  <a16:creationId xmlns:a16="http://schemas.microsoft.com/office/drawing/2014/main" id="{00000000-0008-0000-0000-0000EC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39405" name="Scroll Bar 1517" hidden="1">
              <a:extLst>
                <a:ext uri="{63B3BB69-23CF-44E3-9099-C40C66FF867C}">
                  <a14:compatExt spid="_x0000_s39405"/>
                </a:ext>
                <a:ext uri="{FF2B5EF4-FFF2-40B4-BE49-F238E27FC236}">
                  <a16:creationId xmlns:a16="http://schemas.microsoft.com/office/drawing/2014/main" id="{00000000-0008-0000-0000-0000ED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39406" name="Scroll Bar 1518" hidden="1">
              <a:extLst>
                <a:ext uri="{63B3BB69-23CF-44E3-9099-C40C66FF867C}">
                  <a14:compatExt spid="_x0000_s39406"/>
                </a:ext>
                <a:ext uri="{FF2B5EF4-FFF2-40B4-BE49-F238E27FC236}">
                  <a16:creationId xmlns:a16="http://schemas.microsoft.com/office/drawing/2014/main" id="{00000000-0008-0000-0000-0000EE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39407" name="Scroll Bar 1519" hidden="1">
              <a:extLst>
                <a:ext uri="{63B3BB69-23CF-44E3-9099-C40C66FF867C}">
                  <a14:compatExt spid="_x0000_s39407"/>
                </a:ext>
                <a:ext uri="{FF2B5EF4-FFF2-40B4-BE49-F238E27FC236}">
                  <a16:creationId xmlns:a16="http://schemas.microsoft.com/office/drawing/2014/main" id="{00000000-0008-0000-0000-0000EF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39408" name="Scroll Bar 1520" hidden="1">
              <a:extLst>
                <a:ext uri="{63B3BB69-23CF-44E3-9099-C40C66FF867C}">
                  <a14:compatExt spid="_x0000_s39408"/>
                </a:ext>
                <a:ext uri="{FF2B5EF4-FFF2-40B4-BE49-F238E27FC236}">
                  <a16:creationId xmlns:a16="http://schemas.microsoft.com/office/drawing/2014/main" id="{00000000-0008-0000-0000-0000F0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39409" name="Scroll Bar 1521" hidden="1">
              <a:extLst>
                <a:ext uri="{63B3BB69-23CF-44E3-9099-C40C66FF867C}">
                  <a14:compatExt spid="_x0000_s39409"/>
                </a:ext>
                <a:ext uri="{FF2B5EF4-FFF2-40B4-BE49-F238E27FC236}">
                  <a16:creationId xmlns:a16="http://schemas.microsoft.com/office/drawing/2014/main" id="{00000000-0008-0000-0000-0000F1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39410" name="Scroll Bar 1522" hidden="1">
              <a:extLst>
                <a:ext uri="{63B3BB69-23CF-44E3-9099-C40C66FF867C}">
                  <a14:compatExt spid="_x0000_s39410"/>
                </a:ext>
                <a:ext uri="{FF2B5EF4-FFF2-40B4-BE49-F238E27FC236}">
                  <a16:creationId xmlns:a16="http://schemas.microsoft.com/office/drawing/2014/main" id="{00000000-0008-0000-0000-0000F2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39411" name="Scroll Bar 1523" hidden="1">
              <a:extLst>
                <a:ext uri="{63B3BB69-23CF-44E3-9099-C40C66FF867C}">
                  <a14:compatExt spid="_x0000_s39411"/>
                </a:ext>
                <a:ext uri="{FF2B5EF4-FFF2-40B4-BE49-F238E27FC236}">
                  <a16:creationId xmlns:a16="http://schemas.microsoft.com/office/drawing/2014/main" id="{00000000-0008-0000-0000-0000F3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39412" name="Scroll Bar 1524" hidden="1">
              <a:extLst>
                <a:ext uri="{63B3BB69-23CF-44E3-9099-C40C66FF867C}">
                  <a14:compatExt spid="_x0000_s39412"/>
                </a:ext>
                <a:ext uri="{FF2B5EF4-FFF2-40B4-BE49-F238E27FC236}">
                  <a16:creationId xmlns:a16="http://schemas.microsoft.com/office/drawing/2014/main" id="{00000000-0008-0000-0000-0000F4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39413" name="Scroll Bar 1525" hidden="1">
              <a:extLst>
                <a:ext uri="{63B3BB69-23CF-44E3-9099-C40C66FF867C}">
                  <a14:compatExt spid="_x0000_s39413"/>
                </a:ext>
                <a:ext uri="{FF2B5EF4-FFF2-40B4-BE49-F238E27FC236}">
                  <a16:creationId xmlns:a16="http://schemas.microsoft.com/office/drawing/2014/main" id="{00000000-0008-0000-0000-0000F5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39414" name="Scroll Bar 1526" hidden="1">
              <a:extLst>
                <a:ext uri="{63B3BB69-23CF-44E3-9099-C40C66FF867C}">
                  <a14:compatExt spid="_x0000_s39414"/>
                </a:ext>
                <a:ext uri="{FF2B5EF4-FFF2-40B4-BE49-F238E27FC236}">
                  <a16:creationId xmlns:a16="http://schemas.microsoft.com/office/drawing/2014/main" id="{00000000-0008-0000-0000-0000F6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39415" name="Scroll Bar 1527" hidden="1">
              <a:extLst>
                <a:ext uri="{63B3BB69-23CF-44E3-9099-C40C66FF867C}">
                  <a14:compatExt spid="_x0000_s39415"/>
                </a:ext>
                <a:ext uri="{FF2B5EF4-FFF2-40B4-BE49-F238E27FC236}">
                  <a16:creationId xmlns:a16="http://schemas.microsoft.com/office/drawing/2014/main" id="{00000000-0008-0000-0000-0000F7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39416" name="Scroll Bar 1528" hidden="1">
              <a:extLst>
                <a:ext uri="{63B3BB69-23CF-44E3-9099-C40C66FF867C}">
                  <a14:compatExt spid="_x0000_s39416"/>
                </a:ext>
                <a:ext uri="{FF2B5EF4-FFF2-40B4-BE49-F238E27FC236}">
                  <a16:creationId xmlns:a16="http://schemas.microsoft.com/office/drawing/2014/main" id="{00000000-0008-0000-0000-0000F8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39417" name="Scroll Bar 1529" hidden="1">
              <a:extLst>
                <a:ext uri="{63B3BB69-23CF-44E3-9099-C40C66FF867C}">
                  <a14:compatExt spid="_x0000_s39417"/>
                </a:ext>
                <a:ext uri="{FF2B5EF4-FFF2-40B4-BE49-F238E27FC236}">
                  <a16:creationId xmlns:a16="http://schemas.microsoft.com/office/drawing/2014/main" id="{00000000-0008-0000-0000-0000F9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39418" name="Scroll Bar 1530" hidden="1">
              <a:extLst>
                <a:ext uri="{63B3BB69-23CF-44E3-9099-C40C66FF867C}">
                  <a14:compatExt spid="_x0000_s39418"/>
                </a:ext>
                <a:ext uri="{FF2B5EF4-FFF2-40B4-BE49-F238E27FC236}">
                  <a16:creationId xmlns:a16="http://schemas.microsoft.com/office/drawing/2014/main" id="{00000000-0008-0000-0000-0000FA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39419" name="Scroll Bar 1531" hidden="1">
              <a:extLst>
                <a:ext uri="{63B3BB69-23CF-44E3-9099-C40C66FF867C}">
                  <a14:compatExt spid="_x0000_s39419"/>
                </a:ext>
                <a:ext uri="{FF2B5EF4-FFF2-40B4-BE49-F238E27FC236}">
                  <a16:creationId xmlns:a16="http://schemas.microsoft.com/office/drawing/2014/main" id="{00000000-0008-0000-0000-0000FB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39420" name="Scroll Bar 1532" hidden="1">
              <a:extLst>
                <a:ext uri="{63B3BB69-23CF-44E3-9099-C40C66FF867C}">
                  <a14:compatExt spid="_x0000_s39420"/>
                </a:ext>
                <a:ext uri="{FF2B5EF4-FFF2-40B4-BE49-F238E27FC236}">
                  <a16:creationId xmlns:a16="http://schemas.microsoft.com/office/drawing/2014/main" id="{00000000-0008-0000-0000-0000FC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39421" name="Scroll Bar 1533" hidden="1">
              <a:extLst>
                <a:ext uri="{63B3BB69-23CF-44E3-9099-C40C66FF867C}">
                  <a14:compatExt spid="_x0000_s39421"/>
                </a:ext>
                <a:ext uri="{FF2B5EF4-FFF2-40B4-BE49-F238E27FC236}">
                  <a16:creationId xmlns:a16="http://schemas.microsoft.com/office/drawing/2014/main" id="{00000000-0008-0000-0000-0000FD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39422" name="Scroll Bar 1534" hidden="1">
              <a:extLst>
                <a:ext uri="{63B3BB69-23CF-44E3-9099-C40C66FF867C}">
                  <a14:compatExt spid="_x0000_s39422"/>
                </a:ext>
                <a:ext uri="{FF2B5EF4-FFF2-40B4-BE49-F238E27FC236}">
                  <a16:creationId xmlns:a16="http://schemas.microsoft.com/office/drawing/2014/main" id="{00000000-0008-0000-0000-0000FE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39423" name="Scroll Bar 1535" hidden="1">
              <a:extLst>
                <a:ext uri="{63B3BB69-23CF-44E3-9099-C40C66FF867C}">
                  <a14:compatExt spid="_x0000_s39423"/>
                </a:ext>
                <a:ext uri="{FF2B5EF4-FFF2-40B4-BE49-F238E27FC236}">
                  <a16:creationId xmlns:a16="http://schemas.microsoft.com/office/drawing/2014/main" id="{00000000-0008-0000-0000-0000FF99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39424" name="Scroll Bar 1536" hidden="1">
              <a:extLst>
                <a:ext uri="{63B3BB69-23CF-44E3-9099-C40C66FF867C}">
                  <a14:compatExt spid="_x0000_s39424"/>
                </a:ext>
                <a:ext uri="{FF2B5EF4-FFF2-40B4-BE49-F238E27FC236}">
                  <a16:creationId xmlns:a16="http://schemas.microsoft.com/office/drawing/2014/main" id="{00000000-0008-0000-0000-000000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39425" name="Scroll Bar 1537" hidden="1">
              <a:extLst>
                <a:ext uri="{63B3BB69-23CF-44E3-9099-C40C66FF867C}">
                  <a14:compatExt spid="_x0000_s39425"/>
                </a:ext>
                <a:ext uri="{FF2B5EF4-FFF2-40B4-BE49-F238E27FC236}">
                  <a16:creationId xmlns:a16="http://schemas.microsoft.com/office/drawing/2014/main" id="{00000000-0008-0000-0000-000001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39426" name="Scroll Bar 1538" hidden="1">
              <a:extLst>
                <a:ext uri="{63B3BB69-23CF-44E3-9099-C40C66FF867C}">
                  <a14:compatExt spid="_x0000_s39426"/>
                </a:ext>
                <a:ext uri="{FF2B5EF4-FFF2-40B4-BE49-F238E27FC236}">
                  <a16:creationId xmlns:a16="http://schemas.microsoft.com/office/drawing/2014/main" id="{00000000-0008-0000-0000-000002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39427" name="Scroll Bar 1539" hidden="1">
              <a:extLst>
                <a:ext uri="{63B3BB69-23CF-44E3-9099-C40C66FF867C}">
                  <a14:compatExt spid="_x0000_s39427"/>
                </a:ext>
                <a:ext uri="{FF2B5EF4-FFF2-40B4-BE49-F238E27FC236}">
                  <a16:creationId xmlns:a16="http://schemas.microsoft.com/office/drawing/2014/main" id="{00000000-0008-0000-0000-000003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39428" name="Scroll Bar 1540" hidden="1">
              <a:extLst>
                <a:ext uri="{63B3BB69-23CF-44E3-9099-C40C66FF867C}">
                  <a14:compatExt spid="_x0000_s39428"/>
                </a:ext>
                <a:ext uri="{FF2B5EF4-FFF2-40B4-BE49-F238E27FC236}">
                  <a16:creationId xmlns:a16="http://schemas.microsoft.com/office/drawing/2014/main" id="{00000000-0008-0000-0000-000004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39429" name="Scroll Bar 1541" hidden="1">
              <a:extLst>
                <a:ext uri="{63B3BB69-23CF-44E3-9099-C40C66FF867C}">
                  <a14:compatExt spid="_x0000_s39429"/>
                </a:ext>
                <a:ext uri="{FF2B5EF4-FFF2-40B4-BE49-F238E27FC236}">
                  <a16:creationId xmlns:a16="http://schemas.microsoft.com/office/drawing/2014/main" id="{00000000-0008-0000-0000-000005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39430" name="Scroll Bar 1542" hidden="1">
              <a:extLst>
                <a:ext uri="{63B3BB69-23CF-44E3-9099-C40C66FF867C}">
                  <a14:compatExt spid="_x0000_s39430"/>
                </a:ext>
                <a:ext uri="{FF2B5EF4-FFF2-40B4-BE49-F238E27FC236}">
                  <a16:creationId xmlns:a16="http://schemas.microsoft.com/office/drawing/2014/main" id="{00000000-0008-0000-0000-000006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39431" name="Scroll Bar 1543" hidden="1">
              <a:extLst>
                <a:ext uri="{63B3BB69-23CF-44E3-9099-C40C66FF867C}">
                  <a14:compatExt spid="_x0000_s39431"/>
                </a:ext>
                <a:ext uri="{FF2B5EF4-FFF2-40B4-BE49-F238E27FC236}">
                  <a16:creationId xmlns:a16="http://schemas.microsoft.com/office/drawing/2014/main" id="{00000000-0008-0000-0000-000007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39432" name="Scroll Bar 1544" hidden="1">
              <a:extLst>
                <a:ext uri="{63B3BB69-23CF-44E3-9099-C40C66FF867C}">
                  <a14:compatExt spid="_x0000_s39432"/>
                </a:ext>
                <a:ext uri="{FF2B5EF4-FFF2-40B4-BE49-F238E27FC236}">
                  <a16:creationId xmlns:a16="http://schemas.microsoft.com/office/drawing/2014/main" id="{00000000-0008-0000-0000-000008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39433" name="Scroll Bar 1545" hidden="1">
              <a:extLst>
                <a:ext uri="{63B3BB69-23CF-44E3-9099-C40C66FF867C}">
                  <a14:compatExt spid="_x0000_s39433"/>
                </a:ext>
                <a:ext uri="{FF2B5EF4-FFF2-40B4-BE49-F238E27FC236}">
                  <a16:creationId xmlns:a16="http://schemas.microsoft.com/office/drawing/2014/main" id="{00000000-0008-0000-0000-000009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39434" name="Scroll Bar 1546" hidden="1">
              <a:extLst>
                <a:ext uri="{63B3BB69-23CF-44E3-9099-C40C66FF867C}">
                  <a14:compatExt spid="_x0000_s39434"/>
                </a:ext>
                <a:ext uri="{FF2B5EF4-FFF2-40B4-BE49-F238E27FC236}">
                  <a16:creationId xmlns:a16="http://schemas.microsoft.com/office/drawing/2014/main" id="{00000000-0008-0000-0000-00000A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39435" name="Scroll Bar 1547" hidden="1">
              <a:extLst>
                <a:ext uri="{63B3BB69-23CF-44E3-9099-C40C66FF867C}">
                  <a14:compatExt spid="_x0000_s39435"/>
                </a:ext>
                <a:ext uri="{FF2B5EF4-FFF2-40B4-BE49-F238E27FC236}">
                  <a16:creationId xmlns:a16="http://schemas.microsoft.com/office/drawing/2014/main" id="{00000000-0008-0000-0000-00000B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39436" name="Scroll Bar 1548" hidden="1">
              <a:extLst>
                <a:ext uri="{63B3BB69-23CF-44E3-9099-C40C66FF867C}">
                  <a14:compatExt spid="_x0000_s39436"/>
                </a:ext>
                <a:ext uri="{FF2B5EF4-FFF2-40B4-BE49-F238E27FC236}">
                  <a16:creationId xmlns:a16="http://schemas.microsoft.com/office/drawing/2014/main" id="{00000000-0008-0000-0000-00000C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39437" name="Scroll Bar 1549" hidden="1">
              <a:extLst>
                <a:ext uri="{63B3BB69-23CF-44E3-9099-C40C66FF867C}">
                  <a14:compatExt spid="_x0000_s39437"/>
                </a:ext>
                <a:ext uri="{FF2B5EF4-FFF2-40B4-BE49-F238E27FC236}">
                  <a16:creationId xmlns:a16="http://schemas.microsoft.com/office/drawing/2014/main" id="{00000000-0008-0000-0000-00000D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39438" name="Scroll Bar 1550" hidden="1">
              <a:extLst>
                <a:ext uri="{63B3BB69-23CF-44E3-9099-C40C66FF867C}">
                  <a14:compatExt spid="_x0000_s39438"/>
                </a:ext>
                <a:ext uri="{FF2B5EF4-FFF2-40B4-BE49-F238E27FC236}">
                  <a16:creationId xmlns:a16="http://schemas.microsoft.com/office/drawing/2014/main" id="{00000000-0008-0000-0000-00000E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39439" name="Scroll Bar 1551" hidden="1">
              <a:extLst>
                <a:ext uri="{63B3BB69-23CF-44E3-9099-C40C66FF867C}">
                  <a14:compatExt spid="_x0000_s39439"/>
                </a:ext>
                <a:ext uri="{FF2B5EF4-FFF2-40B4-BE49-F238E27FC236}">
                  <a16:creationId xmlns:a16="http://schemas.microsoft.com/office/drawing/2014/main" id="{00000000-0008-0000-0000-00000F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39440" name="Scroll Bar 1552" hidden="1">
              <a:extLst>
                <a:ext uri="{63B3BB69-23CF-44E3-9099-C40C66FF867C}">
                  <a14:compatExt spid="_x0000_s39440"/>
                </a:ext>
                <a:ext uri="{FF2B5EF4-FFF2-40B4-BE49-F238E27FC236}">
                  <a16:creationId xmlns:a16="http://schemas.microsoft.com/office/drawing/2014/main" id="{00000000-0008-0000-0000-000010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39441" name="Scroll Bar 1553" hidden="1">
              <a:extLst>
                <a:ext uri="{63B3BB69-23CF-44E3-9099-C40C66FF867C}">
                  <a14:compatExt spid="_x0000_s39441"/>
                </a:ext>
                <a:ext uri="{FF2B5EF4-FFF2-40B4-BE49-F238E27FC236}">
                  <a16:creationId xmlns:a16="http://schemas.microsoft.com/office/drawing/2014/main" id="{00000000-0008-0000-0000-000011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39442" name="Scroll Bar 1554" hidden="1">
              <a:extLst>
                <a:ext uri="{63B3BB69-23CF-44E3-9099-C40C66FF867C}">
                  <a14:compatExt spid="_x0000_s39442"/>
                </a:ext>
                <a:ext uri="{FF2B5EF4-FFF2-40B4-BE49-F238E27FC236}">
                  <a16:creationId xmlns:a16="http://schemas.microsoft.com/office/drawing/2014/main" id="{00000000-0008-0000-0000-000012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39443" name="Scroll Bar 1555" hidden="1">
              <a:extLst>
                <a:ext uri="{63B3BB69-23CF-44E3-9099-C40C66FF867C}">
                  <a14:compatExt spid="_x0000_s39443"/>
                </a:ext>
                <a:ext uri="{FF2B5EF4-FFF2-40B4-BE49-F238E27FC236}">
                  <a16:creationId xmlns:a16="http://schemas.microsoft.com/office/drawing/2014/main" id="{00000000-0008-0000-0000-000013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39444" name="Scroll Bar 1556" hidden="1">
              <a:extLst>
                <a:ext uri="{63B3BB69-23CF-44E3-9099-C40C66FF867C}">
                  <a14:compatExt spid="_x0000_s39444"/>
                </a:ext>
                <a:ext uri="{FF2B5EF4-FFF2-40B4-BE49-F238E27FC236}">
                  <a16:creationId xmlns:a16="http://schemas.microsoft.com/office/drawing/2014/main" id="{00000000-0008-0000-0000-000014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39445" name="Scroll Bar 1557" hidden="1">
              <a:extLst>
                <a:ext uri="{63B3BB69-23CF-44E3-9099-C40C66FF867C}">
                  <a14:compatExt spid="_x0000_s39445"/>
                </a:ext>
                <a:ext uri="{FF2B5EF4-FFF2-40B4-BE49-F238E27FC236}">
                  <a16:creationId xmlns:a16="http://schemas.microsoft.com/office/drawing/2014/main" id="{00000000-0008-0000-0000-000015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39446" name="Scroll Bar 1558" hidden="1">
              <a:extLst>
                <a:ext uri="{63B3BB69-23CF-44E3-9099-C40C66FF867C}">
                  <a14:compatExt spid="_x0000_s39446"/>
                </a:ext>
                <a:ext uri="{FF2B5EF4-FFF2-40B4-BE49-F238E27FC236}">
                  <a16:creationId xmlns:a16="http://schemas.microsoft.com/office/drawing/2014/main" id="{00000000-0008-0000-0000-0000169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39951" name="Scroll Bar 2063" hidden="1">
              <a:extLst>
                <a:ext uri="{63B3BB69-23CF-44E3-9099-C40C66FF867C}">
                  <a14:compatExt spid="_x0000_s39951"/>
                </a:ext>
                <a:ext uri="{FF2B5EF4-FFF2-40B4-BE49-F238E27FC236}">
                  <a16:creationId xmlns:a16="http://schemas.microsoft.com/office/drawing/2014/main" id="{00000000-0008-0000-0000-00000F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39952" name="Scroll Bar 2064" hidden="1">
              <a:extLst>
                <a:ext uri="{63B3BB69-23CF-44E3-9099-C40C66FF867C}">
                  <a14:compatExt spid="_x0000_s39952"/>
                </a:ext>
                <a:ext uri="{FF2B5EF4-FFF2-40B4-BE49-F238E27FC236}">
                  <a16:creationId xmlns:a16="http://schemas.microsoft.com/office/drawing/2014/main" id="{00000000-0008-0000-0000-000010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39953" name="Scroll Bar 2065" hidden="1">
              <a:extLst>
                <a:ext uri="{63B3BB69-23CF-44E3-9099-C40C66FF867C}">
                  <a14:compatExt spid="_x0000_s39953"/>
                </a:ext>
                <a:ext uri="{FF2B5EF4-FFF2-40B4-BE49-F238E27FC236}">
                  <a16:creationId xmlns:a16="http://schemas.microsoft.com/office/drawing/2014/main" id="{00000000-0008-0000-0000-00001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39954" name="Scroll Bar 2066" hidden="1">
              <a:extLst>
                <a:ext uri="{63B3BB69-23CF-44E3-9099-C40C66FF867C}">
                  <a14:compatExt spid="_x0000_s39954"/>
                </a:ext>
                <a:ext uri="{FF2B5EF4-FFF2-40B4-BE49-F238E27FC236}">
                  <a16:creationId xmlns:a16="http://schemas.microsoft.com/office/drawing/2014/main" id="{00000000-0008-0000-0000-000012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39955" name="Scroll Bar 2067" hidden="1">
              <a:extLst>
                <a:ext uri="{63B3BB69-23CF-44E3-9099-C40C66FF867C}">
                  <a14:compatExt spid="_x0000_s39955"/>
                </a:ext>
                <a:ext uri="{FF2B5EF4-FFF2-40B4-BE49-F238E27FC236}">
                  <a16:creationId xmlns:a16="http://schemas.microsoft.com/office/drawing/2014/main" id="{00000000-0008-0000-0000-000013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39956" name="Scroll Bar 2068" hidden="1">
              <a:extLst>
                <a:ext uri="{63B3BB69-23CF-44E3-9099-C40C66FF867C}">
                  <a14:compatExt spid="_x0000_s39956"/>
                </a:ext>
                <a:ext uri="{FF2B5EF4-FFF2-40B4-BE49-F238E27FC236}">
                  <a16:creationId xmlns:a16="http://schemas.microsoft.com/office/drawing/2014/main" id="{00000000-0008-0000-0000-000014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39957" name="Scroll Bar 2069" hidden="1">
              <a:extLst>
                <a:ext uri="{63B3BB69-23CF-44E3-9099-C40C66FF867C}">
                  <a14:compatExt spid="_x0000_s39957"/>
                </a:ext>
                <a:ext uri="{FF2B5EF4-FFF2-40B4-BE49-F238E27FC236}">
                  <a16:creationId xmlns:a16="http://schemas.microsoft.com/office/drawing/2014/main" id="{00000000-0008-0000-0000-000015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39958" name="Scroll Bar 2070" hidden="1">
              <a:extLst>
                <a:ext uri="{63B3BB69-23CF-44E3-9099-C40C66FF867C}">
                  <a14:compatExt spid="_x0000_s39958"/>
                </a:ext>
                <a:ext uri="{FF2B5EF4-FFF2-40B4-BE49-F238E27FC236}">
                  <a16:creationId xmlns:a16="http://schemas.microsoft.com/office/drawing/2014/main" id="{00000000-0008-0000-0000-000016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39959" name="Scroll Bar 2071" hidden="1">
              <a:extLst>
                <a:ext uri="{63B3BB69-23CF-44E3-9099-C40C66FF867C}">
                  <a14:compatExt spid="_x0000_s39959"/>
                </a:ext>
                <a:ext uri="{FF2B5EF4-FFF2-40B4-BE49-F238E27FC236}">
                  <a16:creationId xmlns:a16="http://schemas.microsoft.com/office/drawing/2014/main" id="{00000000-0008-0000-0000-000017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39960" name="Scroll Bar 2072" hidden="1">
              <a:extLst>
                <a:ext uri="{63B3BB69-23CF-44E3-9099-C40C66FF867C}">
                  <a14:compatExt spid="_x0000_s39960"/>
                </a:ext>
                <a:ext uri="{FF2B5EF4-FFF2-40B4-BE49-F238E27FC236}">
                  <a16:creationId xmlns:a16="http://schemas.microsoft.com/office/drawing/2014/main" id="{00000000-0008-0000-0000-000018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39961" name="Scroll Bar 2073" hidden="1">
              <a:extLst>
                <a:ext uri="{63B3BB69-23CF-44E3-9099-C40C66FF867C}">
                  <a14:compatExt spid="_x0000_s39961"/>
                </a:ext>
                <a:ext uri="{FF2B5EF4-FFF2-40B4-BE49-F238E27FC236}">
                  <a16:creationId xmlns:a16="http://schemas.microsoft.com/office/drawing/2014/main" id="{00000000-0008-0000-0000-000019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39962" name="Scroll Bar 2074" hidden="1">
              <a:extLst>
                <a:ext uri="{63B3BB69-23CF-44E3-9099-C40C66FF867C}">
                  <a14:compatExt spid="_x0000_s39962"/>
                </a:ext>
                <a:ext uri="{FF2B5EF4-FFF2-40B4-BE49-F238E27FC236}">
                  <a16:creationId xmlns:a16="http://schemas.microsoft.com/office/drawing/2014/main" id="{00000000-0008-0000-0000-00001A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39963" name="Scroll Bar 2075" hidden="1">
              <a:extLst>
                <a:ext uri="{63B3BB69-23CF-44E3-9099-C40C66FF867C}">
                  <a14:compatExt spid="_x0000_s39963"/>
                </a:ext>
                <a:ext uri="{FF2B5EF4-FFF2-40B4-BE49-F238E27FC236}">
                  <a16:creationId xmlns:a16="http://schemas.microsoft.com/office/drawing/2014/main" id="{00000000-0008-0000-0000-00001B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39964" name="Scroll Bar 2076" hidden="1">
              <a:extLst>
                <a:ext uri="{63B3BB69-23CF-44E3-9099-C40C66FF867C}">
                  <a14:compatExt spid="_x0000_s39964"/>
                </a:ext>
                <a:ext uri="{FF2B5EF4-FFF2-40B4-BE49-F238E27FC236}">
                  <a16:creationId xmlns:a16="http://schemas.microsoft.com/office/drawing/2014/main" id="{00000000-0008-0000-0000-00001C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39965" name="Scroll Bar 2077" hidden="1">
              <a:extLst>
                <a:ext uri="{63B3BB69-23CF-44E3-9099-C40C66FF867C}">
                  <a14:compatExt spid="_x0000_s39965"/>
                </a:ext>
                <a:ext uri="{FF2B5EF4-FFF2-40B4-BE49-F238E27FC236}">
                  <a16:creationId xmlns:a16="http://schemas.microsoft.com/office/drawing/2014/main" id="{00000000-0008-0000-0000-00001D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39966" name="Scroll Bar 2078" hidden="1">
              <a:extLst>
                <a:ext uri="{63B3BB69-23CF-44E3-9099-C40C66FF867C}">
                  <a14:compatExt spid="_x0000_s39966"/>
                </a:ext>
                <a:ext uri="{FF2B5EF4-FFF2-40B4-BE49-F238E27FC236}">
                  <a16:creationId xmlns:a16="http://schemas.microsoft.com/office/drawing/2014/main" id="{00000000-0008-0000-0000-00001E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39967" name="Scroll Bar 2079" hidden="1">
              <a:extLst>
                <a:ext uri="{63B3BB69-23CF-44E3-9099-C40C66FF867C}">
                  <a14:compatExt spid="_x0000_s39967"/>
                </a:ext>
                <a:ext uri="{FF2B5EF4-FFF2-40B4-BE49-F238E27FC236}">
                  <a16:creationId xmlns:a16="http://schemas.microsoft.com/office/drawing/2014/main" id="{00000000-0008-0000-0000-00001F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39968" name="Scroll Bar 2080" hidden="1">
              <a:extLst>
                <a:ext uri="{63B3BB69-23CF-44E3-9099-C40C66FF867C}">
                  <a14:compatExt spid="_x0000_s39968"/>
                </a:ext>
                <a:ext uri="{FF2B5EF4-FFF2-40B4-BE49-F238E27FC236}">
                  <a16:creationId xmlns:a16="http://schemas.microsoft.com/office/drawing/2014/main" id="{00000000-0008-0000-0000-000020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39969" name="Scroll Bar 2081" hidden="1">
              <a:extLst>
                <a:ext uri="{63B3BB69-23CF-44E3-9099-C40C66FF867C}">
                  <a14:compatExt spid="_x0000_s39969"/>
                </a:ext>
                <a:ext uri="{FF2B5EF4-FFF2-40B4-BE49-F238E27FC236}">
                  <a16:creationId xmlns:a16="http://schemas.microsoft.com/office/drawing/2014/main" id="{00000000-0008-0000-0000-00002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39970" name="Scroll Bar 2082" hidden="1">
              <a:extLst>
                <a:ext uri="{63B3BB69-23CF-44E3-9099-C40C66FF867C}">
                  <a14:compatExt spid="_x0000_s39970"/>
                </a:ext>
                <a:ext uri="{FF2B5EF4-FFF2-40B4-BE49-F238E27FC236}">
                  <a16:creationId xmlns:a16="http://schemas.microsoft.com/office/drawing/2014/main" id="{00000000-0008-0000-0000-000022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39971" name="Scroll Bar 2083" hidden="1">
              <a:extLst>
                <a:ext uri="{63B3BB69-23CF-44E3-9099-C40C66FF867C}">
                  <a14:compatExt spid="_x0000_s39971"/>
                </a:ext>
                <a:ext uri="{FF2B5EF4-FFF2-40B4-BE49-F238E27FC236}">
                  <a16:creationId xmlns:a16="http://schemas.microsoft.com/office/drawing/2014/main" id="{00000000-0008-0000-0000-000023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39972" name="Scroll Bar 2084" hidden="1">
              <a:extLst>
                <a:ext uri="{63B3BB69-23CF-44E3-9099-C40C66FF867C}">
                  <a14:compatExt spid="_x0000_s39972"/>
                </a:ext>
                <a:ext uri="{FF2B5EF4-FFF2-40B4-BE49-F238E27FC236}">
                  <a16:creationId xmlns:a16="http://schemas.microsoft.com/office/drawing/2014/main" id="{00000000-0008-0000-0000-000024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39973" name="Scroll Bar 2085" hidden="1">
              <a:extLst>
                <a:ext uri="{63B3BB69-23CF-44E3-9099-C40C66FF867C}">
                  <a14:compatExt spid="_x0000_s39973"/>
                </a:ext>
                <a:ext uri="{FF2B5EF4-FFF2-40B4-BE49-F238E27FC236}">
                  <a16:creationId xmlns:a16="http://schemas.microsoft.com/office/drawing/2014/main" id="{00000000-0008-0000-0000-000025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39974" name="Scroll Bar 2086" hidden="1">
              <a:extLst>
                <a:ext uri="{63B3BB69-23CF-44E3-9099-C40C66FF867C}">
                  <a14:compatExt spid="_x0000_s39974"/>
                </a:ext>
                <a:ext uri="{FF2B5EF4-FFF2-40B4-BE49-F238E27FC236}">
                  <a16:creationId xmlns:a16="http://schemas.microsoft.com/office/drawing/2014/main" id="{00000000-0008-0000-0000-000026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39975" name="Scroll Bar 2087" hidden="1">
              <a:extLst>
                <a:ext uri="{63B3BB69-23CF-44E3-9099-C40C66FF867C}">
                  <a14:compatExt spid="_x0000_s39975"/>
                </a:ext>
                <a:ext uri="{FF2B5EF4-FFF2-40B4-BE49-F238E27FC236}">
                  <a16:creationId xmlns:a16="http://schemas.microsoft.com/office/drawing/2014/main" id="{00000000-0008-0000-0000-000027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39976" name="Scroll Bar 2088" hidden="1">
              <a:extLst>
                <a:ext uri="{63B3BB69-23CF-44E3-9099-C40C66FF867C}">
                  <a14:compatExt spid="_x0000_s39976"/>
                </a:ext>
                <a:ext uri="{FF2B5EF4-FFF2-40B4-BE49-F238E27FC236}">
                  <a16:creationId xmlns:a16="http://schemas.microsoft.com/office/drawing/2014/main" id="{00000000-0008-0000-0000-000028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39977" name="Scroll Bar 2089" hidden="1">
              <a:extLst>
                <a:ext uri="{63B3BB69-23CF-44E3-9099-C40C66FF867C}">
                  <a14:compatExt spid="_x0000_s39977"/>
                </a:ext>
                <a:ext uri="{FF2B5EF4-FFF2-40B4-BE49-F238E27FC236}">
                  <a16:creationId xmlns:a16="http://schemas.microsoft.com/office/drawing/2014/main" id="{00000000-0008-0000-0000-000029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39978" name="Scroll Bar 2090" hidden="1">
              <a:extLst>
                <a:ext uri="{63B3BB69-23CF-44E3-9099-C40C66FF867C}">
                  <a14:compatExt spid="_x0000_s39978"/>
                </a:ext>
                <a:ext uri="{FF2B5EF4-FFF2-40B4-BE49-F238E27FC236}">
                  <a16:creationId xmlns:a16="http://schemas.microsoft.com/office/drawing/2014/main" id="{00000000-0008-0000-0000-00002A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39979" name="Scroll Bar 2091" hidden="1">
              <a:extLst>
                <a:ext uri="{63B3BB69-23CF-44E3-9099-C40C66FF867C}">
                  <a14:compatExt spid="_x0000_s39979"/>
                </a:ext>
                <a:ext uri="{FF2B5EF4-FFF2-40B4-BE49-F238E27FC236}">
                  <a16:creationId xmlns:a16="http://schemas.microsoft.com/office/drawing/2014/main" id="{00000000-0008-0000-0000-00002B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39980" name="Scroll Bar 2092" hidden="1">
              <a:extLst>
                <a:ext uri="{63B3BB69-23CF-44E3-9099-C40C66FF867C}">
                  <a14:compatExt spid="_x0000_s39980"/>
                </a:ext>
                <a:ext uri="{FF2B5EF4-FFF2-40B4-BE49-F238E27FC236}">
                  <a16:creationId xmlns:a16="http://schemas.microsoft.com/office/drawing/2014/main" id="{00000000-0008-0000-0000-00002C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39981" name="Scroll Bar 2093" hidden="1">
              <a:extLst>
                <a:ext uri="{63B3BB69-23CF-44E3-9099-C40C66FF867C}">
                  <a14:compatExt spid="_x0000_s39981"/>
                </a:ext>
                <a:ext uri="{FF2B5EF4-FFF2-40B4-BE49-F238E27FC236}">
                  <a16:creationId xmlns:a16="http://schemas.microsoft.com/office/drawing/2014/main" id="{00000000-0008-0000-0000-00002D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39982" name="Scroll Bar 2094" hidden="1">
              <a:extLst>
                <a:ext uri="{63B3BB69-23CF-44E3-9099-C40C66FF867C}">
                  <a14:compatExt spid="_x0000_s39982"/>
                </a:ext>
                <a:ext uri="{FF2B5EF4-FFF2-40B4-BE49-F238E27FC236}">
                  <a16:creationId xmlns:a16="http://schemas.microsoft.com/office/drawing/2014/main" id="{00000000-0008-0000-0000-00002E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39983" name="Scroll Bar 2095" hidden="1">
              <a:extLst>
                <a:ext uri="{63B3BB69-23CF-44E3-9099-C40C66FF867C}">
                  <a14:compatExt spid="_x0000_s39983"/>
                </a:ext>
                <a:ext uri="{FF2B5EF4-FFF2-40B4-BE49-F238E27FC236}">
                  <a16:creationId xmlns:a16="http://schemas.microsoft.com/office/drawing/2014/main" id="{00000000-0008-0000-0000-00002F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39984" name="Scroll Bar 2096" hidden="1">
              <a:extLst>
                <a:ext uri="{63B3BB69-23CF-44E3-9099-C40C66FF867C}">
                  <a14:compatExt spid="_x0000_s39984"/>
                </a:ext>
                <a:ext uri="{FF2B5EF4-FFF2-40B4-BE49-F238E27FC236}">
                  <a16:creationId xmlns:a16="http://schemas.microsoft.com/office/drawing/2014/main" id="{00000000-0008-0000-0000-000030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39985" name="Scroll Bar 2097" hidden="1">
              <a:extLst>
                <a:ext uri="{63B3BB69-23CF-44E3-9099-C40C66FF867C}">
                  <a14:compatExt spid="_x0000_s39985"/>
                </a:ext>
                <a:ext uri="{FF2B5EF4-FFF2-40B4-BE49-F238E27FC236}">
                  <a16:creationId xmlns:a16="http://schemas.microsoft.com/office/drawing/2014/main" id="{00000000-0008-0000-0000-00003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39986" name="Scroll Bar 2098" hidden="1">
              <a:extLst>
                <a:ext uri="{63B3BB69-23CF-44E3-9099-C40C66FF867C}">
                  <a14:compatExt spid="_x0000_s39986"/>
                </a:ext>
                <a:ext uri="{FF2B5EF4-FFF2-40B4-BE49-F238E27FC236}">
                  <a16:creationId xmlns:a16="http://schemas.microsoft.com/office/drawing/2014/main" id="{00000000-0008-0000-0000-000032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39987" name="Scroll Bar 2099" hidden="1">
              <a:extLst>
                <a:ext uri="{63B3BB69-23CF-44E3-9099-C40C66FF867C}">
                  <a14:compatExt spid="_x0000_s39987"/>
                </a:ext>
                <a:ext uri="{FF2B5EF4-FFF2-40B4-BE49-F238E27FC236}">
                  <a16:creationId xmlns:a16="http://schemas.microsoft.com/office/drawing/2014/main" id="{00000000-0008-0000-0000-000033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39988" name="Scroll Bar 2100" hidden="1">
              <a:extLst>
                <a:ext uri="{63B3BB69-23CF-44E3-9099-C40C66FF867C}">
                  <a14:compatExt spid="_x0000_s39988"/>
                </a:ext>
                <a:ext uri="{FF2B5EF4-FFF2-40B4-BE49-F238E27FC236}">
                  <a16:creationId xmlns:a16="http://schemas.microsoft.com/office/drawing/2014/main" id="{00000000-0008-0000-0000-000034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39989" name="Scroll Bar 2101" hidden="1">
              <a:extLst>
                <a:ext uri="{63B3BB69-23CF-44E3-9099-C40C66FF867C}">
                  <a14:compatExt spid="_x0000_s39989"/>
                </a:ext>
                <a:ext uri="{FF2B5EF4-FFF2-40B4-BE49-F238E27FC236}">
                  <a16:creationId xmlns:a16="http://schemas.microsoft.com/office/drawing/2014/main" id="{00000000-0008-0000-0000-000035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39990" name="Scroll Bar 2102" hidden="1">
              <a:extLst>
                <a:ext uri="{63B3BB69-23CF-44E3-9099-C40C66FF867C}">
                  <a14:compatExt spid="_x0000_s39990"/>
                </a:ext>
                <a:ext uri="{FF2B5EF4-FFF2-40B4-BE49-F238E27FC236}">
                  <a16:creationId xmlns:a16="http://schemas.microsoft.com/office/drawing/2014/main" id="{00000000-0008-0000-0000-000036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39991" name="Scroll Bar 2103" hidden="1">
              <a:extLst>
                <a:ext uri="{63B3BB69-23CF-44E3-9099-C40C66FF867C}">
                  <a14:compatExt spid="_x0000_s39991"/>
                </a:ext>
                <a:ext uri="{FF2B5EF4-FFF2-40B4-BE49-F238E27FC236}">
                  <a16:creationId xmlns:a16="http://schemas.microsoft.com/office/drawing/2014/main" id="{00000000-0008-0000-0000-000037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39992" name="Scroll Bar 2104" hidden="1">
              <a:extLst>
                <a:ext uri="{63B3BB69-23CF-44E3-9099-C40C66FF867C}">
                  <a14:compatExt spid="_x0000_s39992"/>
                </a:ext>
                <a:ext uri="{FF2B5EF4-FFF2-40B4-BE49-F238E27FC236}">
                  <a16:creationId xmlns:a16="http://schemas.microsoft.com/office/drawing/2014/main" id="{00000000-0008-0000-0000-000038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39993" name="Scroll Bar 2105" hidden="1">
              <a:extLst>
                <a:ext uri="{63B3BB69-23CF-44E3-9099-C40C66FF867C}">
                  <a14:compatExt spid="_x0000_s39993"/>
                </a:ext>
                <a:ext uri="{FF2B5EF4-FFF2-40B4-BE49-F238E27FC236}">
                  <a16:creationId xmlns:a16="http://schemas.microsoft.com/office/drawing/2014/main" id="{00000000-0008-0000-0000-000039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39994" name="Scroll Bar 2106" hidden="1">
              <a:extLst>
                <a:ext uri="{63B3BB69-23CF-44E3-9099-C40C66FF867C}">
                  <a14:compatExt spid="_x0000_s39994"/>
                </a:ext>
                <a:ext uri="{FF2B5EF4-FFF2-40B4-BE49-F238E27FC236}">
                  <a16:creationId xmlns:a16="http://schemas.microsoft.com/office/drawing/2014/main" id="{00000000-0008-0000-0000-00003A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39995" name="Scroll Bar 2107" hidden="1">
              <a:extLst>
                <a:ext uri="{63B3BB69-23CF-44E3-9099-C40C66FF867C}">
                  <a14:compatExt spid="_x0000_s39995"/>
                </a:ext>
                <a:ext uri="{FF2B5EF4-FFF2-40B4-BE49-F238E27FC236}">
                  <a16:creationId xmlns:a16="http://schemas.microsoft.com/office/drawing/2014/main" id="{00000000-0008-0000-0000-00003B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39996" name="Scroll Bar 2108" hidden="1">
              <a:extLst>
                <a:ext uri="{63B3BB69-23CF-44E3-9099-C40C66FF867C}">
                  <a14:compatExt spid="_x0000_s39996"/>
                </a:ext>
                <a:ext uri="{FF2B5EF4-FFF2-40B4-BE49-F238E27FC236}">
                  <a16:creationId xmlns:a16="http://schemas.microsoft.com/office/drawing/2014/main" id="{00000000-0008-0000-0000-00003C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39997" name="Scroll Bar 2109" hidden="1">
              <a:extLst>
                <a:ext uri="{63B3BB69-23CF-44E3-9099-C40C66FF867C}">
                  <a14:compatExt spid="_x0000_s39997"/>
                </a:ext>
                <a:ext uri="{FF2B5EF4-FFF2-40B4-BE49-F238E27FC236}">
                  <a16:creationId xmlns:a16="http://schemas.microsoft.com/office/drawing/2014/main" id="{00000000-0008-0000-0000-00003D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39998" name="Scroll Bar 2110" hidden="1">
              <a:extLst>
                <a:ext uri="{63B3BB69-23CF-44E3-9099-C40C66FF867C}">
                  <a14:compatExt spid="_x0000_s39998"/>
                </a:ext>
                <a:ext uri="{FF2B5EF4-FFF2-40B4-BE49-F238E27FC236}">
                  <a16:creationId xmlns:a16="http://schemas.microsoft.com/office/drawing/2014/main" id="{00000000-0008-0000-0000-00003E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39999" name="Scroll Bar 2111" hidden="1">
              <a:extLst>
                <a:ext uri="{63B3BB69-23CF-44E3-9099-C40C66FF867C}">
                  <a14:compatExt spid="_x0000_s39999"/>
                </a:ext>
                <a:ext uri="{FF2B5EF4-FFF2-40B4-BE49-F238E27FC236}">
                  <a16:creationId xmlns:a16="http://schemas.microsoft.com/office/drawing/2014/main" id="{00000000-0008-0000-0000-00003F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40000" name="Scroll Bar 2112" hidden="1">
              <a:extLst>
                <a:ext uri="{63B3BB69-23CF-44E3-9099-C40C66FF867C}">
                  <a14:compatExt spid="_x0000_s40000"/>
                </a:ext>
                <a:ext uri="{FF2B5EF4-FFF2-40B4-BE49-F238E27FC236}">
                  <a16:creationId xmlns:a16="http://schemas.microsoft.com/office/drawing/2014/main" id="{00000000-0008-0000-0000-000040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40001" name="Scroll Bar 2113" hidden="1">
              <a:extLst>
                <a:ext uri="{63B3BB69-23CF-44E3-9099-C40C66FF867C}">
                  <a14:compatExt spid="_x0000_s40001"/>
                </a:ext>
                <a:ext uri="{FF2B5EF4-FFF2-40B4-BE49-F238E27FC236}">
                  <a16:creationId xmlns:a16="http://schemas.microsoft.com/office/drawing/2014/main" id="{00000000-0008-0000-0000-00004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40002" name="Scroll Bar 2114" hidden="1">
              <a:extLst>
                <a:ext uri="{63B3BB69-23CF-44E3-9099-C40C66FF867C}">
                  <a14:compatExt spid="_x0000_s40002"/>
                </a:ext>
                <a:ext uri="{FF2B5EF4-FFF2-40B4-BE49-F238E27FC236}">
                  <a16:creationId xmlns:a16="http://schemas.microsoft.com/office/drawing/2014/main" id="{00000000-0008-0000-0000-000042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40003" name="Scroll Bar 2115" hidden="1">
              <a:extLst>
                <a:ext uri="{63B3BB69-23CF-44E3-9099-C40C66FF867C}">
                  <a14:compatExt spid="_x0000_s40003"/>
                </a:ext>
                <a:ext uri="{FF2B5EF4-FFF2-40B4-BE49-F238E27FC236}">
                  <a16:creationId xmlns:a16="http://schemas.microsoft.com/office/drawing/2014/main" id="{00000000-0008-0000-0000-000043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40004" name="Scroll Bar 2116" hidden="1">
              <a:extLst>
                <a:ext uri="{63B3BB69-23CF-44E3-9099-C40C66FF867C}">
                  <a14:compatExt spid="_x0000_s40004"/>
                </a:ext>
                <a:ext uri="{FF2B5EF4-FFF2-40B4-BE49-F238E27FC236}">
                  <a16:creationId xmlns:a16="http://schemas.microsoft.com/office/drawing/2014/main" id="{00000000-0008-0000-0000-000044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40005" name="Scroll Bar 2117" hidden="1">
              <a:extLst>
                <a:ext uri="{63B3BB69-23CF-44E3-9099-C40C66FF867C}">
                  <a14:compatExt spid="_x0000_s40005"/>
                </a:ext>
                <a:ext uri="{FF2B5EF4-FFF2-40B4-BE49-F238E27FC236}">
                  <a16:creationId xmlns:a16="http://schemas.microsoft.com/office/drawing/2014/main" id="{00000000-0008-0000-0000-000045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40006" name="Scroll Bar 2118" hidden="1">
              <a:extLst>
                <a:ext uri="{63B3BB69-23CF-44E3-9099-C40C66FF867C}">
                  <a14:compatExt spid="_x0000_s40006"/>
                </a:ext>
                <a:ext uri="{FF2B5EF4-FFF2-40B4-BE49-F238E27FC236}">
                  <a16:creationId xmlns:a16="http://schemas.microsoft.com/office/drawing/2014/main" id="{00000000-0008-0000-0000-000046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40007" name="Scroll Bar 2119" hidden="1">
              <a:extLst>
                <a:ext uri="{63B3BB69-23CF-44E3-9099-C40C66FF867C}">
                  <a14:compatExt spid="_x0000_s40007"/>
                </a:ext>
                <a:ext uri="{FF2B5EF4-FFF2-40B4-BE49-F238E27FC236}">
                  <a16:creationId xmlns:a16="http://schemas.microsoft.com/office/drawing/2014/main" id="{00000000-0008-0000-0000-000047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40008" name="Scroll Bar 2120" hidden="1">
              <a:extLst>
                <a:ext uri="{63B3BB69-23CF-44E3-9099-C40C66FF867C}">
                  <a14:compatExt spid="_x0000_s40008"/>
                </a:ext>
                <a:ext uri="{FF2B5EF4-FFF2-40B4-BE49-F238E27FC236}">
                  <a16:creationId xmlns:a16="http://schemas.microsoft.com/office/drawing/2014/main" id="{00000000-0008-0000-0000-000048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40009" name="Scroll Bar 2121" hidden="1">
              <a:extLst>
                <a:ext uri="{63B3BB69-23CF-44E3-9099-C40C66FF867C}">
                  <a14:compatExt spid="_x0000_s40009"/>
                </a:ext>
                <a:ext uri="{FF2B5EF4-FFF2-40B4-BE49-F238E27FC236}">
                  <a16:creationId xmlns:a16="http://schemas.microsoft.com/office/drawing/2014/main" id="{00000000-0008-0000-0000-000049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40010" name="Scroll Bar 2122" hidden="1">
              <a:extLst>
                <a:ext uri="{63B3BB69-23CF-44E3-9099-C40C66FF867C}">
                  <a14:compatExt spid="_x0000_s40010"/>
                </a:ext>
                <a:ext uri="{FF2B5EF4-FFF2-40B4-BE49-F238E27FC236}">
                  <a16:creationId xmlns:a16="http://schemas.microsoft.com/office/drawing/2014/main" id="{00000000-0008-0000-0000-00004A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40011" name="Scroll Bar 2123" hidden="1">
              <a:extLst>
                <a:ext uri="{63B3BB69-23CF-44E3-9099-C40C66FF867C}">
                  <a14:compatExt spid="_x0000_s40011"/>
                </a:ext>
                <a:ext uri="{FF2B5EF4-FFF2-40B4-BE49-F238E27FC236}">
                  <a16:creationId xmlns:a16="http://schemas.microsoft.com/office/drawing/2014/main" id="{00000000-0008-0000-0000-00004B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40012" name="Scroll Bar 2124" hidden="1">
              <a:extLst>
                <a:ext uri="{63B3BB69-23CF-44E3-9099-C40C66FF867C}">
                  <a14:compatExt spid="_x0000_s40012"/>
                </a:ext>
                <a:ext uri="{FF2B5EF4-FFF2-40B4-BE49-F238E27FC236}">
                  <a16:creationId xmlns:a16="http://schemas.microsoft.com/office/drawing/2014/main" id="{00000000-0008-0000-0000-00004C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40013" name="Scroll Bar 2125" hidden="1">
              <a:extLst>
                <a:ext uri="{63B3BB69-23CF-44E3-9099-C40C66FF867C}">
                  <a14:compatExt spid="_x0000_s40013"/>
                </a:ext>
                <a:ext uri="{FF2B5EF4-FFF2-40B4-BE49-F238E27FC236}">
                  <a16:creationId xmlns:a16="http://schemas.microsoft.com/office/drawing/2014/main" id="{00000000-0008-0000-0000-00004D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276</xdr:row>
          <xdr:rowOff>38100</xdr:rowOff>
        </xdr:from>
        <xdr:to>
          <xdr:col>8</xdr:col>
          <xdr:colOff>0</xdr:colOff>
          <xdr:row>276</xdr:row>
          <xdr:rowOff>254000</xdr:rowOff>
        </xdr:to>
        <xdr:sp macro="" textlink="">
          <xdr:nvSpPr>
            <xdr:cNvPr id="40014" name="Scroll Bar 2126" hidden="1">
              <a:extLst>
                <a:ext uri="{63B3BB69-23CF-44E3-9099-C40C66FF867C}">
                  <a14:compatExt spid="_x0000_s40014"/>
                </a:ext>
                <a:ext uri="{FF2B5EF4-FFF2-40B4-BE49-F238E27FC236}">
                  <a16:creationId xmlns:a16="http://schemas.microsoft.com/office/drawing/2014/main" id="{00000000-0008-0000-0000-00004E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277</xdr:row>
          <xdr:rowOff>38100</xdr:rowOff>
        </xdr:from>
        <xdr:to>
          <xdr:col>8</xdr:col>
          <xdr:colOff>0</xdr:colOff>
          <xdr:row>277</xdr:row>
          <xdr:rowOff>254000</xdr:rowOff>
        </xdr:to>
        <xdr:sp macro="" textlink="">
          <xdr:nvSpPr>
            <xdr:cNvPr id="40015" name="Scroll Bar 2127" hidden="1">
              <a:extLst>
                <a:ext uri="{63B3BB69-23CF-44E3-9099-C40C66FF867C}">
                  <a14:compatExt spid="_x0000_s40015"/>
                </a:ext>
                <a:ext uri="{FF2B5EF4-FFF2-40B4-BE49-F238E27FC236}">
                  <a16:creationId xmlns:a16="http://schemas.microsoft.com/office/drawing/2014/main" id="{00000000-0008-0000-0000-00004F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278</xdr:row>
          <xdr:rowOff>38100</xdr:rowOff>
        </xdr:from>
        <xdr:to>
          <xdr:col>8</xdr:col>
          <xdr:colOff>0</xdr:colOff>
          <xdr:row>278</xdr:row>
          <xdr:rowOff>254000</xdr:rowOff>
        </xdr:to>
        <xdr:sp macro="" textlink="">
          <xdr:nvSpPr>
            <xdr:cNvPr id="40016" name="Scroll Bar 2128" hidden="1">
              <a:extLst>
                <a:ext uri="{63B3BB69-23CF-44E3-9099-C40C66FF867C}">
                  <a14:compatExt spid="_x0000_s40016"/>
                </a:ext>
                <a:ext uri="{FF2B5EF4-FFF2-40B4-BE49-F238E27FC236}">
                  <a16:creationId xmlns:a16="http://schemas.microsoft.com/office/drawing/2014/main" id="{00000000-0008-0000-0000-000050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279</xdr:row>
          <xdr:rowOff>38100</xdr:rowOff>
        </xdr:from>
        <xdr:to>
          <xdr:col>8</xdr:col>
          <xdr:colOff>0</xdr:colOff>
          <xdr:row>279</xdr:row>
          <xdr:rowOff>254000</xdr:rowOff>
        </xdr:to>
        <xdr:sp macro="" textlink="">
          <xdr:nvSpPr>
            <xdr:cNvPr id="40017" name="Scroll Bar 2129" hidden="1">
              <a:extLst>
                <a:ext uri="{63B3BB69-23CF-44E3-9099-C40C66FF867C}">
                  <a14:compatExt spid="_x0000_s40017"/>
                </a:ext>
                <a:ext uri="{FF2B5EF4-FFF2-40B4-BE49-F238E27FC236}">
                  <a16:creationId xmlns:a16="http://schemas.microsoft.com/office/drawing/2014/main" id="{00000000-0008-0000-0000-00005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280</xdr:row>
          <xdr:rowOff>38100</xdr:rowOff>
        </xdr:from>
        <xdr:to>
          <xdr:col>8</xdr:col>
          <xdr:colOff>0</xdr:colOff>
          <xdr:row>280</xdr:row>
          <xdr:rowOff>254000</xdr:rowOff>
        </xdr:to>
        <xdr:sp macro="" textlink="">
          <xdr:nvSpPr>
            <xdr:cNvPr id="40018" name="Scroll Bar 2130" hidden="1">
              <a:extLst>
                <a:ext uri="{63B3BB69-23CF-44E3-9099-C40C66FF867C}">
                  <a14:compatExt spid="_x0000_s40018"/>
                </a:ext>
                <a:ext uri="{FF2B5EF4-FFF2-40B4-BE49-F238E27FC236}">
                  <a16:creationId xmlns:a16="http://schemas.microsoft.com/office/drawing/2014/main" id="{00000000-0008-0000-0000-000052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281</xdr:row>
          <xdr:rowOff>38100</xdr:rowOff>
        </xdr:from>
        <xdr:to>
          <xdr:col>8</xdr:col>
          <xdr:colOff>0</xdr:colOff>
          <xdr:row>281</xdr:row>
          <xdr:rowOff>254000</xdr:rowOff>
        </xdr:to>
        <xdr:sp macro="" textlink="">
          <xdr:nvSpPr>
            <xdr:cNvPr id="40019" name="Scroll Bar 2131" hidden="1">
              <a:extLst>
                <a:ext uri="{63B3BB69-23CF-44E3-9099-C40C66FF867C}">
                  <a14:compatExt spid="_x0000_s40019"/>
                </a:ext>
                <a:ext uri="{FF2B5EF4-FFF2-40B4-BE49-F238E27FC236}">
                  <a16:creationId xmlns:a16="http://schemas.microsoft.com/office/drawing/2014/main" id="{00000000-0008-0000-0000-000053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282</xdr:row>
          <xdr:rowOff>38100</xdr:rowOff>
        </xdr:from>
        <xdr:to>
          <xdr:col>8</xdr:col>
          <xdr:colOff>0</xdr:colOff>
          <xdr:row>282</xdr:row>
          <xdr:rowOff>254000</xdr:rowOff>
        </xdr:to>
        <xdr:sp macro="" textlink="">
          <xdr:nvSpPr>
            <xdr:cNvPr id="40020" name="Scroll Bar 2132" hidden="1">
              <a:extLst>
                <a:ext uri="{63B3BB69-23CF-44E3-9099-C40C66FF867C}">
                  <a14:compatExt spid="_x0000_s40020"/>
                </a:ext>
                <a:ext uri="{FF2B5EF4-FFF2-40B4-BE49-F238E27FC236}">
                  <a16:creationId xmlns:a16="http://schemas.microsoft.com/office/drawing/2014/main" id="{00000000-0008-0000-0000-000054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283</xdr:row>
          <xdr:rowOff>38100</xdr:rowOff>
        </xdr:from>
        <xdr:to>
          <xdr:col>8</xdr:col>
          <xdr:colOff>0</xdr:colOff>
          <xdr:row>283</xdr:row>
          <xdr:rowOff>254000</xdr:rowOff>
        </xdr:to>
        <xdr:sp macro="" textlink="">
          <xdr:nvSpPr>
            <xdr:cNvPr id="40021" name="Scroll Bar 2133" hidden="1">
              <a:extLst>
                <a:ext uri="{63B3BB69-23CF-44E3-9099-C40C66FF867C}">
                  <a14:compatExt spid="_x0000_s40021"/>
                </a:ext>
                <a:ext uri="{FF2B5EF4-FFF2-40B4-BE49-F238E27FC236}">
                  <a16:creationId xmlns:a16="http://schemas.microsoft.com/office/drawing/2014/main" id="{00000000-0008-0000-0000-000055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284</xdr:row>
          <xdr:rowOff>38100</xdr:rowOff>
        </xdr:from>
        <xdr:to>
          <xdr:col>8</xdr:col>
          <xdr:colOff>0</xdr:colOff>
          <xdr:row>284</xdr:row>
          <xdr:rowOff>254000</xdr:rowOff>
        </xdr:to>
        <xdr:sp macro="" textlink="">
          <xdr:nvSpPr>
            <xdr:cNvPr id="40022" name="Scroll Bar 2134" hidden="1">
              <a:extLst>
                <a:ext uri="{63B3BB69-23CF-44E3-9099-C40C66FF867C}">
                  <a14:compatExt spid="_x0000_s40022"/>
                </a:ext>
                <a:ext uri="{FF2B5EF4-FFF2-40B4-BE49-F238E27FC236}">
                  <a16:creationId xmlns:a16="http://schemas.microsoft.com/office/drawing/2014/main" id="{00000000-0008-0000-0000-000056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285</xdr:row>
          <xdr:rowOff>38100</xdr:rowOff>
        </xdr:from>
        <xdr:to>
          <xdr:col>8</xdr:col>
          <xdr:colOff>0</xdr:colOff>
          <xdr:row>285</xdr:row>
          <xdr:rowOff>254000</xdr:rowOff>
        </xdr:to>
        <xdr:sp macro="" textlink="">
          <xdr:nvSpPr>
            <xdr:cNvPr id="40023" name="Scroll Bar 2135" hidden="1">
              <a:extLst>
                <a:ext uri="{63B3BB69-23CF-44E3-9099-C40C66FF867C}">
                  <a14:compatExt spid="_x0000_s40023"/>
                </a:ext>
                <a:ext uri="{FF2B5EF4-FFF2-40B4-BE49-F238E27FC236}">
                  <a16:creationId xmlns:a16="http://schemas.microsoft.com/office/drawing/2014/main" id="{00000000-0008-0000-0000-000057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286</xdr:row>
          <xdr:rowOff>38100</xdr:rowOff>
        </xdr:from>
        <xdr:to>
          <xdr:col>8</xdr:col>
          <xdr:colOff>0</xdr:colOff>
          <xdr:row>286</xdr:row>
          <xdr:rowOff>254000</xdr:rowOff>
        </xdr:to>
        <xdr:sp macro="" textlink="">
          <xdr:nvSpPr>
            <xdr:cNvPr id="40024" name="Scroll Bar 2136" hidden="1">
              <a:extLst>
                <a:ext uri="{63B3BB69-23CF-44E3-9099-C40C66FF867C}">
                  <a14:compatExt spid="_x0000_s40024"/>
                </a:ext>
                <a:ext uri="{FF2B5EF4-FFF2-40B4-BE49-F238E27FC236}">
                  <a16:creationId xmlns:a16="http://schemas.microsoft.com/office/drawing/2014/main" id="{00000000-0008-0000-0000-000058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287</xdr:row>
          <xdr:rowOff>38100</xdr:rowOff>
        </xdr:from>
        <xdr:to>
          <xdr:col>8</xdr:col>
          <xdr:colOff>0</xdr:colOff>
          <xdr:row>287</xdr:row>
          <xdr:rowOff>254000</xdr:rowOff>
        </xdr:to>
        <xdr:sp macro="" textlink="">
          <xdr:nvSpPr>
            <xdr:cNvPr id="40025" name="Scroll Bar 2137" hidden="1">
              <a:extLst>
                <a:ext uri="{63B3BB69-23CF-44E3-9099-C40C66FF867C}">
                  <a14:compatExt spid="_x0000_s40025"/>
                </a:ext>
                <a:ext uri="{FF2B5EF4-FFF2-40B4-BE49-F238E27FC236}">
                  <a16:creationId xmlns:a16="http://schemas.microsoft.com/office/drawing/2014/main" id="{00000000-0008-0000-0000-000059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288</xdr:row>
          <xdr:rowOff>38100</xdr:rowOff>
        </xdr:from>
        <xdr:to>
          <xdr:col>8</xdr:col>
          <xdr:colOff>0</xdr:colOff>
          <xdr:row>288</xdr:row>
          <xdr:rowOff>254000</xdr:rowOff>
        </xdr:to>
        <xdr:sp macro="" textlink="">
          <xdr:nvSpPr>
            <xdr:cNvPr id="40026" name="Scroll Bar 2138" hidden="1">
              <a:extLst>
                <a:ext uri="{63B3BB69-23CF-44E3-9099-C40C66FF867C}">
                  <a14:compatExt spid="_x0000_s40026"/>
                </a:ext>
                <a:ext uri="{FF2B5EF4-FFF2-40B4-BE49-F238E27FC236}">
                  <a16:creationId xmlns:a16="http://schemas.microsoft.com/office/drawing/2014/main" id="{00000000-0008-0000-0000-00005A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289</xdr:row>
          <xdr:rowOff>38100</xdr:rowOff>
        </xdr:from>
        <xdr:to>
          <xdr:col>8</xdr:col>
          <xdr:colOff>0</xdr:colOff>
          <xdr:row>289</xdr:row>
          <xdr:rowOff>254000</xdr:rowOff>
        </xdr:to>
        <xdr:sp macro="" textlink="">
          <xdr:nvSpPr>
            <xdr:cNvPr id="40027" name="Scroll Bar 2139" hidden="1">
              <a:extLst>
                <a:ext uri="{63B3BB69-23CF-44E3-9099-C40C66FF867C}">
                  <a14:compatExt spid="_x0000_s40027"/>
                </a:ext>
                <a:ext uri="{FF2B5EF4-FFF2-40B4-BE49-F238E27FC236}">
                  <a16:creationId xmlns:a16="http://schemas.microsoft.com/office/drawing/2014/main" id="{00000000-0008-0000-0000-00005B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290</xdr:row>
          <xdr:rowOff>38100</xdr:rowOff>
        </xdr:from>
        <xdr:to>
          <xdr:col>8</xdr:col>
          <xdr:colOff>0</xdr:colOff>
          <xdr:row>290</xdr:row>
          <xdr:rowOff>254000</xdr:rowOff>
        </xdr:to>
        <xdr:sp macro="" textlink="">
          <xdr:nvSpPr>
            <xdr:cNvPr id="40028" name="Scroll Bar 2140" hidden="1">
              <a:extLst>
                <a:ext uri="{63B3BB69-23CF-44E3-9099-C40C66FF867C}">
                  <a14:compatExt spid="_x0000_s40028"/>
                </a:ext>
                <a:ext uri="{FF2B5EF4-FFF2-40B4-BE49-F238E27FC236}">
                  <a16:creationId xmlns:a16="http://schemas.microsoft.com/office/drawing/2014/main" id="{00000000-0008-0000-0000-00005C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291</xdr:row>
          <xdr:rowOff>38100</xdr:rowOff>
        </xdr:from>
        <xdr:to>
          <xdr:col>8</xdr:col>
          <xdr:colOff>0</xdr:colOff>
          <xdr:row>291</xdr:row>
          <xdr:rowOff>254000</xdr:rowOff>
        </xdr:to>
        <xdr:sp macro="" textlink="">
          <xdr:nvSpPr>
            <xdr:cNvPr id="40029" name="Scroll Bar 2141" hidden="1">
              <a:extLst>
                <a:ext uri="{63B3BB69-23CF-44E3-9099-C40C66FF867C}">
                  <a14:compatExt spid="_x0000_s40029"/>
                </a:ext>
                <a:ext uri="{FF2B5EF4-FFF2-40B4-BE49-F238E27FC236}">
                  <a16:creationId xmlns:a16="http://schemas.microsoft.com/office/drawing/2014/main" id="{00000000-0008-0000-0000-00005D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292</xdr:row>
          <xdr:rowOff>38100</xdr:rowOff>
        </xdr:from>
        <xdr:to>
          <xdr:col>8</xdr:col>
          <xdr:colOff>0</xdr:colOff>
          <xdr:row>292</xdr:row>
          <xdr:rowOff>254000</xdr:rowOff>
        </xdr:to>
        <xdr:sp macro="" textlink="">
          <xdr:nvSpPr>
            <xdr:cNvPr id="40030" name="Scroll Bar 2142" hidden="1">
              <a:extLst>
                <a:ext uri="{63B3BB69-23CF-44E3-9099-C40C66FF867C}">
                  <a14:compatExt spid="_x0000_s40030"/>
                </a:ext>
                <a:ext uri="{FF2B5EF4-FFF2-40B4-BE49-F238E27FC236}">
                  <a16:creationId xmlns:a16="http://schemas.microsoft.com/office/drawing/2014/main" id="{00000000-0008-0000-0000-00005E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293</xdr:row>
          <xdr:rowOff>38100</xdr:rowOff>
        </xdr:from>
        <xdr:to>
          <xdr:col>8</xdr:col>
          <xdr:colOff>0</xdr:colOff>
          <xdr:row>293</xdr:row>
          <xdr:rowOff>254000</xdr:rowOff>
        </xdr:to>
        <xdr:sp macro="" textlink="">
          <xdr:nvSpPr>
            <xdr:cNvPr id="40031" name="Scroll Bar 2143" hidden="1">
              <a:extLst>
                <a:ext uri="{63B3BB69-23CF-44E3-9099-C40C66FF867C}">
                  <a14:compatExt spid="_x0000_s40031"/>
                </a:ext>
                <a:ext uri="{FF2B5EF4-FFF2-40B4-BE49-F238E27FC236}">
                  <a16:creationId xmlns:a16="http://schemas.microsoft.com/office/drawing/2014/main" id="{00000000-0008-0000-0000-00005F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294</xdr:row>
          <xdr:rowOff>38100</xdr:rowOff>
        </xdr:from>
        <xdr:to>
          <xdr:col>8</xdr:col>
          <xdr:colOff>0</xdr:colOff>
          <xdr:row>294</xdr:row>
          <xdr:rowOff>254000</xdr:rowOff>
        </xdr:to>
        <xdr:sp macro="" textlink="">
          <xdr:nvSpPr>
            <xdr:cNvPr id="40032" name="Scroll Bar 2144" hidden="1">
              <a:extLst>
                <a:ext uri="{63B3BB69-23CF-44E3-9099-C40C66FF867C}">
                  <a14:compatExt spid="_x0000_s40032"/>
                </a:ext>
                <a:ext uri="{FF2B5EF4-FFF2-40B4-BE49-F238E27FC236}">
                  <a16:creationId xmlns:a16="http://schemas.microsoft.com/office/drawing/2014/main" id="{00000000-0008-0000-0000-000060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295</xdr:row>
          <xdr:rowOff>38100</xdr:rowOff>
        </xdr:from>
        <xdr:to>
          <xdr:col>8</xdr:col>
          <xdr:colOff>0</xdr:colOff>
          <xdr:row>295</xdr:row>
          <xdr:rowOff>254000</xdr:rowOff>
        </xdr:to>
        <xdr:sp macro="" textlink="">
          <xdr:nvSpPr>
            <xdr:cNvPr id="40033" name="Scroll Bar 2145" hidden="1">
              <a:extLst>
                <a:ext uri="{63B3BB69-23CF-44E3-9099-C40C66FF867C}">
                  <a14:compatExt spid="_x0000_s40033"/>
                </a:ext>
                <a:ext uri="{FF2B5EF4-FFF2-40B4-BE49-F238E27FC236}">
                  <a16:creationId xmlns:a16="http://schemas.microsoft.com/office/drawing/2014/main" id="{00000000-0008-0000-0000-00006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296</xdr:row>
          <xdr:rowOff>38100</xdr:rowOff>
        </xdr:from>
        <xdr:to>
          <xdr:col>8</xdr:col>
          <xdr:colOff>0</xdr:colOff>
          <xdr:row>296</xdr:row>
          <xdr:rowOff>254000</xdr:rowOff>
        </xdr:to>
        <xdr:sp macro="" textlink="">
          <xdr:nvSpPr>
            <xdr:cNvPr id="40034" name="Scroll Bar 2146" hidden="1">
              <a:extLst>
                <a:ext uri="{63B3BB69-23CF-44E3-9099-C40C66FF867C}">
                  <a14:compatExt spid="_x0000_s40034"/>
                </a:ext>
                <a:ext uri="{FF2B5EF4-FFF2-40B4-BE49-F238E27FC236}">
                  <a16:creationId xmlns:a16="http://schemas.microsoft.com/office/drawing/2014/main" id="{00000000-0008-0000-0000-000062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455" name="Scroll Bar 2567" hidden="1">
              <a:extLst>
                <a:ext uri="{63B3BB69-23CF-44E3-9099-C40C66FF867C}">
                  <a14:compatExt spid="_x0000_s40455"/>
                </a:ext>
                <a:ext uri="{FF2B5EF4-FFF2-40B4-BE49-F238E27FC236}">
                  <a16:creationId xmlns:a16="http://schemas.microsoft.com/office/drawing/2014/main" id="{00000000-0008-0000-0000-00000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456" name="Scroll Bar 2568" hidden="1">
              <a:extLst>
                <a:ext uri="{63B3BB69-23CF-44E3-9099-C40C66FF867C}">
                  <a14:compatExt spid="_x0000_s40456"/>
                </a:ext>
                <a:ext uri="{FF2B5EF4-FFF2-40B4-BE49-F238E27FC236}">
                  <a16:creationId xmlns:a16="http://schemas.microsoft.com/office/drawing/2014/main" id="{00000000-0008-0000-0000-00000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457" name="Scroll Bar 2569" hidden="1">
              <a:extLst>
                <a:ext uri="{63B3BB69-23CF-44E3-9099-C40C66FF867C}">
                  <a14:compatExt spid="_x0000_s40457"/>
                </a:ext>
                <a:ext uri="{FF2B5EF4-FFF2-40B4-BE49-F238E27FC236}">
                  <a16:creationId xmlns:a16="http://schemas.microsoft.com/office/drawing/2014/main" id="{00000000-0008-0000-0000-00000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458" name="Scroll Bar 2570" hidden="1">
              <a:extLst>
                <a:ext uri="{63B3BB69-23CF-44E3-9099-C40C66FF867C}">
                  <a14:compatExt spid="_x0000_s40458"/>
                </a:ext>
                <a:ext uri="{FF2B5EF4-FFF2-40B4-BE49-F238E27FC236}">
                  <a16:creationId xmlns:a16="http://schemas.microsoft.com/office/drawing/2014/main" id="{00000000-0008-0000-0000-00000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459" name="Scroll Bar 2571" hidden="1">
              <a:extLst>
                <a:ext uri="{63B3BB69-23CF-44E3-9099-C40C66FF867C}">
                  <a14:compatExt spid="_x0000_s40459"/>
                </a:ext>
                <a:ext uri="{FF2B5EF4-FFF2-40B4-BE49-F238E27FC236}">
                  <a16:creationId xmlns:a16="http://schemas.microsoft.com/office/drawing/2014/main" id="{00000000-0008-0000-0000-00000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460" name="Scroll Bar 2572" hidden="1">
              <a:extLst>
                <a:ext uri="{63B3BB69-23CF-44E3-9099-C40C66FF867C}">
                  <a14:compatExt spid="_x0000_s40460"/>
                </a:ext>
                <a:ext uri="{FF2B5EF4-FFF2-40B4-BE49-F238E27FC236}">
                  <a16:creationId xmlns:a16="http://schemas.microsoft.com/office/drawing/2014/main" id="{00000000-0008-0000-0000-00000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461" name="Scroll Bar 2573" hidden="1">
              <a:extLst>
                <a:ext uri="{63B3BB69-23CF-44E3-9099-C40C66FF867C}">
                  <a14:compatExt spid="_x0000_s40461"/>
                </a:ext>
                <a:ext uri="{FF2B5EF4-FFF2-40B4-BE49-F238E27FC236}">
                  <a16:creationId xmlns:a16="http://schemas.microsoft.com/office/drawing/2014/main" id="{00000000-0008-0000-0000-00000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462" name="Scroll Bar 2574" hidden="1">
              <a:extLst>
                <a:ext uri="{63B3BB69-23CF-44E3-9099-C40C66FF867C}">
                  <a14:compatExt spid="_x0000_s40462"/>
                </a:ext>
                <a:ext uri="{FF2B5EF4-FFF2-40B4-BE49-F238E27FC236}">
                  <a16:creationId xmlns:a16="http://schemas.microsoft.com/office/drawing/2014/main" id="{00000000-0008-0000-0000-00000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463" name="Scroll Bar 2575" hidden="1">
              <a:extLst>
                <a:ext uri="{63B3BB69-23CF-44E3-9099-C40C66FF867C}">
                  <a14:compatExt spid="_x0000_s40463"/>
                </a:ext>
                <a:ext uri="{FF2B5EF4-FFF2-40B4-BE49-F238E27FC236}">
                  <a16:creationId xmlns:a16="http://schemas.microsoft.com/office/drawing/2014/main" id="{00000000-0008-0000-0000-00000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464" name="Scroll Bar 2576" hidden="1">
              <a:extLst>
                <a:ext uri="{63B3BB69-23CF-44E3-9099-C40C66FF867C}">
                  <a14:compatExt spid="_x0000_s40464"/>
                </a:ext>
                <a:ext uri="{FF2B5EF4-FFF2-40B4-BE49-F238E27FC236}">
                  <a16:creationId xmlns:a16="http://schemas.microsoft.com/office/drawing/2014/main" id="{00000000-0008-0000-0000-00001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465" name="Scroll Bar 2577" hidden="1">
              <a:extLst>
                <a:ext uri="{63B3BB69-23CF-44E3-9099-C40C66FF867C}">
                  <a14:compatExt spid="_x0000_s40465"/>
                </a:ext>
                <a:ext uri="{FF2B5EF4-FFF2-40B4-BE49-F238E27FC236}">
                  <a16:creationId xmlns:a16="http://schemas.microsoft.com/office/drawing/2014/main" id="{00000000-0008-0000-0000-00001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466" name="Scroll Bar 2578" hidden="1">
              <a:extLst>
                <a:ext uri="{63B3BB69-23CF-44E3-9099-C40C66FF867C}">
                  <a14:compatExt spid="_x0000_s40466"/>
                </a:ext>
                <a:ext uri="{FF2B5EF4-FFF2-40B4-BE49-F238E27FC236}">
                  <a16:creationId xmlns:a16="http://schemas.microsoft.com/office/drawing/2014/main" id="{00000000-0008-0000-0000-00001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467" name="Scroll Bar 2579" hidden="1">
              <a:extLst>
                <a:ext uri="{63B3BB69-23CF-44E3-9099-C40C66FF867C}">
                  <a14:compatExt spid="_x0000_s40467"/>
                </a:ext>
                <a:ext uri="{FF2B5EF4-FFF2-40B4-BE49-F238E27FC236}">
                  <a16:creationId xmlns:a16="http://schemas.microsoft.com/office/drawing/2014/main" id="{00000000-0008-0000-0000-00001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468" name="Scroll Bar 2580" hidden="1">
              <a:extLst>
                <a:ext uri="{63B3BB69-23CF-44E3-9099-C40C66FF867C}">
                  <a14:compatExt spid="_x0000_s40468"/>
                </a:ext>
                <a:ext uri="{FF2B5EF4-FFF2-40B4-BE49-F238E27FC236}">
                  <a16:creationId xmlns:a16="http://schemas.microsoft.com/office/drawing/2014/main" id="{00000000-0008-0000-0000-00001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469" name="Scroll Bar 2581" hidden="1">
              <a:extLst>
                <a:ext uri="{63B3BB69-23CF-44E3-9099-C40C66FF867C}">
                  <a14:compatExt spid="_x0000_s40469"/>
                </a:ext>
                <a:ext uri="{FF2B5EF4-FFF2-40B4-BE49-F238E27FC236}">
                  <a16:creationId xmlns:a16="http://schemas.microsoft.com/office/drawing/2014/main" id="{00000000-0008-0000-0000-00001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470" name="Scroll Bar 2582" hidden="1">
              <a:extLst>
                <a:ext uri="{63B3BB69-23CF-44E3-9099-C40C66FF867C}">
                  <a14:compatExt spid="_x0000_s40470"/>
                </a:ext>
                <a:ext uri="{FF2B5EF4-FFF2-40B4-BE49-F238E27FC236}">
                  <a16:creationId xmlns:a16="http://schemas.microsoft.com/office/drawing/2014/main" id="{00000000-0008-0000-0000-00001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471" name="Scroll Bar 2583" hidden="1">
              <a:extLst>
                <a:ext uri="{63B3BB69-23CF-44E3-9099-C40C66FF867C}">
                  <a14:compatExt spid="_x0000_s40471"/>
                </a:ext>
                <a:ext uri="{FF2B5EF4-FFF2-40B4-BE49-F238E27FC236}">
                  <a16:creationId xmlns:a16="http://schemas.microsoft.com/office/drawing/2014/main" id="{00000000-0008-0000-0000-00001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472" name="Scroll Bar 2584" hidden="1">
              <a:extLst>
                <a:ext uri="{63B3BB69-23CF-44E3-9099-C40C66FF867C}">
                  <a14:compatExt spid="_x0000_s40472"/>
                </a:ext>
                <a:ext uri="{FF2B5EF4-FFF2-40B4-BE49-F238E27FC236}">
                  <a16:creationId xmlns:a16="http://schemas.microsoft.com/office/drawing/2014/main" id="{00000000-0008-0000-0000-00001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473" name="Scroll Bar 2585" hidden="1">
              <a:extLst>
                <a:ext uri="{63B3BB69-23CF-44E3-9099-C40C66FF867C}">
                  <a14:compatExt spid="_x0000_s40473"/>
                </a:ext>
                <a:ext uri="{FF2B5EF4-FFF2-40B4-BE49-F238E27FC236}">
                  <a16:creationId xmlns:a16="http://schemas.microsoft.com/office/drawing/2014/main" id="{00000000-0008-0000-0000-00001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474" name="Scroll Bar 2586" hidden="1">
              <a:extLst>
                <a:ext uri="{63B3BB69-23CF-44E3-9099-C40C66FF867C}">
                  <a14:compatExt spid="_x0000_s40474"/>
                </a:ext>
                <a:ext uri="{FF2B5EF4-FFF2-40B4-BE49-F238E27FC236}">
                  <a16:creationId xmlns:a16="http://schemas.microsoft.com/office/drawing/2014/main" id="{00000000-0008-0000-0000-00001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475" name="Scroll Bar 2587" hidden="1">
              <a:extLst>
                <a:ext uri="{63B3BB69-23CF-44E3-9099-C40C66FF867C}">
                  <a14:compatExt spid="_x0000_s40475"/>
                </a:ext>
                <a:ext uri="{FF2B5EF4-FFF2-40B4-BE49-F238E27FC236}">
                  <a16:creationId xmlns:a16="http://schemas.microsoft.com/office/drawing/2014/main" id="{00000000-0008-0000-0000-00001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476" name="Scroll Bar 2588" hidden="1">
              <a:extLst>
                <a:ext uri="{63B3BB69-23CF-44E3-9099-C40C66FF867C}">
                  <a14:compatExt spid="_x0000_s40476"/>
                </a:ext>
                <a:ext uri="{FF2B5EF4-FFF2-40B4-BE49-F238E27FC236}">
                  <a16:creationId xmlns:a16="http://schemas.microsoft.com/office/drawing/2014/main" id="{00000000-0008-0000-0000-00001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477" name="Scroll Bar 2589" hidden="1">
              <a:extLst>
                <a:ext uri="{63B3BB69-23CF-44E3-9099-C40C66FF867C}">
                  <a14:compatExt spid="_x0000_s40477"/>
                </a:ext>
                <a:ext uri="{FF2B5EF4-FFF2-40B4-BE49-F238E27FC236}">
                  <a16:creationId xmlns:a16="http://schemas.microsoft.com/office/drawing/2014/main" id="{00000000-0008-0000-0000-00001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478" name="Scroll Bar 2590" hidden="1">
              <a:extLst>
                <a:ext uri="{63B3BB69-23CF-44E3-9099-C40C66FF867C}">
                  <a14:compatExt spid="_x0000_s40478"/>
                </a:ext>
                <a:ext uri="{FF2B5EF4-FFF2-40B4-BE49-F238E27FC236}">
                  <a16:creationId xmlns:a16="http://schemas.microsoft.com/office/drawing/2014/main" id="{00000000-0008-0000-0000-00001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479" name="Scroll Bar 2591" hidden="1">
              <a:extLst>
                <a:ext uri="{63B3BB69-23CF-44E3-9099-C40C66FF867C}">
                  <a14:compatExt spid="_x0000_s40479"/>
                </a:ext>
                <a:ext uri="{FF2B5EF4-FFF2-40B4-BE49-F238E27FC236}">
                  <a16:creationId xmlns:a16="http://schemas.microsoft.com/office/drawing/2014/main" id="{00000000-0008-0000-0000-00001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480" name="Scroll Bar 2592" hidden="1">
              <a:extLst>
                <a:ext uri="{63B3BB69-23CF-44E3-9099-C40C66FF867C}">
                  <a14:compatExt spid="_x0000_s40480"/>
                </a:ext>
                <a:ext uri="{FF2B5EF4-FFF2-40B4-BE49-F238E27FC236}">
                  <a16:creationId xmlns:a16="http://schemas.microsoft.com/office/drawing/2014/main" id="{00000000-0008-0000-0000-00002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481" name="Scroll Bar 2593" hidden="1">
              <a:extLst>
                <a:ext uri="{63B3BB69-23CF-44E3-9099-C40C66FF867C}">
                  <a14:compatExt spid="_x0000_s40481"/>
                </a:ext>
                <a:ext uri="{FF2B5EF4-FFF2-40B4-BE49-F238E27FC236}">
                  <a16:creationId xmlns:a16="http://schemas.microsoft.com/office/drawing/2014/main" id="{00000000-0008-0000-0000-00002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482" name="Scroll Bar 2594" hidden="1">
              <a:extLst>
                <a:ext uri="{63B3BB69-23CF-44E3-9099-C40C66FF867C}">
                  <a14:compatExt spid="_x0000_s40482"/>
                </a:ext>
                <a:ext uri="{FF2B5EF4-FFF2-40B4-BE49-F238E27FC236}">
                  <a16:creationId xmlns:a16="http://schemas.microsoft.com/office/drawing/2014/main" id="{00000000-0008-0000-0000-00002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483" name="Scroll Bar 2595" hidden="1">
              <a:extLst>
                <a:ext uri="{63B3BB69-23CF-44E3-9099-C40C66FF867C}">
                  <a14:compatExt spid="_x0000_s40483"/>
                </a:ext>
                <a:ext uri="{FF2B5EF4-FFF2-40B4-BE49-F238E27FC236}">
                  <a16:creationId xmlns:a16="http://schemas.microsoft.com/office/drawing/2014/main" id="{00000000-0008-0000-0000-00002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484" name="Scroll Bar 2596" hidden="1">
              <a:extLst>
                <a:ext uri="{63B3BB69-23CF-44E3-9099-C40C66FF867C}">
                  <a14:compatExt spid="_x0000_s40484"/>
                </a:ext>
                <a:ext uri="{FF2B5EF4-FFF2-40B4-BE49-F238E27FC236}">
                  <a16:creationId xmlns:a16="http://schemas.microsoft.com/office/drawing/2014/main" id="{00000000-0008-0000-0000-00002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485" name="Scroll Bar 2597" hidden="1">
              <a:extLst>
                <a:ext uri="{63B3BB69-23CF-44E3-9099-C40C66FF867C}">
                  <a14:compatExt spid="_x0000_s40485"/>
                </a:ext>
                <a:ext uri="{FF2B5EF4-FFF2-40B4-BE49-F238E27FC236}">
                  <a16:creationId xmlns:a16="http://schemas.microsoft.com/office/drawing/2014/main" id="{00000000-0008-0000-0000-00002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486" name="Scroll Bar 2598" hidden="1">
              <a:extLst>
                <a:ext uri="{63B3BB69-23CF-44E3-9099-C40C66FF867C}">
                  <a14:compatExt spid="_x0000_s40486"/>
                </a:ext>
                <a:ext uri="{FF2B5EF4-FFF2-40B4-BE49-F238E27FC236}">
                  <a16:creationId xmlns:a16="http://schemas.microsoft.com/office/drawing/2014/main" id="{00000000-0008-0000-0000-00002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487" name="Scroll Bar 2599" hidden="1">
              <a:extLst>
                <a:ext uri="{63B3BB69-23CF-44E3-9099-C40C66FF867C}">
                  <a14:compatExt spid="_x0000_s40487"/>
                </a:ext>
                <a:ext uri="{FF2B5EF4-FFF2-40B4-BE49-F238E27FC236}">
                  <a16:creationId xmlns:a16="http://schemas.microsoft.com/office/drawing/2014/main" id="{00000000-0008-0000-0000-00002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488" name="Scroll Bar 2600" hidden="1">
              <a:extLst>
                <a:ext uri="{63B3BB69-23CF-44E3-9099-C40C66FF867C}">
                  <a14:compatExt spid="_x0000_s40488"/>
                </a:ext>
                <a:ext uri="{FF2B5EF4-FFF2-40B4-BE49-F238E27FC236}">
                  <a16:creationId xmlns:a16="http://schemas.microsoft.com/office/drawing/2014/main" id="{00000000-0008-0000-0000-00002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489" name="Scroll Bar 2601" hidden="1">
              <a:extLst>
                <a:ext uri="{63B3BB69-23CF-44E3-9099-C40C66FF867C}">
                  <a14:compatExt spid="_x0000_s40489"/>
                </a:ext>
                <a:ext uri="{FF2B5EF4-FFF2-40B4-BE49-F238E27FC236}">
                  <a16:creationId xmlns:a16="http://schemas.microsoft.com/office/drawing/2014/main" id="{00000000-0008-0000-0000-00002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490" name="Scroll Bar 2602" hidden="1">
              <a:extLst>
                <a:ext uri="{63B3BB69-23CF-44E3-9099-C40C66FF867C}">
                  <a14:compatExt spid="_x0000_s40490"/>
                </a:ext>
                <a:ext uri="{FF2B5EF4-FFF2-40B4-BE49-F238E27FC236}">
                  <a16:creationId xmlns:a16="http://schemas.microsoft.com/office/drawing/2014/main" id="{00000000-0008-0000-0000-00002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491" name="Scroll Bar 2603" hidden="1">
              <a:extLst>
                <a:ext uri="{63B3BB69-23CF-44E3-9099-C40C66FF867C}">
                  <a14:compatExt spid="_x0000_s40491"/>
                </a:ext>
                <a:ext uri="{FF2B5EF4-FFF2-40B4-BE49-F238E27FC236}">
                  <a16:creationId xmlns:a16="http://schemas.microsoft.com/office/drawing/2014/main" id="{00000000-0008-0000-0000-00002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492" name="Scroll Bar 2604" hidden="1">
              <a:extLst>
                <a:ext uri="{63B3BB69-23CF-44E3-9099-C40C66FF867C}">
                  <a14:compatExt spid="_x0000_s40492"/>
                </a:ext>
                <a:ext uri="{FF2B5EF4-FFF2-40B4-BE49-F238E27FC236}">
                  <a16:creationId xmlns:a16="http://schemas.microsoft.com/office/drawing/2014/main" id="{00000000-0008-0000-0000-00002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493" name="Scroll Bar 2605" hidden="1">
              <a:extLst>
                <a:ext uri="{63B3BB69-23CF-44E3-9099-C40C66FF867C}">
                  <a14:compatExt spid="_x0000_s40493"/>
                </a:ext>
                <a:ext uri="{FF2B5EF4-FFF2-40B4-BE49-F238E27FC236}">
                  <a16:creationId xmlns:a16="http://schemas.microsoft.com/office/drawing/2014/main" id="{00000000-0008-0000-0000-00002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494" name="Scroll Bar 2606" hidden="1">
              <a:extLst>
                <a:ext uri="{63B3BB69-23CF-44E3-9099-C40C66FF867C}">
                  <a14:compatExt spid="_x0000_s40494"/>
                </a:ext>
                <a:ext uri="{FF2B5EF4-FFF2-40B4-BE49-F238E27FC236}">
                  <a16:creationId xmlns:a16="http://schemas.microsoft.com/office/drawing/2014/main" id="{00000000-0008-0000-0000-00002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495" name="Scroll Bar 2607" hidden="1">
              <a:extLst>
                <a:ext uri="{63B3BB69-23CF-44E3-9099-C40C66FF867C}">
                  <a14:compatExt spid="_x0000_s40495"/>
                </a:ext>
                <a:ext uri="{FF2B5EF4-FFF2-40B4-BE49-F238E27FC236}">
                  <a16:creationId xmlns:a16="http://schemas.microsoft.com/office/drawing/2014/main" id="{00000000-0008-0000-0000-00002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496" name="Scroll Bar 2608" hidden="1">
              <a:extLst>
                <a:ext uri="{63B3BB69-23CF-44E3-9099-C40C66FF867C}">
                  <a14:compatExt spid="_x0000_s40496"/>
                </a:ext>
                <a:ext uri="{FF2B5EF4-FFF2-40B4-BE49-F238E27FC236}">
                  <a16:creationId xmlns:a16="http://schemas.microsoft.com/office/drawing/2014/main" id="{00000000-0008-0000-0000-00003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497" name="Scroll Bar 2609" hidden="1">
              <a:extLst>
                <a:ext uri="{63B3BB69-23CF-44E3-9099-C40C66FF867C}">
                  <a14:compatExt spid="_x0000_s40497"/>
                </a:ext>
                <a:ext uri="{FF2B5EF4-FFF2-40B4-BE49-F238E27FC236}">
                  <a16:creationId xmlns:a16="http://schemas.microsoft.com/office/drawing/2014/main" id="{00000000-0008-0000-0000-00003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498" name="Scroll Bar 2610" hidden="1">
              <a:extLst>
                <a:ext uri="{63B3BB69-23CF-44E3-9099-C40C66FF867C}">
                  <a14:compatExt spid="_x0000_s40498"/>
                </a:ext>
                <a:ext uri="{FF2B5EF4-FFF2-40B4-BE49-F238E27FC236}">
                  <a16:creationId xmlns:a16="http://schemas.microsoft.com/office/drawing/2014/main" id="{00000000-0008-0000-0000-00003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499" name="Scroll Bar 2611" hidden="1">
              <a:extLst>
                <a:ext uri="{63B3BB69-23CF-44E3-9099-C40C66FF867C}">
                  <a14:compatExt spid="_x0000_s40499"/>
                </a:ext>
                <a:ext uri="{FF2B5EF4-FFF2-40B4-BE49-F238E27FC236}">
                  <a16:creationId xmlns:a16="http://schemas.microsoft.com/office/drawing/2014/main" id="{00000000-0008-0000-0000-00003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500" name="Scroll Bar 2612" hidden="1">
              <a:extLst>
                <a:ext uri="{63B3BB69-23CF-44E3-9099-C40C66FF867C}">
                  <a14:compatExt spid="_x0000_s40500"/>
                </a:ext>
                <a:ext uri="{FF2B5EF4-FFF2-40B4-BE49-F238E27FC236}">
                  <a16:creationId xmlns:a16="http://schemas.microsoft.com/office/drawing/2014/main" id="{00000000-0008-0000-0000-00003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501" name="Scroll Bar 2613" hidden="1">
              <a:extLst>
                <a:ext uri="{63B3BB69-23CF-44E3-9099-C40C66FF867C}">
                  <a14:compatExt spid="_x0000_s40501"/>
                </a:ext>
                <a:ext uri="{FF2B5EF4-FFF2-40B4-BE49-F238E27FC236}">
                  <a16:creationId xmlns:a16="http://schemas.microsoft.com/office/drawing/2014/main" id="{00000000-0008-0000-0000-00003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502" name="Scroll Bar 2614" hidden="1">
              <a:extLst>
                <a:ext uri="{63B3BB69-23CF-44E3-9099-C40C66FF867C}">
                  <a14:compatExt spid="_x0000_s40502"/>
                </a:ext>
                <a:ext uri="{FF2B5EF4-FFF2-40B4-BE49-F238E27FC236}">
                  <a16:creationId xmlns:a16="http://schemas.microsoft.com/office/drawing/2014/main" id="{00000000-0008-0000-0000-00003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503" name="Scroll Bar 2615" hidden="1">
              <a:extLst>
                <a:ext uri="{63B3BB69-23CF-44E3-9099-C40C66FF867C}">
                  <a14:compatExt spid="_x0000_s40503"/>
                </a:ext>
                <a:ext uri="{FF2B5EF4-FFF2-40B4-BE49-F238E27FC236}">
                  <a16:creationId xmlns:a16="http://schemas.microsoft.com/office/drawing/2014/main" id="{00000000-0008-0000-0000-00003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504" name="Scroll Bar 2616" hidden="1">
              <a:extLst>
                <a:ext uri="{63B3BB69-23CF-44E3-9099-C40C66FF867C}">
                  <a14:compatExt spid="_x0000_s40504"/>
                </a:ext>
                <a:ext uri="{FF2B5EF4-FFF2-40B4-BE49-F238E27FC236}">
                  <a16:creationId xmlns:a16="http://schemas.microsoft.com/office/drawing/2014/main" id="{00000000-0008-0000-0000-00003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505" name="Scroll Bar 2617" hidden="1">
              <a:extLst>
                <a:ext uri="{63B3BB69-23CF-44E3-9099-C40C66FF867C}">
                  <a14:compatExt spid="_x0000_s40505"/>
                </a:ext>
                <a:ext uri="{FF2B5EF4-FFF2-40B4-BE49-F238E27FC236}">
                  <a16:creationId xmlns:a16="http://schemas.microsoft.com/office/drawing/2014/main" id="{00000000-0008-0000-0000-00003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506" name="Scroll Bar 2618" hidden="1">
              <a:extLst>
                <a:ext uri="{63B3BB69-23CF-44E3-9099-C40C66FF867C}">
                  <a14:compatExt spid="_x0000_s40506"/>
                </a:ext>
                <a:ext uri="{FF2B5EF4-FFF2-40B4-BE49-F238E27FC236}">
                  <a16:creationId xmlns:a16="http://schemas.microsoft.com/office/drawing/2014/main" id="{00000000-0008-0000-0000-00003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507" name="Scroll Bar 2619" hidden="1">
              <a:extLst>
                <a:ext uri="{63B3BB69-23CF-44E3-9099-C40C66FF867C}">
                  <a14:compatExt spid="_x0000_s40507"/>
                </a:ext>
                <a:ext uri="{FF2B5EF4-FFF2-40B4-BE49-F238E27FC236}">
                  <a16:creationId xmlns:a16="http://schemas.microsoft.com/office/drawing/2014/main" id="{00000000-0008-0000-0000-00003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508" name="Scroll Bar 2620" hidden="1">
              <a:extLst>
                <a:ext uri="{63B3BB69-23CF-44E3-9099-C40C66FF867C}">
                  <a14:compatExt spid="_x0000_s40508"/>
                </a:ext>
                <a:ext uri="{FF2B5EF4-FFF2-40B4-BE49-F238E27FC236}">
                  <a16:creationId xmlns:a16="http://schemas.microsoft.com/office/drawing/2014/main" id="{00000000-0008-0000-0000-00003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509" name="Scroll Bar 2621" hidden="1">
              <a:extLst>
                <a:ext uri="{63B3BB69-23CF-44E3-9099-C40C66FF867C}">
                  <a14:compatExt spid="_x0000_s40509"/>
                </a:ext>
                <a:ext uri="{FF2B5EF4-FFF2-40B4-BE49-F238E27FC236}">
                  <a16:creationId xmlns:a16="http://schemas.microsoft.com/office/drawing/2014/main" id="{00000000-0008-0000-0000-00003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510" name="Scroll Bar 2622" hidden="1">
              <a:extLst>
                <a:ext uri="{63B3BB69-23CF-44E3-9099-C40C66FF867C}">
                  <a14:compatExt spid="_x0000_s40510"/>
                </a:ext>
                <a:ext uri="{FF2B5EF4-FFF2-40B4-BE49-F238E27FC236}">
                  <a16:creationId xmlns:a16="http://schemas.microsoft.com/office/drawing/2014/main" id="{00000000-0008-0000-0000-00003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511" name="Scroll Bar 2623" hidden="1">
              <a:extLst>
                <a:ext uri="{63B3BB69-23CF-44E3-9099-C40C66FF867C}">
                  <a14:compatExt spid="_x0000_s40511"/>
                </a:ext>
                <a:ext uri="{FF2B5EF4-FFF2-40B4-BE49-F238E27FC236}">
                  <a16:creationId xmlns:a16="http://schemas.microsoft.com/office/drawing/2014/main" id="{00000000-0008-0000-0000-00003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512" name="Scroll Bar 2624" hidden="1">
              <a:extLst>
                <a:ext uri="{63B3BB69-23CF-44E3-9099-C40C66FF867C}">
                  <a14:compatExt spid="_x0000_s40512"/>
                </a:ext>
                <a:ext uri="{FF2B5EF4-FFF2-40B4-BE49-F238E27FC236}">
                  <a16:creationId xmlns:a16="http://schemas.microsoft.com/office/drawing/2014/main" id="{00000000-0008-0000-0000-00004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513" name="Scroll Bar 2625" hidden="1">
              <a:extLst>
                <a:ext uri="{63B3BB69-23CF-44E3-9099-C40C66FF867C}">
                  <a14:compatExt spid="_x0000_s40513"/>
                </a:ext>
                <a:ext uri="{FF2B5EF4-FFF2-40B4-BE49-F238E27FC236}">
                  <a16:creationId xmlns:a16="http://schemas.microsoft.com/office/drawing/2014/main" id="{00000000-0008-0000-0000-00004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514" name="Scroll Bar 2626" hidden="1">
              <a:extLst>
                <a:ext uri="{63B3BB69-23CF-44E3-9099-C40C66FF867C}">
                  <a14:compatExt spid="_x0000_s40514"/>
                </a:ext>
                <a:ext uri="{FF2B5EF4-FFF2-40B4-BE49-F238E27FC236}">
                  <a16:creationId xmlns:a16="http://schemas.microsoft.com/office/drawing/2014/main" id="{00000000-0008-0000-0000-00004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515" name="Scroll Bar 2627" hidden="1">
              <a:extLst>
                <a:ext uri="{63B3BB69-23CF-44E3-9099-C40C66FF867C}">
                  <a14:compatExt spid="_x0000_s40515"/>
                </a:ext>
                <a:ext uri="{FF2B5EF4-FFF2-40B4-BE49-F238E27FC236}">
                  <a16:creationId xmlns:a16="http://schemas.microsoft.com/office/drawing/2014/main" id="{00000000-0008-0000-0000-00004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516" name="Scroll Bar 2628" hidden="1">
              <a:extLst>
                <a:ext uri="{63B3BB69-23CF-44E3-9099-C40C66FF867C}">
                  <a14:compatExt spid="_x0000_s40516"/>
                </a:ext>
                <a:ext uri="{FF2B5EF4-FFF2-40B4-BE49-F238E27FC236}">
                  <a16:creationId xmlns:a16="http://schemas.microsoft.com/office/drawing/2014/main" id="{00000000-0008-0000-0000-00004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517" name="Scroll Bar 2629" hidden="1">
              <a:extLst>
                <a:ext uri="{63B3BB69-23CF-44E3-9099-C40C66FF867C}">
                  <a14:compatExt spid="_x0000_s40517"/>
                </a:ext>
                <a:ext uri="{FF2B5EF4-FFF2-40B4-BE49-F238E27FC236}">
                  <a16:creationId xmlns:a16="http://schemas.microsoft.com/office/drawing/2014/main" id="{00000000-0008-0000-0000-00004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518" name="Scroll Bar 2630" hidden="1">
              <a:extLst>
                <a:ext uri="{63B3BB69-23CF-44E3-9099-C40C66FF867C}">
                  <a14:compatExt spid="_x0000_s40518"/>
                </a:ext>
                <a:ext uri="{FF2B5EF4-FFF2-40B4-BE49-F238E27FC236}">
                  <a16:creationId xmlns:a16="http://schemas.microsoft.com/office/drawing/2014/main" id="{00000000-0008-0000-0000-00004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519" name="Scroll Bar 2631" hidden="1">
              <a:extLst>
                <a:ext uri="{63B3BB69-23CF-44E3-9099-C40C66FF867C}">
                  <a14:compatExt spid="_x0000_s40519"/>
                </a:ext>
                <a:ext uri="{FF2B5EF4-FFF2-40B4-BE49-F238E27FC236}">
                  <a16:creationId xmlns:a16="http://schemas.microsoft.com/office/drawing/2014/main" id="{00000000-0008-0000-0000-00004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520" name="Scroll Bar 2632" hidden="1">
              <a:extLst>
                <a:ext uri="{63B3BB69-23CF-44E3-9099-C40C66FF867C}">
                  <a14:compatExt spid="_x0000_s40520"/>
                </a:ext>
                <a:ext uri="{FF2B5EF4-FFF2-40B4-BE49-F238E27FC236}">
                  <a16:creationId xmlns:a16="http://schemas.microsoft.com/office/drawing/2014/main" id="{00000000-0008-0000-0000-00004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521" name="Scroll Bar 2633" hidden="1">
              <a:extLst>
                <a:ext uri="{63B3BB69-23CF-44E3-9099-C40C66FF867C}">
                  <a14:compatExt spid="_x0000_s40521"/>
                </a:ext>
                <a:ext uri="{FF2B5EF4-FFF2-40B4-BE49-F238E27FC236}">
                  <a16:creationId xmlns:a16="http://schemas.microsoft.com/office/drawing/2014/main" id="{00000000-0008-0000-0000-00004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522" name="Scroll Bar 2634" hidden="1">
              <a:extLst>
                <a:ext uri="{63B3BB69-23CF-44E3-9099-C40C66FF867C}">
                  <a14:compatExt spid="_x0000_s40522"/>
                </a:ext>
                <a:ext uri="{FF2B5EF4-FFF2-40B4-BE49-F238E27FC236}">
                  <a16:creationId xmlns:a16="http://schemas.microsoft.com/office/drawing/2014/main" id="{00000000-0008-0000-0000-00004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523" name="Scroll Bar 2635" hidden="1">
              <a:extLst>
                <a:ext uri="{63B3BB69-23CF-44E3-9099-C40C66FF867C}">
                  <a14:compatExt spid="_x0000_s40523"/>
                </a:ext>
                <a:ext uri="{FF2B5EF4-FFF2-40B4-BE49-F238E27FC236}">
                  <a16:creationId xmlns:a16="http://schemas.microsoft.com/office/drawing/2014/main" id="{00000000-0008-0000-0000-00004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524" name="Scroll Bar 2636" hidden="1">
              <a:extLst>
                <a:ext uri="{63B3BB69-23CF-44E3-9099-C40C66FF867C}">
                  <a14:compatExt spid="_x0000_s40524"/>
                </a:ext>
                <a:ext uri="{FF2B5EF4-FFF2-40B4-BE49-F238E27FC236}">
                  <a16:creationId xmlns:a16="http://schemas.microsoft.com/office/drawing/2014/main" id="{00000000-0008-0000-0000-00004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525" name="Scroll Bar 2637" hidden="1">
              <a:extLst>
                <a:ext uri="{63B3BB69-23CF-44E3-9099-C40C66FF867C}">
                  <a14:compatExt spid="_x0000_s40525"/>
                </a:ext>
                <a:ext uri="{FF2B5EF4-FFF2-40B4-BE49-F238E27FC236}">
                  <a16:creationId xmlns:a16="http://schemas.microsoft.com/office/drawing/2014/main" id="{00000000-0008-0000-0000-00004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526" name="Scroll Bar 2638" hidden="1">
              <a:extLst>
                <a:ext uri="{63B3BB69-23CF-44E3-9099-C40C66FF867C}">
                  <a14:compatExt spid="_x0000_s40526"/>
                </a:ext>
                <a:ext uri="{FF2B5EF4-FFF2-40B4-BE49-F238E27FC236}">
                  <a16:creationId xmlns:a16="http://schemas.microsoft.com/office/drawing/2014/main" id="{00000000-0008-0000-0000-00004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527" name="Scroll Bar 2639" hidden="1">
              <a:extLst>
                <a:ext uri="{63B3BB69-23CF-44E3-9099-C40C66FF867C}">
                  <a14:compatExt spid="_x0000_s40527"/>
                </a:ext>
                <a:ext uri="{FF2B5EF4-FFF2-40B4-BE49-F238E27FC236}">
                  <a16:creationId xmlns:a16="http://schemas.microsoft.com/office/drawing/2014/main" id="{00000000-0008-0000-0000-00004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528" name="Scroll Bar 2640" hidden="1">
              <a:extLst>
                <a:ext uri="{63B3BB69-23CF-44E3-9099-C40C66FF867C}">
                  <a14:compatExt spid="_x0000_s40528"/>
                </a:ext>
                <a:ext uri="{FF2B5EF4-FFF2-40B4-BE49-F238E27FC236}">
                  <a16:creationId xmlns:a16="http://schemas.microsoft.com/office/drawing/2014/main" id="{00000000-0008-0000-0000-00005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529" name="Scroll Bar 2641" hidden="1">
              <a:extLst>
                <a:ext uri="{63B3BB69-23CF-44E3-9099-C40C66FF867C}">
                  <a14:compatExt spid="_x0000_s40529"/>
                </a:ext>
                <a:ext uri="{FF2B5EF4-FFF2-40B4-BE49-F238E27FC236}">
                  <a16:creationId xmlns:a16="http://schemas.microsoft.com/office/drawing/2014/main" id="{00000000-0008-0000-0000-00005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530" name="Scroll Bar 2642" hidden="1">
              <a:extLst>
                <a:ext uri="{63B3BB69-23CF-44E3-9099-C40C66FF867C}">
                  <a14:compatExt spid="_x0000_s40530"/>
                </a:ext>
                <a:ext uri="{FF2B5EF4-FFF2-40B4-BE49-F238E27FC236}">
                  <a16:creationId xmlns:a16="http://schemas.microsoft.com/office/drawing/2014/main" id="{00000000-0008-0000-0000-00005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531" name="Scroll Bar 2643" hidden="1">
              <a:extLst>
                <a:ext uri="{63B3BB69-23CF-44E3-9099-C40C66FF867C}">
                  <a14:compatExt spid="_x0000_s40531"/>
                </a:ext>
                <a:ext uri="{FF2B5EF4-FFF2-40B4-BE49-F238E27FC236}">
                  <a16:creationId xmlns:a16="http://schemas.microsoft.com/office/drawing/2014/main" id="{00000000-0008-0000-0000-00005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532" name="Scroll Bar 2644" hidden="1">
              <a:extLst>
                <a:ext uri="{63B3BB69-23CF-44E3-9099-C40C66FF867C}">
                  <a14:compatExt spid="_x0000_s40532"/>
                </a:ext>
                <a:ext uri="{FF2B5EF4-FFF2-40B4-BE49-F238E27FC236}">
                  <a16:creationId xmlns:a16="http://schemas.microsoft.com/office/drawing/2014/main" id="{00000000-0008-0000-0000-00005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533" name="Scroll Bar 2645" hidden="1">
              <a:extLst>
                <a:ext uri="{63B3BB69-23CF-44E3-9099-C40C66FF867C}">
                  <a14:compatExt spid="_x0000_s40533"/>
                </a:ext>
                <a:ext uri="{FF2B5EF4-FFF2-40B4-BE49-F238E27FC236}">
                  <a16:creationId xmlns:a16="http://schemas.microsoft.com/office/drawing/2014/main" id="{00000000-0008-0000-0000-00005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534" name="Scroll Bar 2646" hidden="1">
              <a:extLst>
                <a:ext uri="{63B3BB69-23CF-44E3-9099-C40C66FF867C}">
                  <a14:compatExt spid="_x0000_s40534"/>
                </a:ext>
                <a:ext uri="{FF2B5EF4-FFF2-40B4-BE49-F238E27FC236}">
                  <a16:creationId xmlns:a16="http://schemas.microsoft.com/office/drawing/2014/main" id="{00000000-0008-0000-0000-00005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535" name="Scroll Bar 2647" hidden="1">
              <a:extLst>
                <a:ext uri="{63B3BB69-23CF-44E3-9099-C40C66FF867C}">
                  <a14:compatExt spid="_x0000_s40535"/>
                </a:ext>
                <a:ext uri="{FF2B5EF4-FFF2-40B4-BE49-F238E27FC236}">
                  <a16:creationId xmlns:a16="http://schemas.microsoft.com/office/drawing/2014/main" id="{00000000-0008-0000-0000-00005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536" name="Scroll Bar 2648" hidden="1">
              <a:extLst>
                <a:ext uri="{63B3BB69-23CF-44E3-9099-C40C66FF867C}">
                  <a14:compatExt spid="_x0000_s40536"/>
                </a:ext>
                <a:ext uri="{FF2B5EF4-FFF2-40B4-BE49-F238E27FC236}">
                  <a16:creationId xmlns:a16="http://schemas.microsoft.com/office/drawing/2014/main" id="{00000000-0008-0000-0000-00005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537" name="Scroll Bar 2649" hidden="1">
              <a:extLst>
                <a:ext uri="{63B3BB69-23CF-44E3-9099-C40C66FF867C}">
                  <a14:compatExt spid="_x0000_s40537"/>
                </a:ext>
                <a:ext uri="{FF2B5EF4-FFF2-40B4-BE49-F238E27FC236}">
                  <a16:creationId xmlns:a16="http://schemas.microsoft.com/office/drawing/2014/main" id="{00000000-0008-0000-0000-00005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538" name="Scroll Bar 2650" hidden="1">
              <a:extLst>
                <a:ext uri="{63B3BB69-23CF-44E3-9099-C40C66FF867C}">
                  <a14:compatExt spid="_x0000_s40538"/>
                </a:ext>
                <a:ext uri="{FF2B5EF4-FFF2-40B4-BE49-F238E27FC236}">
                  <a16:creationId xmlns:a16="http://schemas.microsoft.com/office/drawing/2014/main" id="{00000000-0008-0000-0000-00005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539" name="Scroll Bar 2651" hidden="1">
              <a:extLst>
                <a:ext uri="{63B3BB69-23CF-44E3-9099-C40C66FF867C}">
                  <a14:compatExt spid="_x0000_s40539"/>
                </a:ext>
                <a:ext uri="{FF2B5EF4-FFF2-40B4-BE49-F238E27FC236}">
                  <a16:creationId xmlns:a16="http://schemas.microsoft.com/office/drawing/2014/main" id="{00000000-0008-0000-0000-00005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540" name="Scroll Bar 2652" hidden="1">
              <a:extLst>
                <a:ext uri="{63B3BB69-23CF-44E3-9099-C40C66FF867C}">
                  <a14:compatExt spid="_x0000_s40540"/>
                </a:ext>
                <a:ext uri="{FF2B5EF4-FFF2-40B4-BE49-F238E27FC236}">
                  <a16:creationId xmlns:a16="http://schemas.microsoft.com/office/drawing/2014/main" id="{00000000-0008-0000-0000-00005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541" name="Scroll Bar 2653" hidden="1">
              <a:extLst>
                <a:ext uri="{63B3BB69-23CF-44E3-9099-C40C66FF867C}">
                  <a14:compatExt spid="_x0000_s40541"/>
                </a:ext>
                <a:ext uri="{FF2B5EF4-FFF2-40B4-BE49-F238E27FC236}">
                  <a16:creationId xmlns:a16="http://schemas.microsoft.com/office/drawing/2014/main" id="{00000000-0008-0000-0000-00005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542" name="Scroll Bar 2654" hidden="1">
              <a:extLst>
                <a:ext uri="{63B3BB69-23CF-44E3-9099-C40C66FF867C}">
                  <a14:compatExt spid="_x0000_s40542"/>
                </a:ext>
                <a:ext uri="{FF2B5EF4-FFF2-40B4-BE49-F238E27FC236}">
                  <a16:creationId xmlns:a16="http://schemas.microsoft.com/office/drawing/2014/main" id="{00000000-0008-0000-0000-00005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543" name="Scroll Bar 2655" hidden="1">
              <a:extLst>
                <a:ext uri="{63B3BB69-23CF-44E3-9099-C40C66FF867C}">
                  <a14:compatExt spid="_x0000_s40543"/>
                </a:ext>
                <a:ext uri="{FF2B5EF4-FFF2-40B4-BE49-F238E27FC236}">
                  <a16:creationId xmlns:a16="http://schemas.microsoft.com/office/drawing/2014/main" id="{00000000-0008-0000-0000-00005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544" name="Scroll Bar 2656" hidden="1">
              <a:extLst>
                <a:ext uri="{63B3BB69-23CF-44E3-9099-C40C66FF867C}">
                  <a14:compatExt spid="_x0000_s40544"/>
                </a:ext>
                <a:ext uri="{FF2B5EF4-FFF2-40B4-BE49-F238E27FC236}">
                  <a16:creationId xmlns:a16="http://schemas.microsoft.com/office/drawing/2014/main" id="{00000000-0008-0000-0000-00006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545" name="Scroll Bar 2657" hidden="1">
              <a:extLst>
                <a:ext uri="{63B3BB69-23CF-44E3-9099-C40C66FF867C}">
                  <a14:compatExt spid="_x0000_s40545"/>
                </a:ext>
                <a:ext uri="{FF2B5EF4-FFF2-40B4-BE49-F238E27FC236}">
                  <a16:creationId xmlns:a16="http://schemas.microsoft.com/office/drawing/2014/main" id="{00000000-0008-0000-0000-00006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546" name="Scroll Bar 2658" hidden="1">
              <a:extLst>
                <a:ext uri="{63B3BB69-23CF-44E3-9099-C40C66FF867C}">
                  <a14:compatExt spid="_x0000_s40546"/>
                </a:ext>
                <a:ext uri="{FF2B5EF4-FFF2-40B4-BE49-F238E27FC236}">
                  <a16:creationId xmlns:a16="http://schemas.microsoft.com/office/drawing/2014/main" id="{00000000-0008-0000-0000-00006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547" name="Scroll Bar 2659" hidden="1">
              <a:extLst>
                <a:ext uri="{63B3BB69-23CF-44E3-9099-C40C66FF867C}">
                  <a14:compatExt spid="_x0000_s40547"/>
                </a:ext>
                <a:ext uri="{FF2B5EF4-FFF2-40B4-BE49-F238E27FC236}">
                  <a16:creationId xmlns:a16="http://schemas.microsoft.com/office/drawing/2014/main" id="{00000000-0008-0000-0000-00006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548" name="Scroll Bar 2660" hidden="1">
              <a:extLst>
                <a:ext uri="{63B3BB69-23CF-44E3-9099-C40C66FF867C}">
                  <a14:compatExt spid="_x0000_s40548"/>
                </a:ext>
                <a:ext uri="{FF2B5EF4-FFF2-40B4-BE49-F238E27FC236}">
                  <a16:creationId xmlns:a16="http://schemas.microsoft.com/office/drawing/2014/main" id="{00000000-0008-0000-0000-00006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549" name="Scroll Bar 2661" hidden="1">
              <a:extLst>
                <a:ext uri="{63B3BB69-23CF-44E3-9099-C40C66FF867C}">
                  <a14:compatExt spid="_x0000_s40549"/>
                </a:ext>
                <a:ext uri="{FF2B5EF4-FFF2-40B4-BE49-F238E27FC236}">
                  <a16:creationId xmlns:a16="http://schemas.microsoft.com/office/drawing/2014/main" id="{00000000-0008-0000-0000-00006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550" name="Scroll Bar 2662" hidden="1">
              <a:extLst>
                <a:ext uri="{63B3BB69-23CF-44E3-9099-C40C66FF867C}">
                  <a14:compatExt spid="_x0000_s40550"/>
                </a:ext>
                <a:ext uri="{FF2B5EF4-FFF2-40B4-BE49-F238E27FC236}">
                  <a16:creationId xmlns:a16="http://schemas.microsoft.com/office/drawing/2014/main" id="{00000000-0008-0000-0000-00006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551" name="Scroll Bar 2663" hidden="1">
              <a:extLst>
                <a:ext uri="{63B3BB69-23CF-44E3-9099-C40C66FF867C}">
                  <a14:compatExt spid="_x0000_s40551"/>
                </a:ext>
                <a:ext uri="{FF2B5EF4-FFF2-40B4-BE49-F238E27FC236}">
                  <a16:creationId xmlns:a16="http://schemas.microsoft.com/office/drawing/2014/main" id="{00000000-0008-0000-0000-00006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552" name="Scroll Bar 2664" hidden="1">
              <a:extLst>
                <a:ext uri="{63B3BB69-23CF-44E3-9099-C40C66FF867C}">
                  <a14:compatExt spid="_x0000_s40552"/>
                </a:ext>
                <a:ext uri="{FF2B5EF4-FFF2-40B4-BE49-F238E27FC236}">
                  <a16:creationId xmlns:a16="http://schemas.microsoft.com/office/drawing/2014/main" id="{00000000-0008-0000-0000-00006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553" name="Scroll Bar 2665" hidden="1">
              <a:extLst>
                <a:ext uri="{63B3BB69-23CF-44E3-9099-C40C66FF867C}">
                  <a14:compatExt spid="_x0000_s40553"/>
                </a:ext>
                <a:ext uri="{FF2B5EF4-FFF2-40B4-BE49-F238E27FC236}">
                  <a16:creationId xmlns:a16="http://schemas.microsoft.com/office/drawing/2014/main" id="{00000000-0008-0000-0000-00006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554" name="Scroll Bar 2666" hidden="1">
              <a:extLst>
                <a:ext uri="{63B3BB69-23CF-44E3-9099-C40C66FF867C}">
                  <a14:compatExt spid="_x0000_s40554"/>
                </a:ext>
                <a:ext uri="{FF2B5EF4-FFF2-40B4-BE49-F238E27FC236}">
                  <a16:creationId xmlns:a16="http://schemas.microsoft.com/office/drawing/2014/main" id="{00000000-0008-0000-0000-00006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555" name="Scroll Bar 2667" hidden="1">
              <a:extLst>
                <a:ext uri="{63B3BB69-23CF-44E3-9099-C40C66FF867C}">
                  <a14:compatExt spid="_x0000_s40555"/>
                </a:ext>
                <a:ext uri="{FF2B5EF4-FFF2-40B4-BE49-F238E27FC236}">
                  <a16:creationId xmlns:a16="http://schemas.microsoft.com/office/drawing/2014/main" id="{00000000-0008-0000-0000-00006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556" name="Scroll Bar 2668" hidden="1">
              <a:extLst>
                <a:ext uri="{63B3BB69-23CF-44E3-9099-C40C66FF867C}">
                  <a14:compatExt spid="_x0000_s40556"/>
                </a:ext>
                <a:ext uri="{FF2B5EF4-FFF2-40B4-BE49-F238E27FC236}">
                  <a16:creationId xmlns:a16="http://schemas.microsoft.com/office/drawing/2014/main" id="{00000000-0008-0000-0000-00006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557" name="Scroll Bar 2669" hidden="1">
              <a:extLst>
                <a:ext uri="{63B3BB69-23CF-44E3-9099-C40C66FF867C}">
                  <a14:compatExt spid="_x0000_s40557"/>
                </a:ext>
                <a:ext uri="{FF2B5EF4-FFF2-40B4-BE49-F238E27FC236}">
                  <a16:creationId xmlns:a16="http://schemas.microsoft.com/office/drawing/2014/main" id="{00000000-0008-0000-0000-00006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558" name="Scroll Bar 2670" hidden="1">
              <a:extLst>
                <a:ext uri="{63B3BB69-23CF-44E3-9099-C40C66FF867C}">
                  <a14:compatExt spid="_x0000_s40558"/>
                </a:ext>
                <a:ext uri="{FF2B5EF4-FFF2-40B4-BE49-F238E27FC236}">
                  <a16:creationId xmlns:a16="http://schemas.microsoft.com/office/drawing/2014/main" id="{00000000-0008-0000-0000-00006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559" name="Scroll Bar 2671" hidden="1">
              <a:extLst>
                <a:ext uri="{63B3BB69-23CF-44E3-9099-C40C66FF867C}">
                  <a14:compatExt spid="_x0000_s40559"/>
                </a:ext>
                <a:ext uri="{FF2B5EF4-FFF2-40B4-BE49-F238E27FC236}">
                  <a16:creationId xmlns:a16="http://schemas.microsoft.com/office/drawing/2014/main" id="{00000000-0008-0000-0000-00006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560" name="Scroll Bar 2672" hidden="1">
              <a:extLst>
                <a:ext uri="{63B3BB69-23CF-44E3-9099-C40C66FF867C}">
                  <a14:compatExt spid="_x0000_s40560"/>
                </a:ext>
                <a:ext uri="{FF2B5EF4-FFF2-40B4-BE49-F238E27FC236}">
                  <a16:creationId xmlns:a16="http://schemas.microsoft.com/office/drawing/2014/main" id="{00000000-0008-0000-0000-00007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561" name="Scroll Bar 2673" hidden="1">
              <a:extLst>
                <a:ext uri="{63B3BB69-23CF-44E3-9099-C40C66FF867C}">
                  <a14:compatExt spid="_x0000_s40561"/>
                </a:ext>
                <a:ext uri="{FF2B5EF4-FFF2-40B4-BE49-F238E27FC236}">
                  <a16:creationId xmlns:a16="http://schemas.microsoft.com/office/drawing/2014/main" id="{00000000-0008-0000-0000-00007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562" name="Scroll Bar 2674" hidden="1">
              <a:extLst>
                <a:ext uri="{63B3BB69-23CF-44E3-9099-C40C66FF867C}">
                  <a14:compatExt spid="_x0000_s40562"/>
                </a:ext>
                <a:ext uri="{FF2B5EF4-FFF2-40B4-BE49-F238E27FC236}">
                  <a16:creationId xmlns:a16="http://schemas.microsoft.com/office/drawing/2014/main" id="{00000000-0008-0000-0000-00007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563" name="Scroll Bar 2675" hidden="1">
              <a:extLst>
                <a:ext uri="{63B3BB69-23CF-44E3-9099-C40C66FF867C}">
                  <a14:compatExt spid="_x0000_s40563"/>
                </a:ext>
                <a:ext uri="{FF2B5EF4-FFF2-40B4-BE49-F238E27FC236}">
                  <a16:creationId xmlns:a16="http://schemas.microsoft.com/office/drawing/2014/main" id="{00000000-0008-0000-0000-00007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564" name="Scroll Bar 2676" hidden="1">
              <a:extLst>
                <a:ext uri="{63B3BB69-23CF-44E3-9099-C40C66FF867C}">
                  <a14:compatExt spid="_x0000_s40564"/>
                </a:ext>
                <a:ext uri="{FF2B5EF4-FFF2-40B4-BE49-F238E27FC236}">
                  <a16:creationId xmlns:a16="http://schemas.microsoft.com/office/drawing/2014/main" id="{00000000-0008-0000-0000-00007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565" name="Scroll Bar 2677" hidden="1">
              <a:extLst>
                <a:ext uri="{63B3BB69-23CF-44E3-9099-C40C66FF867C}">
                  <a14:compatExt spid="_x0000_s40565"/>
                </a:ext>
                <a:ext uri="{FF2B5EF4-FFF2-40B4-BE49-F238E27FC236}">
                  <a16:creationId xmlns:a16="http://schemas.microsoft.com/office/drawing/2014/main" id="{00000000-0008-0000-0000-00007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566" name="Scroll Bar 2678" hidden="1">
              <a:extLst>
                <a:ext uri="{63B3BB69-23CF-44E3-9099-C40C66FF867C}">
                  <a14:compatExt spid="_x0000_s40566"/>
                </a:ext>
                <a:ext uri="{FF2B5EF4-FFF2-40B4-BE49-F238E27FC236}">
                  <a16:creationId xmlns:a16="http://schemas.microsoft.com/office/drawing/2014/main" id="{00000000-0008-0000-0000-00007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567" name="Scroll Bar 2679" hidden="1">
              <a:extLst>
                <a:ext uri="{63B3BB69-23CF-44E3-9099-C40C66FF867C}">
                  <a14:compatExt spid="_x0000_s40567"/>
                </a:ext>
                <a:ext uri="{FF2B5EF4-FFF2-40B4-BE49-F238E27FC236}">
                  <a16:creationId xmlns:a16="http://schemas.microsoft.com/office/drawing/2014/main" id="{00000000-0008-0000-0000-00007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568" name="Scroll Bar 2680" hidden="1">
              <a:extLst>
                <a:ext uri="{63B3BB69-23CF-44E3-9099-C40C66FF867C}">
                  <a14:compatExt spid="_x0000_s40568"/>
                </a:ext>
                <a:ext uri="{FF2B5EF4-FFF2-40B4-BE49-F238E27FC236}">
                  <a16:creationId xmlns:a16="http://schemas.microsoft.com/office/drawing/2014/main" id="{00000000-0008-0000-0000-00007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569" name="Scroll Bar 2681" hidden="1">
              <a:extLst>
                <a:ext uri="{63B3BB69-23CF-44E3-9099-C40C66FF867C}">
                  <a14:compatExt spid="_x0000_s40569"/>
                </a:ext>
                <a:ext uri="{FF2B5EF4-FFF2-40B4-BE49-F238E27FC236}">
                  <a16:creationId xmlns:a16="http://schemas.microsoft.com/office/drawing/2014/main" id="{00000000-0008-0000-0000-00007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570" name="Scroll Bar 2682" hidden="1">
              <a:extLst>
                <a:ext uri="{63B3BB69-23CF-44E3-9099-C40C66FF867C}">
                  <a14:compatExt spid="_x0000_s40570"/>
                </a:ext>
                <a:ext uri="{FF2B5EF4-FFF2-40B4-BE49-F238E27FC236}">
                  <a16:creationId xmlns:a16="http://schemas.microsoft.com/office/drawing/2014/main" id="{00000000-0008-0000-0000-00007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571" name="Scroll Bar 2683" hidden="1">
              <a:extLst>
                <a:ext uri="{63B3BB69-23CF-44E3-9099-C40C66FF867C}">
                  <a14:compatExt spid="_x0000_s40571"/>
                </a:ext>
                <a:ext uri="{FF2B5EF4-FFF2-40B4-BE49-F238E27FC236}">
                  <a16:creationId xmlns:a16="http://schemas.microsoft.com/office/drawing/2014/main" id="{00000000-0008-0000-0000-00007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572" name="Scroll Bar 2684" hidden="1">
              <a:extLst>
                <a:ext uri="{63B3BB69-23CF-44E3-9099-C40C66FF867C}">
                  <a14:compatExt spid="_x0000_s40572"/>
                </a:ext>
                <a:ext uri="{FF2B5EF4-FFF2-40B4-BE49-F238E27FC236}">
                  <a16:creationId xmlns:a16="http://schemas.microsoft.com/office/drawing/2014/main" id="{00000000-0008-0000-0000-00007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573" name="Scroll Bar 2685" hidden="1">
              <a:extLst>
                <a:ext uri="{63B3BB69-23CF-44E3-9099-C40C66FF867C}">
                  <a14:compatExt spid="_x0000_s40573"/>
                </a:ext>
                <a:ext uri="{FF2B5EF4-FFF2-40B4-BE49-F238E27FC236}">
                  <a16:creationId xmlns:a16="http://schemas.microsoft.com/office/drawing/2014/main" id="{00000000-0008-0000-0000-00007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574" name="Scroll Bar 2686" hidden="1">
              <a:extLst>
                <a:ext uri="{63B3BB69-23CF-44E3-9099-C40C66FF867C}">
                  <a14:compatExt spid="_x0000_s40574"/>
                </a:ext>
                <a:ext uri="{FF2B5EF4-FFF2-40B4-BE49-F238E27FC236}">
                  <a16:creationId xmlns:a16="http://schemas.microsoft.com/office/drawing/2014/main" id="{00000000-0008-0000-0000-00007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575" name="Scroll Bar 2687" hidden="1">
              <a:extLst>
                <a:ext uri="{63B3BB69-23CF-44E3-9099-C40C66FF867C}">
                  <a14:compatExt spid="_x0000_s40575"/>
                </a:ext>
                <a:ext uri="{FF2B5EF4-FFF2-40B4-BE49-F238E27FC236}">
                  <a16:creationId xmlns:a16="http://schemas.microsoft.com/office/drawing/2014/main" id="{00000000-0008-0000-0000-00007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576" name="Scroll Bar 2688" hidden="1">
              <a:extLst>
                <a:ext uri="{63B3BB69-23CF-44E3-9099-C40C66FF867C}">
                  <a14:compatExt spid="_x0000_s40576"/>
                </a:ext>
                <a:ext uri="{FF2B5EF4-FFF2-40B4-BE49-F238E27FC236}">
                  <a16:creationId xmlns:a16="http://schemas.microsoft.com/office/drawing/2014/main" id="{00000000-0008-0000-0000-00008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577" name="Scroll Bar 2689" hidden="1">
              <a:extLst>
                <a:ext uri="{63B3BB69-23CF-44E3-9099-C40C66FF867C}">
                  <a14:compatExt spid="_x0000_s40577"/>
                </a:ext>
                <a:ext uri="{FF2B5EF4-FFF2-40B4-BE49-F238E27FC236}">
                  <a16:creationId xmlns:a16="http://schemas.microsoft.com/office/drawing/2014/main" id="{00000000-0008-0000-0000-00008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578" name="Scroll Bar 2690" hidden="1">
              <a:extLst>
                <a:ext uri="{63B3BB69-23CF-44E3-9099-C40C66FF867C}">
                  <a14:compatExt spid="_x0000_s40578"/>
                </a:ext>
                <a:ext uri="{FF2B5EF4-FFF2-40B4-BE49-F238E27FC236}">
                  <a16:creationId xmlns:a16="http://schemas.microsoft.com/office/drawing/2014/main" id="{00000000-0008-0000-0000-00008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579" name="Scroll Bar 2691" hidden="1">
              <a:extLst>
                <a:ext uri="{63B3BB69-23CF-44E3-9099-C40C66FF867C}">
                  <a14:compatExt spid="_x0000_s40579"/>
                </a:ext>
                <a:ext uri="{FF2B5EF4-FFF2-40B4-BE49-F238E27FC236}">
                  <a16:creationId xmlns:a16="http://schemas.microsoft.com/office/drawing/2014/main" id="{00000000-0008-0000-0000-00008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580" name="Scroll Bar 2692" hidden="1">
              <a:extLst>
                <a:ext uri="{63B3BB69-23CF-44E3-9099-C40C66FF867C}">
                  <a14:compatExt spid="_x0000_s40580"/>
                </a:ext>
                <a:ext uri="{FF2B5EF4-FFF2-40B4-BE49-F238E27FC236}">
                  <a16:creationId xmlns:a16="http://schemas.microsoft.com/office/drawing/2014/main" id="{00000000-0008-0000-0000-00008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581" name="Scroll Bar 2693" hidden="1">
              <a:extLst>
                <a:ext uri="{63B3BB69-23CF-44E3-9099-C40C66FF867C}">
                  <a14:compatExt spid="_x0000_s40581"/>
                </a:ext>
                <a:ext uri="{FF2B5EF4-FFF2-40B4-BE49-F238E27FC236}">
                  <a16:creationId xmlns:a16="http://schemas.microsoft.com/office/drawing/2014/main" id="{00000000-0008-0000-0000-00008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582" name="Scroll Bar 2694" hidden="1">
              <a:extLst>
                <a:ext uri="{63B3BB69-23CF-44E3-9099-C40C66FF867C}">
                  <a14:compatExt spid="_x0000_s40582"/>
                </a:ext>
                <a:ext uri="{FF2B5EF4-FFF2-40B4-BE49-F238E27FC236}">
                  <a16:creationId xmlns:a16="http://schemas.microsoft.com/office/drawing/2014/main" id="{00000000-0008-0000-0000-00008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583" name="Scroll Bar 2695" hidden="1">
              <a:extLst>
                <a:ext uri="{63B3BB69-23CF-44E3-9099-C40C66FF867C}">
                  <a14:compatExt spid="_x0000_s40583"/>
                </a:ext>
                <a:ext uri="{FF2B5EF4-FFF2-40B4-BE49-F238E27FC236}">
                  <a16:creationId xmlns:a16="http://schemas.microsoft.com/office/drawing/2014/main" id="{00000000-0008-0000-0000-00008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584" name="Scroll Bar 2696" hidden="1">
              <a:extLst>
                <a:ext uri="{63B3BB69-23CF-44E3-9099-C40C66FF867C}">
                  <a14:compatExt spid="_x0000_s40584"/>
                </a:ext>
                <a:ext uri="{FF2B5EF4-FFF2-40B4-BE49-F238E27FC236}">
                  <a16:creationId xmlns:a16="http://schemas.microsoft.com/office/drawing/2014/main" id="{00000000-0008-0000-0000-00008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585" name="Scroll Bar 2697" hidden="1">
              <a:extLst>
                <a:ext uri="{63B3BB69-23CF-44E3-9099-C40C66FF867C}">
                  <a14:compatExt spid="_x0000_s40585"/>
                </a:ext>
                <a:ext uri="{FF2B5EF4-FFF2-40B4-BE49-F238E27FC236}">
                  <a16:creationId xmlns:a16="http://schemas.microsoft.com/office/drawing/2014/main" id="{00000000-0008-0000-0000-00008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586" name="Scroll Bar 2698" hidden="1">
              <a:extLst>
                <a:ext uri="{63B3BB69-23CF-44E3-9099-C40C66FF867C}">
                  <a14:compatExt spid="_x0000_s40586"/>
                </a:ext>
                <a:ext uri="{FF2B5EF4-FFF2-40B4-BE49-F238E27FC236}">
                  <a16:creationId xmlns:a16="http://schemas.microsoft.com/office/drawing/2014/main" id="{00000000-0008-0000-0000-00008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587" name="Scroll Bar 2699" hidden="1">
              <a:extLst>
                <a:ext uri="{63B3BB69-23CF-44E3-9099-C40C66FF867C}">
                  <a14:compatExt spid="_x0000_s40587"/>
                </a:ext>
                <a:ext uri="{FF2B5EF4-FFF2-40B4-BE49-F238E27FC236}">
                  <a16:creationId xmlns:a16="http://schemas.microsoft.com/office/drawing/2014/main" id="{00000000-0008-0000-0000-00008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588" name="Scroll Bar 2700" hidden="1">
              <a:extLst>
                <a:ext uri="{63B3BB69-23CF-44E3-9099-C40C66FF867C}">
                  <a14:compatExt spid="_x0000_s40588"/>
                </a:ext>
                <a:ext uri="{FF2B5EF4-FFF2-40B4-BE49-F238E27FC236}">
                  <a16:creationId xmlns:a16="http://schemas.microsoft.com/office/drawing/2014/main" id="{00000000-0008-0000-0000-00008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589" name="Scroll Bar 2701" hidden="1">
              <a:extLst>
                <a:ext uri="{63B3BB69-23CF-44E3-9099-C40C66FF867C}">
                  <a14:compatExt spid="_x0000_s40589"/>
                </a:ext>
                <a:ext uri="{FF2B5EF4-FFF2-40B4-BE49-F238E27FC236}">
                  <a16:creationId xmlns:a16="http://schemas.microsoft.com/office/drawing/2014/main" id="{00000000-0008-0000-0000-00008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590" name="Scroll Bar 2702" hidden="1">
              <a:extLst>
                <a:ext uri="{63B3BB69-23CF-44E3-9099-C40C66FF867C}">
                  <a14:compatExt spid="_x0000_s40590"/>
                </a:ext>
                <a:ext uri="{FF2B5EF4-FFF2-40B4-BE49-F238E27FC236}">
                  <a16:creationId xmlns:a16="http://schemas.microsoft.com/office/drawing/2014/main" id="{00000000-0008-0000-0000-00008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591" name="Scroll Bar 2703" hidden="1">
              <a:extLst>
                <a:ext uri="{63B3BB69-23CF-44E3-9099-C40C66FF867C}">
                  <a14:compatExt spid="_x0000_s40591"/>
                </a:ext>
                <a:ext uri="{FF2B5EF4-FFF2-40B4-BE49-F238E27FC236}">
                  <a16:creationId xmlns:a16="http://schemas.microsoft.com/office/drawing/2014/main" id="{00000000-0008-0000-0000-00008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592" name="Scroll Bar 2704" hidden="1">
              <a:extLst>
                <a:ext uri="{63B3BB69-23CF-44E3-9099-C40C66FF867C}">
                  <a14:compatExt spid="_x0000_s40592"/>
                </a:ext>
                <a:ext uri="{FF2B5EF4-FFF2-40B4-BE49-F238E27FC236}">
                  <a16:creationId xmlns:a16="http://schemas.microsoft.com/office/drawing/2014/main" id="{00000000-0008-0000-0000-00009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593" name="Scroll Bar 2705" hidden="1">
              <a:extLst>
                <a:ext uri="{63B3BB69-23CF-44E3-9099-C40C66FF867C}">
                  <a14:compatExt spid="_x0000_s40593"/>
                </a:ext>
                <a:ext uri="{FF2B5EF4-FFF2-40B4-BE49-F238E27FC236}">
                  <a16:creationId xmlns:a16="http://schemas.microsoft.com/office/drawing/2014/main" id="{00000000-0008-0000-0000-00009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594" name="Scroll Bar 2706" hidden="1">
              <a:extLst>
                <a:ext uri="{63B3BB69-23CF-44E3-9099-C40C66FF867C}">
                  <a14:compatExt spid="_x0000_s40594"/>
                </a:ext>
                <a:ext uri="{FF2B5EF4-FFF2-40B4-BE49-F238E27FC236}">
                  <a16:creationId xmlns:a16="http://schemas.microsoft.com/office/drawing/2014/main" id="{00000000-0008-0000-0000-00009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595" name="Scroll Bar 2707" hidden="1">
              <a:extLst>
                <a:ext uri="{63B3BB69-23CF-44E3-9099-C40C66FF867C}">
                  <a14:compatExt spid="_x0000_s40595"/>
                </a:ext>
                <a:ext uri="{FF2B5EF4-FFF2-40B4-BE49-F238E27FC236}">
                  <a16:creationId xmlns:a16="http://schemas.microsoft.com/office/drawing/2014/main" id="{00000000-0008-0000-0000-00009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596" name="Scroll Bar 2708" hidden="1">
              <a:extLst>
                <a:ext uri="{63B3BB69-23CF-44E3-9099-C40C66FF867C}">
                  <a14:compatExt spid="_x0000_s40596"/>
                </a:ext>
                <a:ext uri="{FF2B5EF4-FFF2-40B4-BE49-F238E27FC236}">
                  <a16:creationId xmlns:a16="http://schemas.microsoft.com/office/drawing/2014/main" id="{00000000-0008-0000-0000-00009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597" name="Scroll Bar 2709" hidden="1">
              <a:extLst>
                <a:ext uri="{63B3BB69-23CF-44E3-9099-C40C66FF867C}">
                  <a14:compatExt spid="_x0000_s40597"/>
                </a:ext>
                <a:ext uri="{FF2B5EF4-FFF2-40B4-BE49-F238E27FC236}">
                  <a16:creationId xmlns:a16="http://schemas.microsoft.com/office/drawing/2014/main" id="{00000000-0008-0000-0000-00009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598" name="Scroll Bar 2710" hidden="1">
              <a:extLst>
                <a:ext uri="{63B3BB69-23CF-44E3-9099-C40C66FF867C}">
                  <a14:compatExt spid="_x0000_s40598"/>
                </a:ext>
                <a:ext uri="{FF2B5EF4-FFF2-40B4-BE49-F238E27FC236}">
                  <a16:creationId xmlns:a16="http://schemas.microsoft.com/office/drawing/2014/main" id="{00000000-0008-0000-0000-00009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599" name="Scroll Bar 2711" hidden="1">
              <a:extLst>
                <a:ext uri="{63B3BB69-23CF-44E3-9099-C40C66FF867C}">
                  <a14:compatExt spid="_x0000_s40599"/>
                </a:ext>
                <a:ext uri="{FF2B5EF4-FFF2-40B4-BE49-F238E27FC236}">
                  <a16:creationId xmlns:a16="http://schemas.microsoft.com/office/drawing/2014/main" id="{00000000-0008-0000-0000-00009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600" name="Scroll Bar 2712" hidden="1">
              <a:extLst>
                <a:ext uri="{63B3BB69-23CF-44E3-9099-C40C66FF867C}">
                  <a14:compatExt spid="_x0000_s40600"/>
                </a:ext>
                <a:ext uri="{FF2B5EF4-FFF2-40B4-BE49-F238E27FC236}">
                  <a16:creationId xmlns:a16="http://schemas.microsoft.com/office/drawing/2014/main" id="{00000000-0008-0000-0000-00009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601" name="Scroll Bar 2713" hidden="1">
              <a:extLst>
                <a:ext uri="{63B3BB69-23CF-44E3-9099-C40C66FF867C}">
                  <a14:compatExt spid="_x0000_s40601"/>
                </a:ext>
                <a:ext uri="{FF2B5EF4-FFF2-40B4-BE49-F238E27FC236}">
                  <a16:creationId xmlns:a16="http://schemas.microsoft.com/office/drawing/2014/main" id="{00000000-0008-0000-0000-00009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308</xdr:row>
          <xdr:rowOff>38100</xdr:rowOff>
        </xdr:from>
        <xdr:to>
          <xdr:col>8</xdr:col>
          <xdr:colOff>0</xdr:colOff>
          <xdr:row>308</xdr:row>
          <xdr:rowOff>254000</xdr:rowOff>
        </xdr:to>
        <xdr:sp macro="" textlink="">
          <xdr:nvSpPr>
            <xdr:cNvPr id="40602" name="Scroll Bar 2714" hidden="1">
              <a:extLst>
                <a:ext uri="{63B3BB69-23CF-44E3-9099-C40C66FF867C}">
                  <a14:compatExt spid="_x0000_s40602"/>
                </a:ext>
                <a:ext uri="{FF2B5EF4-FFF2-40B4-BE49-F238E27FC236}">
                  <a16:creationId xmlns:a16="http://schemas.microsoft.com/office/drawing/2014/main" id="{00000000-0008-0000-0000-00009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309</xdr:row>
          <xdr:rowOff>38100</xdr:rowOff>
        </xdr:from>
        <xdr:to>
          <xdr:col>8</xdr:col>
          <xdr:colOff>0</xdr:colOff>
          <xdr:row>309</xdr:row>
          <xdr:rowOff>254000</xdr:rowOff>
        </xdr:to>
        <xdr:sp macro="" textlink="">
          <xdr:nvSpPr>
            <xdr:cNvPr id="40603" name="Scroll Bar 2715" hidden="1">
              <a:extLst>
                <a:ext uri="{63B3BB69-23CF-44E3-9099-C40C66FF867C}">
                  <a14:compatExt spid="_x0000_s40603"/>
                </a:ext>
                <a:ext uri="{FF2B5EF4-FFF2-40B4-BE49-F238E27FC236}">
                  <a16:creationId xmlns:a16="http://schemas.microsoft.com/office/drawing/2014/main" id="{00000000-0008-0000-0000-00009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310</xdr:row>
          <xdr:rowOff>38100</xdr:rowOff>
        </xdr:from>
        <xdr:to>
          <xdr:col>8</xdr:col>
          <xdr:colOff>0</xdr:colOff>
          <xdr:row>310</xdr:row>
          <xdr:rowOff>254000</xdr:rowOff>
        </xdr:to>
        <xdr:sp macro="" textlink="">
          <xdr:nvSpPr>
            <xdr:cNvPr id="40604" name="Scroll Bar 2716" hidden="1">
              <a:extLst>
                <a:ext uri="{63B3BB69-23CF-44E3-9099-C40C66FF867C}">
                  <a14:compatExt spid="_x0000_s40604"/>
                </a:ext>
                <a:ext uri="{FF2B5EF4-FFF2-40B4-BE49-F238E27FC236}">
                  <a16:creationId xmlns:a16="http://schemas.microsoft.com/office/drawing/2014/main" id="{00000000-0008-0000-0000-00009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311</xdr:row>
          <xdr:rowOff>38100</xdr:rowOff>
        </xdr:from>
        <xdr:to>
          <xdr:col>8</xdr:col>
          <xdr:colOff>0</xdr:colOff>
          <xdr:row>311</xdr:row>
          <xdr:rowOff>254000</xdr:rowOff>
        </xdr:to>
        <xdr:sp macro="" textlink="">
          <xdr:nvSpPr>
            <xdr:cNvPr id="40605" name="Scroll Bar 2717" hidden="1">
              <a:extLst>
                <a:ext uri="{63B3BB69-23CF-44E3-9099-C40C66FF867C}">
                  <a14:compatExt spid="_x0000_s40605"/>
                </a:ext>
                <a:ext uri="{FF2B5EF4-FFF2-40B4-BE49-F238E27FC236}">
                  <a16:creationId xmlns:a16="http://schemas.microsoft.com/office/drawing/2014/main" id="{00000000-0008-0000-0000-00009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312</xdr:row>
          <xdr:rowOff>38100</xdr:rowOff>
        </xdr:from>
        <xdr:to>
          <xdr:col>8</xdr:col>
          <xdr:colOff>0</xdr:colOff>
          <xdr:row>312</xdr:row>
          <xdr:rowOff>254000</xdr:rowOff>
        </xdr:to>
        <xdr:sp macro="" textlink="">
          <xdr:nvSpPr>
            <xdr:cNvPr id="40606" name="Scroll Bar 2718" hidden="1">
              <a:extLst>
                <a:ext uri="{63B3BB69-23CF-44E3-9099-C40C66FF867C}">
                  <a14:compatExt spid="_x0000_s40606"/>
                </a:ext>
                <a:ext uri="{FF2B5EF4-FFF2-40B4-BE49-F238E27FC236}">
                  <a16:creationId xmlns:a16="http://schemas.microsoft.com/office/drawing/2014/main" id="{00000000-0008-0000-0000-00009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313</xdr:row>
          <xdr:rowOff>38100</xdr:rowOff>
        </xdr:from>
        <xdr:to>
          <xdr:col>8</xdr:col>
          <xdr:colOff>0</xdr:colOff>
          <xdr:row>313</xdr:row>
          <xdr:rowOff>254000</xdr:rowOff>
        </xdr:to>
        <xdr:sp macro="" textlink="">
          <xdr:nvSpPr>
            <xdr:cNvPr id="40607" name="Scroll Bar 2719" hidden="1">
              <a:extLst>
                <a:ext uri="{63B3BB69-23CF-44E3-9099-C40C66FF867C}">
                  <a14:compatExt spid="_x0000_s40607"/>
                </a:ext>
                <a:ext uri="{FF2B5EF4-FFF2-40B4-BE49-F238E27FC236}">
                  <a16:creationId xmlns:a16="http://schemas.microsoft.com/office/drawing/2014/main" id="{00000000-0008-0000-0000-00009F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314</xdr:row>
          <xdr:rowOff>38100</xdr:rowOff>
        </xdr:from>
        <xdr:to>
          <xdr:col>8</xdr:col>
          <xdr:colOff>0</xdr:colOff>
          <xdr:row>314</xdr:row>
          <xdr:rowOff>254000</xdr:rowOff>
        </xdr:to>
        <xdr:sp macro="" textlink="">
          <xdr:nvSpPr>
            <xdr:cNvPr id="40608" name="Scroll Bar 2720" hidden="1">
              <a:extLst>
                <a:ext uri="{63B3BB69-23CF-44E3-9099-C40C66FF867C}">
                  <a14:compatExt spid="_x0000_s40608"/>
                </a:ext>
                <a:ext uri="{FF2B5EF4-FFF2-40B4-BE49-F238E27FC236}">
                  <a16:creationId xmlns:a16="http://schemas.microsoft.com/office/drawing/2014/main" id="{00000000-0008-0000-0000-0000A0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315</xdr:row>
          <xdr:rowOff>38100</xdr:rowOff>
        </xdr:from>
        <xdr:to>
          <xdr:col>8</xdr:col>
          <xdr:colOff>0</xdr:colOff>
          <xdr:row>315</xdr:row>
          <xdr:rowOff>254000</xdr:rowOff>
        </xdr:to>
        <xdr:sp macro="" textlink="">
          <xdr:nvSpPr>
            <xdr:cNvPr id="40609" name="Scroll Bar 2721" hidden="1">
              <a:extLst>
                <a:ext uri="{63B3BB69-23CF-44E3-9099-C40C66FF867C}">
                  <a14:compatExt spid="_x0000_s40609"/>
                </a:ext>
                <a:ext uri="{FF2B5EF4-FFF2-40B4-BE49-F238E27FC236}">
                  <a16:creationId xmlns:a16="http://schemas.microsoft.com/office/drawing/2014/main" id="{00000000-0008-0000-0000-0000A1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316</xdr:row>
          <xdr:rowOff>38100</xdr:rowOff>
        </xdr:from>
        <xdr:to>
          <xdr:col>8</xdr:col>
          <xdr:colOff>0</xdr:colOff>
          <xdr:row>316</xdr:row>
          <xdr:rowOff>254000</xdr:rowOff>
        </xdr:to>
        <xdr:sp macro="" textlink="">
          <xdr:nvSpPr>
            <xdr:cNvPr id="40610" name="Scroll Bar 2722" hidden="1">
              <a:extLst>
                <a:ext uri="{63B3BB69-23CF-44E3-9099-C40C66FF867C}">
                  <a14:compatExt spid="_x0000_s40610"/>
                </a:ext>
                <a:ext uri="{FF2B5EF4-FFF2-40B4-BE49-F238E27FC236}">
                  <a16:creationId xmlns:a16="http://schemas.microsoft.com/office/drawing/2014/main" id="{00000000-0008-0000-0000-0000A2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317</xdr:row>
          <xdr:rowOff>38100</xdr:rowOff>
        </xdr:from>
        <xdr:to>
          <xdr:col>8</xdr:col>
          <xdr:colOff>0</xdr:colOff>
          <xdr:row>317</xdr:row>
          <xdr:rowOff>254000</xdr:rowOff>
        </xdr:to>
        <xdr:sp macro="" textlink="">
          <xdr:nvSpPr>
            <xdr:cNvPr id="40611" name="Scroll Bar 2723" hidden="1">
              <a:extLst>
                <a:ext uri="{63B3BB69-23CF-44E3-9099-C40C66FF867C}">
                  <a14:compatExt spid="_x0000_s40611"/>
                </a:ext>
                <a:ext uri="{FF2B5EF4-FFF2-40B4-BE49-F238E27FC236}">
                  <a16:creationId xmlns:a16="http://schemas.microsoft.com/office/drawing/2014/main" id="{00000000-0008-0000-0000-0000A3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318</xdr:row>
          <xdr:rowOff>38100</xdr:rowOff>
        </xdr:from>
        <xdr:to>
          <xdr:col>8</xdr:col>
          <xdr:colOff>0</xdr:colOff>
          <xdr:row>318</xdr:row>
          <xdr:rowOff>254000</xdr:rowOff>
        </xdr:to>
        <xdr:sp macro="" textlink="">
          <xdr:nvSpPr>
            <xdr:cNvPr id="40612" name="Scroll Bar 2724" hidden="1">
              <a:extLst>
                <a:ext uri="{63B3BB69-23CF-44E3-9099-C40C66FF867C}">
                  <a14:compatExt spid="_x0000_s40612"/>
                </a:ext>
                <a:ext uri="{FF2B5EF4-FFF2-40B4-BE49-F238E27FC236}">
                  <a16:creationId xmlns:a16="http://schemas.microsoft.com/office/drawing/2014/main" id="{00000000-0008-0000-0000-0000A4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319</xdr:row>
          <xdr:rowOff>38100</xdr:rowOff>
        </xdr:from>
        <xdr:to>
          <xdr:col>8</xdr:col>
          <xdr:colOff>0</xdr:colOff>
          <xdr:row>319</xdr:row>
          <xdr:rowOff>254000</xdr:rowOff>
        </xdr:to>
        <xdr:sp macro="" textlink="">
          <xdr:nvSpPr>
            <xdr:cNvPr id="40613" name="Scroll Bar 2725" hidden="1">
              <a:extLst>
                <a:ext uri="{63B3BB69-23CF-44E3-9099-C40C66FF867C}">
                  <a14:compatExt spid="_x0000_s40613"/>
                </a:ext>
                <a:ext uri="{FF2B5EF4-FFF2-40B4-BE49-F238E27FC236}">
                  <a16:creationId xmlns:a16="http://schemas.microsoft.com/office/drawing/2014/main" id="{00000000-0008-0000-0000-0000A5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320</xdr:row>
          <xdr:rowOff>38100</xdr:rowOff>
        </xdr:from>
        <xdr:to>
          <xdr:col>8</xdr:col>
          <xdr:colOff>0</xdr:colOff>
          <xdr:row>320</xdr:row>
          <xdr:rowOff>254000</xdr:rowOff>
        </xdr:to>
        <xdr:sp macro="" textlink="">
          <xdr:nvSpPr>
            <xdr:cNvPr id="40614" name="Scroll Bar 2726" hidden="1">
              <a:extLst>
                <a:ext uri="{63B3BB69-23CF-44E3-9099-C40C66FF867C}">
                  <a14:compatExt spid="_x0000_s40614"/>
                </a:ext>
                <a:ext uri="{FF2B5EF4-FFF2-40B4-BE49-F238E27FC236}">
                  <a16:creationId xmlns:a16="http://schemas.microsoft.com/office/drawing/2014/main" id="{00000000-0008-0000-0000-0000A6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321</xdr:row>
          <xdr:rowOff>38100</xdr:rowOff>
        </xdr:from>
        <xdr:to>
          <xdr:col>8</xdr:col>
          <xdr:colOff>0</xdr:colOff>
          <xdr:row>321</xdr:row>
          <xdr:rowOff>254000</xdr:rowOff>
        </xdr:to>
        <xdr:sp macro="" textlink="">
          <xdr:nvSpPr>
            <xdr:cNvPr id="40615" name="Scroll Bar 2727" hidden="1">
              <a:extLst>
                <a:ext uri="{63B3BB69-23CF-44E3-9099-C40C66FF867C}">
                  <a14:compatExt spid="_x0000_s40615"/>
                </a:ext>
                <a:ext uri="{FF2B5EF4-FFF2-40B4-BE49-F238E27FC236}">
                  <a16:creationId xmlns:a16="http://schemas.microsoft.com/office/drawing/2014/main" id="{00000000-0008-0000-0000-0000A7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322</xdr:row>
          <xdr:rowOff>38100</xdr:rowOff>
        </xdr:from>
        <xdr:to>
          <xdr:col>8</xdr:col>
          <xdr:colOff>0</xdr:colOff>
          <xdr:row>322</xdr:row>
          <xdr:rowOff>254000</xdr:rowOff>
        </xdr:to>
        <xdr:sp macro="" textlink="">
          <xdr:nvSpPr>
            <xdr:cNvPr id="40616" name="Scroll Bar 2728" hidden="1">
              <a:extLst>
                <a:ext uri="{63B3BB69-23CF-44E3-9099-C40C66FF867C}">
                  <a14:compatExt spid="_x0000_s40616"/>
                </a:ext>
                <a:ext uri="{FF2B5EF4-FFF2-40B4-BE49-F238E27FC236}">
                  <a16:creationId xmlns:a16="http://schemas.microsoft.com/office/drawing/2014/main" id="{00000000-0008-0000-0000-0000A8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323</xdr:row>
          <xdr:rowOff>38100</xdr:rowOff>
        </xdr:from>
        <xdr:to>
          <xdr:col>8</xdr:col>
          <xdr:colOff>0</xdr:colOff>
          <xdr:row>323</xdr:row>
          <xdr:rowOff>254000</xdr:rowOff>
        </xdr:to>
        <xdr:sp macro="" textlink="">
          <xdr:nvSpPr>
            <xdr:cNvPr id="40617" name="Scroll Bar 2729" hidden="1">
              <a:extLst>
                <a:ext uri="{63B3BB69-23CF-44E3-9099-C40C66FF867C}">
                  <a14:compatExt spid="_x0000_s40617"/>
                </a:ext>
                <a:ext uri="{FF2B5EF4-FFF2-40B4-BE49-F238E27FC236}">
                  <a16:creationId xmlns:a16="http://schemas.microsoft.com/office/drawing/2014/main" id="{00000000-0008-0000-0000-0000A9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324</xdr:row>
          <xdr:rowOff>38100</xdr:rowOff>
        </xdr:from>
        <xdr:to>
          <xdr:col>8</xdr:col>
          <xdr:colOff>0</xdr:colOff>
          <xdr:row>324</xdr:row>
          <xdr:rowOff>254000</xdr:rowOff>
        </xdr:to>
        <xdr:sp macro="" textlink="">
          <xdr:nvSpPr>
            <xdr:cNvPr id="40618" name="Scroll Bar 2730" hidden="1">
              <a:extLst>
                <a:ext uri="{63B3BB69-23CF-44E3-9099-C40C66FF867C}">
                  <a14:compatExt spid="_x0000_s40618"/>
                </a:ext>
                <a:ext uri="{FF2B5EF4-FFF2-40B4-BE49-F238E27FC236}">
                  <a16:creationId xmlns:a16="http://schemas.microsoft.com/office/drawing/2014/main" id="{00000000-0008-0000-0000-0000AA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325</xdr:row>
          <xdr:rowOff>38100</xdr:rowOff>
        </xdr:from>
        <xdr:to>
          <xdr:col>8</xdr:col>
          <xdr:colOff>0</xdr:colOff>
          <xdr:row>325</xdr:row>
          <xdr:rowOff>254000</xdr:rowOff>
        </xdr:to>
        <xdr:sp macro="" textlink="">
          <xdr:nvSpPr>
            <xdr:cNvPr id="40619" name="Scroll Bar 2731" hidden="1">
              <a:extLst>
                <a:ext uri="{63B3BB69-23CF-44E3-9099-C40C66FF867C}">
                  <a14:compatExt spid="_x0000_s40619"/>
                </a:ext>
                <a:ext uri="{FF2B5EF4-FFF2-40B4-BE49-F238E27FC236}">
                  <a16:creationId xmlns:a16="http://schemas.microsoft.com/office/drawing/2014/main" id="{00000000-0008-0000-0000-0000AB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326</xdr:row>
          <xdr:rowOff>38100</xdr:rowOff>
        </xdr:from>
        <xdr:to>
          <xdr:col>8</xdr:col>
          <xdr:colOff>0</xdr:colOff>
          <xdr:row>326</xdr:row>
          <xdr:rowOff>254000</xdr:rowOff>
        </xdr:to>
        <xdr:sp macro="" textlink="">
          <xdr:nvSpPr>
            <xdr:cNvPr id="40620" name="Scroll Bar 2732" hidden="1">
              <a:extLst>
                <a:ext uri="{63B3BB69-23CF-44E3-9099-C40C66FF867C}">
                  <a14:compatExt spid="_x0000_s40620"/>
                </a:ext>
                <a:ext uri="{FF2B5EF4-FFF2-40B4-BE49-F238E27FC236}">
                  <a16:creationId xmlns:a16="http://schemas.microsoft.com/office/drawing/2014/main" id="{00000000-0008-0000-0000-0000AC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327</xdr:row>
          <xdr:rowOff>38100</xdr:rowOff>
        </xdr:from>
        <xdr:to>
          <xdr:col>8</xdr:col>
          <xdr:colOff>0</xdr:colOff>
          <xdr:row>327</xdr:row>
          <xdr:rowOff>254000</xdr:rowOff>
        </xdr:to>
        <xdr:sp macro="" textlink="">
          <xdr:nvSpPr>
            <xdr:cNvPr id="40621" name="Scroll Bar 2733" hidden="1">
              <a:extLst>
                <a:ext uri="{63B3BB69-23CF-44E3-9099-C40C66FF867C}">
                  <a14:compatExt spid="_x0000_s40621"/>
                </a:ext>
                <a:ext uri="{FF2B5EF4-FFF2-40B4-BE49-F238E27FC236}">
                  <a16:creationId xmlns:a16="http://schemas.microsoft.com/office/drawing/2014/main" id="{00000000-0008-0000-0000-0000AD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328</xdr:row>
          <xdr:rowOff>38100</xdr:rowOff>
        </xdr:from>
        <xdr:to>
          <xdr:col>8</xdr:col>
          <xdr:colOff>0</xdr:colOff>
          <xdr:row>328</xdr:row>
          <xdr:rowOff>254000</xdr:rowOff>
        </xdr:to>
        <xdr:sp macro="" textlink="">
          <xdr:nvSpPr>
            <xdr:cNvPr id="40622" name="Scroll Bar 2734" hidden="1">
              <a:extLst>
                <a:ext uri="{63B3BB69-23CF-44E3-9099-C40C66FF867C}">
                  <a14:compatExt spid="_x0000_s40622"/>
                </a:ext>
                <a:ext uri="{FF2B5EF4-FFF2-40B4-BE49-F238E27FC236}">
                  <a16:creationId xmlns:a16="http://schemas.microsoft.com/office/drawing/2014/main" id="{00000000-0008-0000-0000-0000AE9E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5</xdr:col>
      <xdr:colOff>139700</xdr:colOff>
      <xdr:row>358</xdr:row>
      <xdr:rowOff>101600</xdr:rowOff>
    </xdr:from>
    <xdr:to>
      <xdr:col>10</xdr:col>
      <xdr:colOff>1041400</xdr:colOff>
      <xdr:row>374</xdr:row>
      <xdr:rowOff>38100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88900</xdr:colOff>
      <xdr:row>340</xdr:row>
      <xdr:rowOff>114300</xdr:rowOff>
    </xdr:from>
    <xdr:to>
      <xdr:col>10</xdr:col>
      <xdr:colOff>939800</xdr:colOff>
      <xdr:row>354</xdr:row>
      <xdr:rowOff>114300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419100</xdr:colOff>
      <xdr:row>1</xdr:row>
      <xdr:rowOff>0</xdr:rowOff>
    </xdr:from>
    <xdr:to>
      <xdr:col>7</xdr:col>
      <xdr:colOff>927100</xdr:colOff>
      <xdr:row>24</xdr:row>
      <xdr:rowOff>165100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546100</xdr:colOff>
      <xdr:row>2</xdr:row>
      <xdr:rowOff>152400</xdr:rowOff>
    </xdr:from>
    <xdr:to>
      <xdr:col>15</xdr:col>
      <xdr:colOff>1054100</xdr:colOff>
      <xdr:row>24</xdr:row>
      <xdr:rowOff>76200</xdr:rowOff>
    </xdr:to>
    <xdr:graphicFrame macro="">
      <xdr:nvGraphicFramePr>
        <xdr:cNvPr id="3" name="Chart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ctrlProp" Target="../ctrlProps/ctrlProp115.xml"/><Relationship Id="rId671" Type="http://schemas.openxmlformats.org/officeDocument/2006/relationships/ctrlProp" Target="../ctrlProps/ctrlProp669.xml"/><Relationship Id="rId21" Type="http://schemas.openxmlformats.org/officeDocument/2006/relationships/ctrlProp" Target="../ctrlProps/ctrlProp19.xml"/><Relationship Id="rId324" Type="http://schemas.openxmlformats.org/officeDocument/2006/relationships/ctrlProp" Target="../ctrlProps/ctrlProp322.xml"/><Relationship Id="rId531" Type="http://schemas.openxmlformats.org/officeDocument/2006/relationships/ctrlProp" Target="../ctrlProps/ctrlProp529.xml"/><Relationship Id="rId629" Type="http://schemas.openxmlformats.org/officeDocument/2006/relationships/ctrlProp" Target="../ctrlProps/ctrlProp627.xml"/><Relationship Id="rId170" Type="http://schemas.openxmlformats.org/officeDocument/2006/relationships/ctrlProp" Target="../ctrlProps/ctrlProp168.xml"/><Relationship Id="rId268" Type="http://schemas.openxmlformats.org/officeDocument/2006/relationships/ctrlProp" Target="../ctrlProps/ctrlProp266.xml"/><Relationship Id="rId475" Type="http://schemas.openxmlformats.org/officeDocument/2006/relationships/ctrlProp" Target="../ctrlProps/ctrlProp473.xml"/><Relationship Id="rId682" Type="http://schemas.openxmlformats.org/officeDocument/2006/relationships/ctrlProp" Target="../ctrlProps/ctrlProp680.xml"/><Relationship Id="rId32" Type="http://schemas.openxmlformats.org/officeDocument/2006/relationships/ctrlProp" Target="../ctrlProps/ctrlProp30.xml"/><Relationship Id="rId128" Type="http://schemas.openxmlformats.org/officeDocument/2006/relationships/ctrlProp" Target="../ctrlProps/ctrlProp126.xml"/><Relationship Id="rId335" Type="http://schemas.openxmlformats.org/officeDocument/2006/relationships/ctrlProp" Target="../ctrlProps/ctrlProp333.xml"/><Relationship Id="rId542" Type="http://schemas.openxmlformats.org/officeDocument/2006/relationships/ctrlProp" Target="../ctrlProps/ctrlProp540.xml"/><Relationship Id="rId181" Type="http://schemas.openxmlformats.org/officeDocument/2006/relationships/ctrlProp" Target="../ctrlProps/ctrlProp179.xml"/><Relationship Id="rId402" Type="http://schemas.openxmlformats.org/officeDocument/2006/relationships/ctrlProp" Target="../ctrlProps/ctrlProp400.xml"/><Relationship Id="rId279" Type="http://schemas.openxmlformats.org/officeDocument/2006/relationships/ctrlProp" Target="../ctrlProps/ctrlProp277.xml"/><Relationship Id="rId486" Type="http://schemas.openxmlformats.org/officeDocument/2006/relationships/ctrlProp" Target="../ctrlProps/ctrlProp484.xml"/><Relationship Id="rId693" Type="http://schemas.openxmlformats.org/officeDocument/2006/relationships/ctrlProp" Target="../ctrlProps/ctrlProp691.xml"/><Relationship Id="rId43" Type="http://schemas.openxmlformats.org/officeDocument/2006/relationships/ctrlProp" Target="../ctrlProps/ctrlProp41.xml"/><Relationship Id="rId139" Type="http://schemas.openxmlformats.org/officeDocument/2006/relationships/ctrlProp" Target="../ctrlProps/ctrlProp137.xml"/><Relationship Id="rId346" Type="http://schemas.openxmlformats.org/officeDocument/2006/relationships/ctrlProp" Target="../ctrlProps/ctrlProp344.xml"/><Relationship Id="rId553" Type="http://schemas.openxmlformats.org/officeDocument/2006/relationships/ctrlProp" Target="../ctrlProps/ctrlProp551.xml"/><Relationship Id="rId192" Type="http://schemas.openxmlformats.org/officeDocument/2006/relationships/ctrlProp" Target="../ctrlProps/ctrlProp190.xml"/><Relationship Id="rId206" Type="http://schemas.openxmlformats.org/officeDocument/2006/relationships/ctrlProp" Target="../ctrlProps/ctrlProp204.xml"/><Relationship Id="rId413" Type="http://schemas.openxmlformats.org/officeDocument/2006/relationships/ctrlProp" Target="../ctrlProps/ctrlProp411.xml"/><Relationship Id="rId497" Type="http://schemas.openxmlformats.org/officeDocument/2006/relationships/ctrlProp" Target="../ctrlProps/ctrlProp495.xml"/><Relationship Id="rId620" Type="http://schemas.openxmlformats.org/officeDocument/2006/relationships/ctrlProp" Target="../ctrlProps/ctrlProp618.xml"/><Relationship Id="rId357" Type="http://schemas.openxmlformats.org/officeDocument/2006/relationships/ctrlProp" Target="../ctrlProps/ctrlProp355.xml"/><Relationship Id="rId54" Type="http://schemas.openxmlformats.org/officeDocument/2006/relationships/ctrlProp" Target="../ctrlProps/ctrlProp52.xml"/><Relationship Id="rId217" Type="http://schemas.openxmlformats.org/officeDocument/2006/relationships/ctrlProp" Target="../ctrlProps/ctrlProp215.xml"/><Relationship Id="rId564" Type="http://schemas.openxmlformats.org/officeDocument/2006/relationships/ctrlProp" Target="../ctrlProps/ctrlProp562.xml"/><Relationship Id="rId424" Type="http://schemas.openxmlformats.org/officeDocument/2006/relationships/ctrlProp" Target="../ctrlProps/ctrlProp422.xml"/><Relationship Id="rId631" Type="http://schemas.openxmlformats.org/officeDocument/2006/relationships/ctrlProp" Target="../ctrlProps/ctrlProp629.xml"/><Relationship Id="rId270" Type="http://schemas.openxmlformats.org/officeDocument/2006/relationships/ctrlProp" Target="../ctrlProps/ctrlProp268.xml"/><Relationship Id="rId65" Type="http://schemas.openxmlformats.org/officeDocument/2006/relationships/ctrlProp" Target="../ctrlProps/ctrlProp63.xml"/><Relationship Id="rId130" Type="http://schemas.openxmlformats.org/officeDocument/2006/relationships/ctrlProp" Target="../ctrlProps/ctrlProp128.xml"/><Relationship Id="rId368" Type="http://schemas.openxmlformats.org/officeDocument/2006/relationships/ctrlProp" Target="../ctrlProps/ctrlProp366.xml"/><Relationship Id="rId575" Type="http://schemas.openxmlformats.org/officeDocument/2006/relationships/ctrlProp" Target="../ctrlProps/ctrlProp573.xml"/><Relationship Id="rId228" Type="http://schemas.openxmlformats.org/officeDocument/2006/relationships/ctrlProp" Target="../ctrlProps/ctrlProp226.xml"/><Relationship Id="rId435" Type="http://schemas.openxmlformats.org/officeDocument/2006/relationships/ctrlProp" Target="../ctrlProps/ctrlProp433.xml"/><Relationship Id="rId642" Type="http://schemas.openxmlformats.org/officeDocument/2006/relationships/ctrlProp" Target="../ctrlProps/ctrlProp640.xml"/><Relationship Id="rId281" Type="http://schemas.openxmlformats.org/officeDocument/2006/relationships/ctrlProp" Target="../ctrlProps/ctrlProp279.xml"/><Relationship Id="rId502" Type="http://schemas.openxmlformats.org/officeDocument/2006/relationships/ctrlProp" Target="../ctrlProps/ctrlProp500.xml"/><Relationship Id="rId76" Type="http://schemas.openxmlformats.org/officeDocument/2006/relationships/ctrlProp" Target="../ctrlProps/ctrlProp74.xml"/><Relationship Id="rId141" Type="http://schemas.openxmlformats.org/officeDocument/2006/relationships/ctrlProp" Target="../ctrlProps/ctrlProp139.xml"/><Relationship Id="rId379" Type="http://schemas.openxmlformats.org/officeDocument/2006/relationships/ctrlProp" Target="../ctrlProps/ctrlProp377.xml"/><Relationship Id="rId586" Type="http://schemas.openxmlformats.org/officeDocument/2006/relationships/ctrlProp" Target="../ctrlProps/ctrlProp584.xml"/><Relationship Id="rId7" Type="http://schemas.openxmlformats.org/officeDocument/2006/relationships/ctrlProp" Target="../ctrlProps/ctrlProp5.xml"/><Relationship Id="rId239" Type="http://schemas.openxmlformats.org/officeDocument/2006/relationships/ctrlProp" Target="../ctrlProps/ctrlProp237.xml"/><Relationship Id="rId446" Type="http://schemas.openxmlformats.org/officeDocument/2006/relationships/ctrlProp" Target="../ctrlProps/ctrlProp444.xml"/><Relationship Id="rId653" Type="http://schemas.openxmlformats.org/officeDocument/2006/relationships/ctrlProp" Target="../ctrlProps/ctrlProp651.xml"/><Relationship Id="rId292" Type="http://schemas.openxmlformats.org/officeDocument/2006/relationships/ctrlProp" Target="../ctrlProps/ctrlProp290.xml"/><Relationship Id="rId306" Type="http://schemas.openxmlformats.org/officeDocument/2006/relationships/ctrlProp" Target="../ctrlProps/ctrlProp304.xml"/><Relationship Id="rId87" Type="http://schemas.openxmlformats.org/officeDocument/2006/relationships/ctrlProp" Target="../ctrlProps/ctrlProp85.xml"/><Relationship Id="rId513" Type="http://schemas.openxmlformats.org/officeDocument/2006/relationships/ctrlProp" Target="../ctrlProps/ctrlProp511.xml"/><Relationship Id="rId597" Type="http://schemas.openxmlformats.org/officeDocument/2006/relationships/ctrlProp" Target="../ctrlProps/ctrlProp595.xml"/><Relationship Id="rId152" Type="http://schemas.openxmlformats.org/officeDocument/2006/relationships/ctrlProp" Target="../ctrlProps/ctrlProp150.xml"/><Relationship Id="rId457" Type="http://schemas.openxmlformats.org/officeDocument/2006/relationships/ctrlProp" Target="../ctrlProps/ctrlProp455.xml"/><Relationship Id="rId664" Type="http://schemas.openxmlformats.org/officeDocument/2006/relationships/ctrlProp" Target="../ctrlProps/ctrlProp662.xml"/><Relationship Id="rId14" Type="http://schemas.openxmlformats.org/officeDocument/2006/relationships/ctrlProp" Target="../ctrlProps/ctrlProp12.xml"/><Relationship Id="rId317" Type="http://schemas.openxmlformats.org/officeDocument/2006/relationships/ctrlProp" Target="../ctrlProps/ctrlProp315.xml"/><Relationship Id="rId524" Type="http://schemas.openxmlformats.org/officeDocument/2006/relationships/ctrlProp" Target="../ctrlProps/ctrlProp522.xml"/><Relationship Id="rId98" Type="http://schemas.openxmlformats.org/officeDocument/2006/relationships/ctrlProp" Target="../ctrlProps/ctrlProp96.xml"/><Relationship Id="rId163" Type="http://schemas.openxmlformats.org/officeDocument/2006/relationships/ctrlProp" Target="../ctrlProps/ctrlProp161.xml"/><Relationship Id="rId370" Type="http://schemas.openxmlformats.org/officeDocument/2006/relationships/ctrlProp" Target="../ctrlProps/ctrlProp368.xml"/><Relationship Id="rId230" Type="http://schemas.openxmlformats.org/officeDocument/2006/relationships/ctrlProp" Target="../ctrlProps/ctrlProp228.xml"/><Relationship Id="rId468" Type="http://schemas.openxmlformats.org/officeDocument/2006/relationships/ctrlProp" Target="../ctrlProps/ctrlProp466.xml"/><Relationship Id="rId675" Type="http://schemas.openxmlformats.org/officeDocument/2006/relationships/ctrlProp" Target="../ctrlProps/ctrlProp673.xml"/><Relationship Id="rId25" Type="http://schemas.openxmlformats.org/officeDocument/2006/relationships/ctrlProp" Target="../ctrlProps/ctrlProp23.xml"/><Relationship Id="rId328" Type="http://schemas.openxmlformats.org/officeDocument/2006/relationships/ctrlProp" Target="../ctrlProps/ctrlProp326.xml"/><Relationship Id="rId535" Type="http://schemas.openxmlformats.org/officeDocument/2006/relationships/ctrlProp" Target="../ctrlProps/ctrlProp533.xml"/><Relationship Id="rId174" Type="http://schemas.openxmlformats.org/officeDocument/2006/relationships/ctrlProp" Target="../ctrlProps/ctrlProp172.xml"/><Relationship Id="rId381" Type="http://schemas.openxmlformats.org/officeDocument/2006/relationships/ctrlProp" Target="../ctrlProps/ctrlProp379.xml"/><Relationship Id="rId602" Type="http://schemas.openxmlformats.org/officeDocument/2006/relationships/ctrlProp" Target="../ctrlProps/ctrlProp600.xml"/><Relationship Id="rId241" Type="http://schemas.openxmlformats.org/officeDocument/2006/relationships/ctrlProp" Target="../ctrlProps/ctrlProp239.xml"/><Relationship Id="rId479" Type="http://schemas.openxmlformats.org/officeDocument/2006/relationships/ctrlProp" Target="../ctrlProps/ctrlProp477.xml"/><Relationship Id="rId686" Type="http://schemas.openxmlformats.org/officeDocument/2006/relationships/ctrlProp" Target="../ctrlProps/ctrlProp684.xml"/><Relationship Id="rId36" Type="http://schemas.openxmlformats.org/officeDocument/2006/relationships/ctrlProp" Target="../ctrlProps/ctrlProp34.xml"/><Relationship Id="rId339" Type="http://schemas.openxmlformats.org/officeDocument/2006/relationships/ctrlProp" Target="../ctrlProps/ctrlProp337.xml"/><Relationship Id="rId546" Type="http://schemas.openxmlformats.org/officeDocument/2006/relationships/ctrlProp" Target="../ctrlProps/ctrlProp544.xml"/><Relationship Id="rId101" Type="http://schemas.openxmlformats.org/officeDocument/2006/relationships/ctrlProp" Target="../ctrlProps/ctrlProp99.xml"/><Relationship Id="rId185" Type="http://schemas.openxmlformats.org/officeDocument/2006/relationships/ctrlProp" Target="../ctrlProps/ctrlProp183.xml"/><Relationship Id="rId406" Type="http://schemas.openxmlformats.org/officeDocument/2006/relationships/ctrlProp" Target="../ctrlProps/ctrlProp404.xml"/><Relationship Id="rId392" Type="http://schemas.openxmlformats.org/officeDocument/2006/relationships/ctrlProp" Target="../ctrlProps/ctrlProp390.xml"/><Relationship Id="rId613" Type="http://schemas.openxmlformats.org/officeDocument/2006/relationships/ctrlProp" Target="../ctrlProps/ctrlProp611.xml"/><Relationship Id="rId252" Type="http://schemas.openxmlformats.org/officeDocument/2006/relationships/ctrlProp" Target="../ctrlProps/ctrlProp250.xml"/><Relationship Id="rId47" Type="http://schemas.openxmlformats.org/officeDocument/2006/relationships/ctrlProp" Target="../ctrlProps/ctrlProp45.xml"/><Relationship Id="rId112" Type="http://schemas.openxmlformats.org/officeDocument/2006/relationships/ctrlProp" Target="../ctrlProps/ctrlProp110.xml"/><Relationship Id="rId557" Type="http://schemas.openxmlformats.org/officeDocument/2006/relationships/ctrlProp" Target="../ctrlProps/ctrlProp555.xml"/><Relationship Id="rId196" Type="http://schemas.openxmlformats.org/officeDocument/2006/relationships/ctrlProp" Target="../ctrlProps/ctrlProp194.xml"/><Relationship Id="rId417" Type="http://schemas.openxmlformats.org/officeDocument/2006/relationships/ctrlProp" Target="../ctrlProps/ctrlProp415.xml"/><Relationship Id="rId624" Type="http://schemas.openxmlformats.org/officeDocument/2006/relationships/ctrlProp" Target="../ctrlProps/ctrlProp622.xml"/><Relationship Id="rId263" Type="http://schemas.openxmlformats.org/officeDocument/2006/relationships/ctrlProp" Target="../ctrlProps/ctrlProp261.xml"/><Relationship Id="rId470" Type="http://schemas.openxmlformats.org/officeDocument/2006/relationships/ctrlProp" Target="../ctrlProps/ctrlProp468.xml"/><Relationship Id="rId58" Type="http://schemas.openxmlformats.org/officeDocument/2006/relationships/ctrlProp" Target="../ctrlProps/ctrlProp56.xml"/><Relationship Id="rId123" Type="http://schemas.openxmlformats.org/officeDocument/2006/relationships/ctrlProp" Target="../ctrlProps/ctrlProp121.xml"/><Relationship Id="rId330" Type="http://schemas.openxmlformats.org/officeDocument/2006/relationships/ctrlProp" Target="../ctrlProps/ctrlProp328.xml"/><Relationship Id="rId568" Type="http://schemas.openxmlformats.org/officeDocument/2006/relationships/ctrlProp" Target="../ctrlProps/ctrlProp566.xml"/><Relationship Id="rId428" Type="http://schemas.openxmlformats.org/officeDocument/2006/relationships/ctrlProp" Target="../ctrlProps/ctrlProp426.xml"/><Relationship Id="rId635" Type="http://schemas.openxmlformats.org/officeDocument/2006/relationships/ctrlProp" Target="../ctrlProps/ctrlProp633.xml"/><Relationship Id="rId274" Type="http://schemas.openxmlformats.org/officeDocument/2006/relationships/ctrlProp" Target="../ctrlProps/ctrlProp272.xml"/><Relationship Id="rId481" Type="http://schemas.openxmlformats.org/officeDocument/2006/relationships/ctrlProp" Target="../ctrlProps/ctrlProp479.xml"/><Relationship Id="rId69" Type="http://schemas.openxmlformats.org/officeDocument/2006/relationships/ctrlProp" Target="../ctrlProps/ctrlProp67.xml"/><Relationship Id="rId134" Type="http://schemas.openxmlformats.org/officeDocument/2006/relationships/ctrlProp" Target="../ctrlProps/ctrlProp132.xml"/><Relationship Id="rId579" Type="http://schemas.openxmlformats.org/officeDocument/2006/relationships/ctrlProp" Target="../ctrlProps/ctrlProp577.xml"/><Relationship Id="rId341" Type="http://schemas.openxmlformats.org/officeDocument/2006/relationships/ctrlProp" Target="../ctrlProps/ctrlProp339.xml"/><Relationship Id="rId439" Type="http://schemas.openxmlformats.org/officeDocument/2006/relationships/ctrlProp" Target="../ctrlProps/ctrlProp437.xml"/><Relationship Id="rId646" Type="http://schemas.openxmlformats.org/officeDocument/2006/relationships/ctrlProp" Target="../ctrlProps/ctrlProp644.xml"/><Relationship Id="rId201" Type="http://schemas.openxmlformats.org/officeDocument/2006/relationships/ctrlProp" Target="../ctrlProps/ctrlProp199.xml"/><Relationship Id="rId285" Type="http://schemas.openxmlformats.org/officeDocument/2006/relationships/ctrlProp" Target="../ctrlProps/ctrlProp283.xml"/><Relationship Id="rId506" Type="http://schemas.openxmlformats.org/officeDocument/2006/relationships/ctrlProp" Target="../ctrlProps/ctrlProp504.xml"/><Relationship Id="rId492" Type="http://schemas.openxmlformats.org/officeDocument/2006/relationships/ctrlProp" Target="../ctrlProps/ctrlProp490.xml"/><Relationship Id="rId145" Type="http://schemas.openxmlformats.org/officeDocument/2006/relationships/ctrlProp" Target="../ctrlProps/ctrlProp143.xml"/><Relationship Id="rId352" Type="http://schemas.openxmlformats.org/officeDocument/2006/relationships/ctrlProp" Target="../ctrlProps/ctrlProp350.xml"/><Relationship Id="rId212" Type="http://schemas.openxmlformats.org/officeDocument/2006/relationships/ctrlProp" Target="../ctrlProps/ctrlProp210.xml"/><Relationship Id="rId657" Type="http://schemas.openxmlformats.org/officeDocument/2006/relationships/ctrlProp" Target="../ctrlProps/ctrlProp655.xml"/><Relationship Id="rId296" Type="http://schemas.openxmlformats.org/officeDocument/2006/relationships/ctrlProp" Target="../ctrlProps/ctrlProp294.xml"/><Relationship Id="rId517" Type="http://schemas.openxmlformats.org/officeDocument/2006/relationships/ctrlProp" Target="../ctrlProps/ctrlProp515.xml"/><Relationship Id="rId60" Type="http://schemas.openxmlformats.org/officeDocument/2006/relationships/ctrlProp" Target="../ctrlProps/ctrlProp58.xml"/><Relationship Id="rId156" Type="http://schemas.openxmlformats.org/officeDocument/2006/relationships/ctrlProp" Target="../ctrlProps/ctrlProp154.xml"/><Relationship Id="rId198" Type="http://schemas.openxmlformats.org/officeDocument/2006/relationships/ctrlProp" Target="../ctrlProps/ctrlProp196.xml"/><Relationship Id="rId321" Type="http://schemas.openxmlformats.org/officeDocument/2006/relationships/ctrlProp" Target="../ctrlProps/ctrlProp319.xml"/><Relationship Id="rId363" Type="http://schemas.openxmlformats.org/officeDocument/2006/relationships/ctrlProp" Target="../ctrlProps/ctrlProp361.xml"/><Relationship Id="rId419" Type="http://schemas.openxmlformats.org/officeDocument/2006/relationships/ctrlProp" Target="../ctrlProps/ctrlProp417.xml"/><Relationship Id="rId570" Type="http://schemas.openxmlformats.org/officeDocument/2006/relationships/ctrlProp" Target="../ctrlProps/ctrlProp568.xml"/><Relationship Id="rId626" Type="http://schemas.openxmlformats.org/officeDocument/2006/relationships/ctrlProp" Target="../ctrlProps/ctrlProp624.xml"/><Relationship Id="rId223" Type="http://schemas.openxmlformats.org/officeDocument/2006/relationships/ctrlProp" Target="../ctrlProps/ctrlProp221.xml"/><Relationship Id="rId430" Type="http://schemas.openxmlformats.org/officeDocument/2006/relationships/ctrlProp" Target="../ctrlProps/ctrlProp428.xml"/><Relationship Id="rId668" Type="http://schemas.openxmlformats.org/officeDocument/2006/relationships/ctrlProp" Target="../ctrlProps/ctrlProp666.xml"/><Relationship Id="rId18" Type="http://schemas.openxmlformats.org/officeDocument/2006/relationships/ctrlProp" Target="../ctrlProps/ctrlProp16.xml"/><Relationship Id="rId265" Type="http://schemas.openxmlformats.org/officeDocument/2006/relationships/ctrlProp" Target="../ctrlProps/ctrlProp263.xml"/><Relationship Id="rId472" Type="http://schemas.openxmlformats.org/officeDocument/2006/relationships/ctrlProp" Target="../ctrlProps/ctrlProp470.xml"/><Relationship Id="rId528" Type="http://schemas.openxmlformats.org/officeDocument/2006/relationships/ctrlProp" Target="../ctrlProps/ctrlProp526.xml"/><Relationship Id="rId125" Type="http://schemas.openxmlformats.org/officeDocument/2006/relationships/ctrlProp" Target="../ctrlProps/ctrlProp123.xml"/><Relationship Id="rId167" Type="http://schemas.openxmlformats.org/officeDocument/2006/relationships/ctrlProp" Target="../ctrlProps/ctrlProp165.xml"/><Relationship Id="rId332" Type="http://schemas.openxmlformats.org/officeDocument/2006/relationships/ctrlProp" Target="../ctrlProps/ctrlProp330.xml"/><Relationship Id="rId374" Type="http://schemas.openxmlformats.org/officeDocument/2006/relationships/ctrlProp" Target="../ctrlProps/ctrlProp372.xml"/><Relationship Id="rId581" Type="http://schemas.openxmlformats.org/officeDocument/2006/relationships/ctrlProp" Target="../ctrlProps/ctrlProp579.xml"/><Relationship Id="rId71" Type="http://schemas.openxmlformats.org/officeDocument/2006/relationships/ctrlProp" Target="../ctrlProps/ctrlProp69.xml"/><Relationship Id="rId234" Type="http://schemas.openxmlformats.org/officeDocument/2006/relationships/ctrlProp" Target="../ctrlProps/ctrlProp232.xml"/><Relationship Id="rId637" Type="http://schemas.openxmlformats.org/officeDocument/2006/relationships/ctrlProp" Target="../ctrlProps/ctrlProp635.xml"/><Relationship Id="rId679" Type="http://schemas.openxmlformats.org/officeDocument/2006/relationships/ctrlProp" Target="../ctrlProps/ctrlProp677.xml"/><Relationship Id="rId2" Type="http://schemas.openxmlformats.org/officeDocument/2006/relationships/vmlDrawing" Target="../drawings/vmlDrawing1.vml"/><Relationship Id="rId29" Type="http://schemas.openxmlformats.org/officeDocument/2006/relationships/ctrlProp" Target="../ctrlProps/ctrlProp27.xml"/><Relationship Id="rId276" Type="http://schemas.openxmlformats.org/officeDocument/2006/relationships/ctrlProp" Target="../ctrlProps/ctrlProp274.xml"/><Relationship Id="rId441" Type="http://schemas.openxmlformats.org/officeDocument/2006/relationships/ctrlProp" Target="../ctrlProps/ctrlProp439.xml"/><Relationship Id="rId483" Type="http://schemas.openxmlformats.org/officeDocument/2006/relationships/ctrlProp" Target="../ctrlProps/ctrlProp481.xml"/><Relationship Id="rId539" Type="http://schemas.openxmlformats.org/officeDocument/2006/relationships/ctrlProp" Target="../ctrlProps/ctrlProp537.xml"/><Relationship Id="rId690" Type="http://schemas.openxmlformats.org/officeDocument/2006/relationships/ctrlProp" Target="../ctrlProps/ctrlProp688.xml"/><Relationship Id="rId40" Type="http://schemas.openxmlformats.org/officeDocument/2006/relationships/ctrlProp" Target="../ctrlProps/ctrlProp38.xml"/><Relationship Id="rId136" Type="http://schemas.openxmlformats.org/officeDocument/2006/relationships/ctrlProp" Target="../ctrlProps/ctrlProp134.xml"/><Relationship Id="rId178" Type="http://schemas.openxmlformats.org/officeDocument/2006/relationships/ctrlProp" Target="../ctrlProps/ctrlProp176.xml"/><Relationship Id="rId301" Type="http://schemas.openxmlformats.org/officeDocument/2006/relationships/ctrlProp" Target="../ctrlProps/ctrlProp299.xml"/><Relationship Id="rId343" Type="http://schemas.openxmlformats.org/officeDocument/2006/relationships/ctrlProp" Target="../ctrlProps/ctrlProp341.xml"/><Relationship Id="rId550" Type="http://schemas.openxmlformats.org/officeDocument/2006/relationships/ctrlProp" Target="../ctrlProps/ctrlProp548.xml"/><Relationship Id="rId82" Type="http://schemas.openxmlformats.org/officeDocument/2006/relationships/ctrlProp" Target="../ctrlProps/ctrlProp80.xml"/><Relationship Id="rId203" Type="http://schemas.openxmlformats.org/officeDocument/2006/relationships/ctrlProp" Target="../ctrlProps/ctrlProp201.xml"/><Relationship Id="rId385" Type="http://schemas.openxmlformats.org/officeDocument/2006/relationships/ctrlProp" Target="../ctrlProps/ctrlProp383.xml"/><Relationship Id="rId592" Type="http://schemas.openxmlformats.org/officeDocument/2006/relationships/ctrlProp" Target="../ctrlProps/ctrlProp590.xml"/><Relationship Id="rId606" Type="http://schemas.openxmlformats.org/officeDocument/2006/relationships/ctrlProp" Target="../ctrlProps/ctrlProp604.xml"/><Relationship Id="rId648" Type="http://schemas.openxmlformats.org/officeDocument/2006/relationships/ctrlProp" Target="../ctrlProps/ctrlProp646.xml"/><Relationship Id="rId245" Type="http://schemas.openxmlformats.org/officeDocument/2006/relationships/ctrlProp" Target="../ctrlProps/ctrlProp243.xml"/><Relationship Id="rId287" Type="http://schemas.openxmlformats.org/officeDocument/2006/relationships/ctrlProp" Target="../ctrlProps/ctrlProp285.xml"/><Relationship Id="rId410" Type="http://schemas.openxmlformats.org/officeDocument/2006/relationships/ctrlProp" Target="../ctrlProps/ctrlProp408.xml"/><Relationship Id="rId452" Type="http://schemas.openxmlformats.org/officeDocument/2006/relationships/ctrlProp" Target="../ctrlProps/ctrlProp450.xml"/><Relationship Id="rId494" Type="http://schemas.openxmlformats.org/officeDocument/2006/relationships/ctrlProp" Target="../ctrlProps/ctrlProp492.xml"/><Relationship Id="rId508" Type="http://schemas.openxmlformats.org/officeDocument/2006/relationships/ctrlProp" Target="../ctrlProps/ctrlProp506.xml"/><Relationship Id="rId105" Type="http://schemas.openxmlformats.org/officeDocument/2006/relationships/ctrlProp" Target="../ctrlProps/ctrlProp103.xml"/><Relationship Id="rId147" Type="http://schemas.openxmlformats.org/officeDocument/2006/relationships/ctrlProp" Target="../ctrlProps/ctrlProp145.xml"/><Relationship Id="rId312" Type="http://schemas.openxmlformats.org/officeDocument/2006/relationships/ctrlProp" Target="../ctrlProps/ctrlProp310.xml"/><Relationship Id="rId354" Type="http://schemas.openxmlformats.org/officeDocument/2006/relationships/ctrlProp" Target="../ctrlProps/ctrlProp352.xml"/><Relationship Id="rId51" Type="http://schemas.openxmlformats.org/officeDocument/2006/relationships/ctrlProp" Target="../ctrlProps/ctrlProp49.xml"/><Relationship Id="rId93" Type="http://schemas.openxmlformats.org/officeDocument/2006/relationships/ctrlProp" Target="../ctrlProps/ctrlProp91.xml"/><Relationship Id="rId189" Type="http://schemas.openxmlformats.org/officeDocument/2006/relationships/ctrlProp" Target="../ctrlProps/ctrlProp187.xml"/><Relationship Id="rId396" Type="http://schemas.openxmlformats.org/officeDocument/2006/relationships/ctrlProp" Target="../ctrlProps/ctrlProp394.xml"/><Relationship Id="rId561" Type="http://schemas.openxmlformats.org/officeDocument/2006/relationships/ctrlProp" Target="../ctrlProps/ctrlProp559.xml"/><Relationship Id="rId617" Type="http://schemas.openxmlformats.org/officeDocument/2006/relationships/ctrlProp" Target="../ctrlProps/ctrlProp615.xml"/><Relationship Id="rId659" Type="http://schemas.openxmlformats.org/officeDocument/2006/relationships/ctrlProp" Target="../ctrlProps/ctrlProp657.xml"/><Relationship Id="rId214" Type="http://schemas.openxmlformats.org/officeDocument/2006/relationships/ctrlProp" Target="../ctrlProps/ctrlProp212.xml"/><Relationship Id="rId256" Type="http://schemas.openxmlformats.org/officeDocument/2006/relationships/ctrlProp" Target="../ctrlProps/ctrlProp254.xml"/><Relationship Id="rId298" Type="http://schemas.openxmlformats.org/officeDocument/2006/relationships/ctrlProp" Target="../ctrlProps/ctrlProp296.xml"/><Relationship Id="rId421" Type="http://schemas.openxmlformats.org/officeDocument/2006/relationships/ctrlProp" Target="../ctrlProps/ctrlProp419.xml"/><Relationship Id="rId463" Type="http://schemas.openxmlformats.org/officeDocument/2006/relationships/ctrlProp" Target="../ctrlProps/ctrlProp461.xml"/><Relationship Id="rId519" Type="http://schemas.openxmlformats.org/officeDocument/2006/relationships/ctrlProp" Target="../ctrlProps/ctrlProp517.xml"/><Relationship Id="rId670" Type="http://schemas.openxmlformats.org/officeDocument/2006/relationships/ctrlProp" Target="../ctrlProps/ctrlProp668.xml"/><Relationship Id="rId116" Type="http://schemas.openxmlformats.org/officeDocument/2006/relationships/ctrlProp" Target="../ctrlProps/ctrlProp114.xml"/><Relationship Id="rId158" Type="http://schemas.openxmlformats.org/officeDocument/2006/relationships/ctrlProp" Target="../ctrlProps/ctrlProp156.xml"/><Relationship Id="rId323" Type="http://schemas.openxmlformats.org/officeDocument/2006/relationships/ctrlProp" Target="../ctrlProps/ctrlProp321.xml"/><Relationship Id="rId530" Type="http://schemas.openxmlformats.org/officeDocument/2006/relationships/ctrlProp" Target="../ctrlProps/ctrlProp528.xml"/><Relationship Id="rId20" Type="http://schemas.openxmlformats.org/officeDocument/2006/relationships/ctrlProp" Target="../ctrlProps/ctrlProp18.xml"/><Relationship Id="rId62" Type="http://schemas.openxmlformats.org/officeDocument/2006/relationships/ctrlProp" Target="../ctrlProps/ctrlProp60.xml"/><Relationship Id="rId365" Type="http://schemas.openxmlformats.org/officeDocument/2006/relationships/ctrlProp" Target="../ctrlProps/ctrlProp363.xml"/><Relationship Id="rId572" Type="http://schemas.openxmlformats.org/officeDocument/2006/relationships/ctrlProp" Target="../ctrlProps/ctrlProp570.xml"/><Relationship Id="rId628" Type="http://schemas.openxmlformats.org/officeDocument/2006/relationships/ctrlProp" Target="../ctrlProps/ctrlProp626.xml"/><Relationship Id="rId225" Type="http://schemas.openxmlformats.org/officeDocument/2006/relationships/ctrlProp" Target="../ctrlProps/ctrlProp223.xml"/><Relationship Id="rId267" Type="http://schemas.openxmlformats.org/officeDocument/2006/relationships/ctrlProp" Target="../ctrlProps/ctrlProp265.xml"/><Relationship Id="rId432" Type="http://schemas.openxmlformats.org/officeDocument/2006/relationships/ctrlProp" Target="../ctrlProps/ctrlProp430.xml"/><Relationship Id="rId474" Type="http://schemas.openxmlformats.org/officeDocument/2006/relationships/ctrlProp" Target="../ctrlProps/ctrlProp472.xml"/><Relationship Id="rId127" Type="http://schemas.openxmlformats.org/officeDocument/2006/relationships/ctrlProp" Target="../ctrlProps/ctrlProp125.xml"/><Relationship Id="rId681" Type="http://schemas.openxmlformats.org/officeDocument/2006/relationships/ctrlProp" Target="../ctrlProps/ctrlProp679.xml"/><Relationship Id="rId31" Type="http://schemas.openxmlformats.org/officeDocument/2006/relationships/ctrlProp" Target="../ctrlProps/ctrlProp29.xml"/><Relationship Id="rId73" Type="http://schemas.openxmlformats.org/officeDocument/2006/relationships/ctrlProp" Target="../ctrlProps/ctrlProp71.xml"/><Relationship Id="rId169" Type="http://schemas.openxmlformats.org/officeDocument/2006/relationships/ctrlProp" Target="../ctrlProps/ctrlProp167.xml"/><Relationship Id="rId334" Type="http://schemas.openxmlformats.org/officeDocument/2006/relationships/ctrlProp" Target="../ctrlProps/ctrlProp332.xml"/><Relationship Id="rId376" Type="http://schemas.openxmlformats.org/officeDocument/2006/relationships/ctrlProp" Target="../ctrlProps/ctrlProp374.xml"/><Relationship Id="rId541" Type="http://schemas.openxmlformats.org/officeDocument/2006/relationships/ctrlProp" Target="../ctrlProps/ctrlProp539.xml"/><Relationship Id="rId583" Type="http://schemas.openxmlformats.org/officeDocument/2006/relationships/ctrlProp" Target="../ctrlProps/ctrlProp581.xml"/><Relationship Id="rId639" Type="http://schemas.openxmlformats.org/officeDocument/2006/relationships/ctrlProp" Target="../ctrlProps/ctrlProp637.xml"/><Relationship Id="rId4" Type="http://schemas.openxmlformats.org/officeDocument/2006/relationships/ctrlProp" Target="../ctrlProps/ctrlProp2.xml"/><Relationship Id="rId180" Type="http://schemas.openxmlformats.org/officeDocument/2006/relationships/ctrlProp" Target="../ctrlProps/ctrlProp178.xml"/><Relationship Id="rId236" Type="http://schemas.openxmlformats.org/officeDocument/2006/relationships/ctrlProp" Target="../ctrlProps/ctrlProp234.xml"/><Relationship Id="rId278" Type="http://schemas.openxmlformats.org/officeDocument/2006/relationships/ctrlProp" Target="../ctrlProps/ctrlProp276.xml"/><Relationship Id="rId401" Type="http://schemas.openxmlformats.org/officeDocument/2006/relationships/ctrlProp" Target="../ctrlProps/ctrlProp399.xml"/><Relationship Id="rId443" Type="http://schemas.openxmlformats.org/officeDocument/2006/relationships/ctrlProp" Target="../ctrlProps/ctrlProp441.xml"/><Relationship Id="rId650" Type="http://schemas.openxmlformats.org/officeDocument/2006/relationships/ctrlProp" Target="../ctrlProps/ctrlProp648.xml"/><Relationship Id="rId303" Type="http://schemas.openxmlformats.org/officeDocument/2006/relationships/ctrlProp" Target="../ctrlProps/ctrlProp301.xml"/><Relationship Id="rId485" Type="http://schemas.openxmlformats.org/officeDocument/2006/relationships/ctrlProp" Target="../ctrlProps/ctrlProp483.xml"/><Relationship Id="rId692" Type="http://schemas.openxmlformats.org/officeDocument/2006/relationships/ctrlProp" Target="../ctrlProps/ctrlProp690.xml"/><Relationship Id="rId42" Type="http://schemas.openxmlformats.org/officeDocument/2006/relationships/ctrlProp" Target="../ctrlProps/ctrlProp40.xml"/><Relationship Id="rId84" Type="http://schemas.openxmlformats.org/officeDocument/2006/relationships/ctrlProp" Target="../ctrlProps/ctrlProp82.xml"/><Relationship Id="rId138" Type="http://schemas.openxmlformats.org/officeDocument/2006/relationships/ctrlProp" Target="../ctrlProps/ctrlProp136.xml"/><Relationship Id="rId345" Type="http://schemas.openxmlformats.org/officeDocument/2006/relationships/ctrlProp" Target="../ctrlProps/ctrlProp343.xml"/><Relationship Id="rId387" Type="http://schemas.openxmlformats.org/officeDocument/2006/relationships/ctrlProp" Target="../ctrlProps/ctrlProp385.xml"/><Relationship Id="rId510" Type="http://schemas.openxmlformats.org/officeDocument/2006/relationships/ctrlProp" Target="../ctrlProps/ctrlProp508.xml"/><Relationship Id="rId552" Type="http://schemas.openxmlformats.org/officeDocument/2006/relationships/ctrlProp" Target="../ctrlProps/ctrlProp550.xml"/><Relationship Id="rId594" Type="http://schemas.openxmlformats.org/officeDocument/2006/relationships/ctrlProp" Target="../ctrlProps/ctrlProp592.xml"/><Relationship Id="rId608" Type="http://schemas.openxmlformats.org/officeDocument/2006/relationships/ctrlProp" Target="../ctrlProps/ctrlProp606.xml"/><Relationship Id="rId191" Type="http://schemas.openxmlformats.org/officeDocument/2006/relationships/ctrlProp" Target="../ctrlProps/ctrlProp189.xml"/><Relationship Id="rId205" Type="http://schemas.openxmlformats.org/officeDocument/2006/relationships/ctrlProp" Target="../ctrlProps/ctrlProp203.xml"/><Relationship Id="rId247" Type="http://schemas.openxmlformats.org/officeDocument/2006/relationships/ctrlProp" Target="../ctrlProps/ctrlProp245.xml"/><Relationship Id="rId412" Type="http://schemas.openxmlformats.org/officeDocument/2006/relationships/ctrlProp" Target="../ctrlProps/ctrlProp410.xml"/><Relationship Id="rId107" Type="http://schemas.openxmlformats.org/officeDocument/2006/relationships/ctrlProp" Target="../ctrlProps/ctrlProp105.xml"/><Relationship Id="rId289" Type="http://schemas.openxmlformats.org/officeDocument/2006/relationships/ctrlProp" Target="../ctrlProps/ctrlProp287.xml"/><Relationship Id="rId454" Type="http://schemas.openxmlformats.org/officeDocument/2006/relationships/ctrlProp" Target="../ctrlProps/ctrlProp452.xml"/><Relationship Id="rId496" Type="http://schemas.openxmlformats.org/officeDocument/2006/relationships/ctrlProp" Target="../ctrlProps/ctrlProp494.xml"/><Relationship Id="rId661" Type="http://schemas.openxmlformats.org/officeDocument/2006/relationships/ctrlProp" Target="../ctrlProps/ctrlProp659.xml"/><Relationship Id="rId11" Type="http://schemas.openxmlformats.org/officeDocument/2006/relationships/ctrlProp" Target="../ctrlProps/ctrlProp9.xml"/><Relationship Id="rId53" Type="http://schemas.openxmlformats.org/officeDocument/2006/relationships/ctrlProp" Target="../ctrlProps/ctrlProp51.xml"/><Relationship Id="rId149" Type="http://schemas.openxmlformats.org/officeDocument/2006/relationships/ctrlProp" Target="../ctrlProps/ctrlProp147.xml"/><Relationship Id="rId314" Type="http://schemas.openxmlformats.org/officeDocument/2006/relationships/ctrlProp" Target="../ctrlProps/ctrlProp312.xml"/><Relationship Id="rId356" Type="http://schemas.openxmlformats.org/officeDocument/2006/relationships/ctrlProp" Target="../ctrlProps/ctrlProp354.xml"/><Relationship Id="rId398" Type="http://schemas.openxmlformats.org/officeDocument/2006/relationships/ctrlProp" Target="../ctrlProps/ctrlProp396.xml"/><Relationship Id="rId521" Type="http://schemas.openxmlformats.org/officeDocument/2006/relationships/ctrlProp" Target="../ctrlProps/ctrlProp519.xml"/><Relationship Id="rId563" Type="http://schemas.openxmlformats.org/officeDocument/2006/relationships/ctrlProp" Target="../ctrlProps/ctrlProp561.xml"/><Relationship Id="rId619" Type="http://schemas.openxmlformats.org/officeDocument/2006/relationships/ctrlProp" Target="../ctrlProps/ctrlProp617.xml"/><Relationship Id="rId95" Type="http://schemas.openxmlformats.org/officeDocument/2006/relationships/ctrlProp" Target="../ctrlProps/ctrlProp93.xml"/><Relationship Id="rId160" Type="http://schemas.openxmlformats.org/officeDocument/2006/relationships/ctrlProp" Target="../ctrlProps/ctrlProp158.xml"/><Relationship Id="rId216" Type="http://schemas.openxmlformats.org/officeDocument/2006/relationships/ctrlProp" Target="../ctrlProps/ctrlProp214.xml"/><Relationship Id="rId423" Type="http://schemas.openxmlformats.org/officeDocument/2006/relationships/ctrlProp" Target="../ctrlProps/ctrlProp421.xml"/><Relationship Id="rId258" Type="http://schemas.openxmlformats.org/officeDocument/2006/relationships/ctrlProp" Target="../ctrlProps/ctrlProp256.xml"/><Relationship Id="rId465" Type="http://schemas.openxmlformats.org/officeDocument/2006/relationships/ctrlProp" Target="../ctrlProps/ctrlProp463.xml"/><Relationship Id="rId630" Type="http://schemas.openxmlformats.org/officeDocument/2006/relationships/ctrlProp" Target="../ctrlProps/ctrlProp628.xml"/><Relationship Id="rId672" Type="http://schemas.openxmlformats.org/officeDocument/2006/relationships/ctrlProp" Target="../ctrlProps/ctrlProp670.xml"/><Relationship Id="rId22" Type="http://schemas.openxmlformats.org/officeDocument/2006/relationships/ctrlProp" Target="../ctrlProps/ctrlProp20.xml"/><Relationship Id="rId64" Type="http://schemas.openxmlformats.org/officeDocument/2006/relationships/ctrlProp" Target="../ctrlProps/ctrlProp62.xml"/><Relationship Id="rId118" Type="http://schemas.openxmlformats.org/officeDocument/2006/relationships/ctrlProp" Target="../ctrlProps/ctrlProp116.xml"/><Relationship Id="rId325" Type="http://schemas.openxmlformats.org/officeDocument/2006/relationships/ctrlProp" Target="../ctrlProps/ctrlProp323.xml"/><Relationship Id="rId367" Type="http://schemas.openxmlformats.org/officeDocument/2006/relationships/ctrlProp" Target="../ctrlProps/ctrlProp365.xml"/><Relationship Id="rId532" Type="http://schemas.openxmlformats.org/officeDocument/2006/relationships/ctrlProp" Target="../ctrlProps/ctrlProp530.xml"/><Relationship Id="rId574" Type="http://schemas.openxmlformats.org/officeDocument/2006/relationships/ctrlProp" Target="../ctrlProps/ctrlProp572.xml"/><Relationship Id="rId171" Type="http://schemas.openxmlformats.org/officeDocument/2006/relationships/ctrlProp" Target="../ctrlProps/ctrlProp169.xml"/><Relationship Id="rId227" Type="http://schemas.openxmlformats.org/officeDocument/2006/relationships/ctrlProp" Target="../ctrlProps/ctrlProp225.xml"/><Relationship Id="rId269" Type="http://schemas.openxmlformats.org/officeDocument/2006/relationships/ctrlProp" Target="../ctrlProps/ctrlProp267.xml"/><Relationship Id="rId434" Type="http://schemas.openxmlformats.org/officeDocument/2006/relationships/ctrlProp" Target="../ctrlProps/ctrlProp432.xml"/><Relationship Id="rId476" Type="http://schemas.openxmlformats.org/officeDocument/2006/relationships/ctrlProp" Target="../ctrlProps/ctrlProp474.xml"/><Relationship Id="rId641" Type="http://schemas.openxmlformats.org/officeDocument/2006/relationships/ctrlProp" Target="../ctrlProps/ctrlProp639.xml"/><Relationship Id="rId683" Type="http://schemas.openxmlformats.org/officeDocument/2006/relationships/ctrlProp" Target="../ctrlProps/ctrlProp681.xml"/><Relationship Id="rId33" Type="http://schemas.openxmlformats.org/officeDocument/2006/relationships/ctrlProp" Target="../ctrlProps/ctrlProp31.xml"/><Relationship Id="rId129" Type="http://schemas.openxmlformats.org/officeDocument/2006/relationships/ctrlProp" Target="../ctrlProps/ctrlProp127.xml"/><Relationship Id="rId280" Type="http://schemas.openxmlformats.org/officeDocument/2006/relationships/ctrlProp" Target="../ctrlProps/ctrlProp278.xml"/><Relationship Id="rId336" Type="http://schemas.openxmlformats.org/officeDocument/2006/relationships/ctrlProp" Target="../ctrlProps/ctrlProp334.xml"/><Relationship Id="rId501" Type="http://schemas.openxmlformats.org/officeDocument/2006/relationships/ctrlProp" Target="../ctrlProps/ctrlProp499.xml"/><Relationship Id="rId543" Type="http://schemas.openxmlformats.org/officeDocument/2006/relationships/ctrlProp" Target="../ctrlProps/ctrlProp541.xml"/><Relationship Id="rId75" Type="http://schemas.openxmlformats.org/officeDocument/2006/relationships/ctrlProp" Target="../ctrlProps/ctrlProp73.xml"/><Relationship Id="rId140" Type="http://schemas.openxmlformats.org/officeDocument/2006/relationships/ctrlProp" Target="../ctrlProps/ctrlProp138.xml"/><Relationship Id="rId182" Type="http://schemas.openxmlformats.org/officeDocument/2006/relationships/ctrlProp" Target="../ctrlProps/ctrlProp180.xml"/><Relationship Id="rId378" Type="http://schemas.openxmlformats.org/officeDocument/2006/relationships/ctrlProp" Target="../ctrlProps/ctrlProp376.xml"/><Relationship Id="rId403" Type="http://schemas.openxmlformats.org/officeDocument/2006/relationships/ctrlProp" Target="../ctrlProps/ctrlProp401.xml"/><Relationship Id="rId585" Type="http://schemas.openxmlformats.org/officeDocument/2006/relationships/ctrlProp" Target="../ctrlProps/ctrlProp583.xml"/><Relationship Id="rId6" Type="http://schemas.openxmlformats.org/officeDocument/2006/relationships/ctrlProp" Target="../ctrlProps/ctrlProp4.xml"/><Relationship Id="rId238" Type="http://schemas.openxmlformats.org/officeDocument/2006/relationships/ctrlProp" Target="../ctrlProps/ctrlProp236.xml"/><Relationship Id="rId445" Type="http://schemas.openxmlformats.org/officeDocument/2006/relationships/ctrlProp" Target="../ctrlProps/ctrlProp443.xml"/><Relationship Id="rId487" Type="http://schemas.openxmlformats.org/officeDocument/2006/relationships/ctrlProp" Target="../ctrlProps/ctrlProp485.xml"/><Relationship Id="rId610" Type="http://schemas.openxmlformats.org/officeDocument/2006/relationships/ctrlProp" Target="../ctrlProps/ctrlProp608.xml"/><Relationship Id="rId652" Type="http://schemas.openxmlformats.org/officeDocument/2006/relationships/ctrlProp" Target="../ctrlProps/ctrlProp650.xml"/><Relationship Id="rId694" Type="http://schemas.openxmlformats.org/officeDocument/2006/relationships/ctrlProp" Target="../ctrlProps/ctrlProp692.xml"/><Relationship Id="rId291" Type="http://schemas.openxmlformats.org/officeDocument/2006/relationships/ctrlProp" Target="../ctrlProps/ctrlProp289.xml"/><Relationship Id="rId305" Type="http://schemas.openxmlformats.org/officeDocument/2006/relationships/ctrlProp" Target="../ctrlProps/ctrlProp303.xml"/><Relationship Id="rId347" Type="http://schemas.openxmlformats.org/officeDocument/2006/relationships/ctrlProp" Target="../ctrlProps/ctrlProp345.xml"/><Relationship Id="rId512" Type="http://schemas.openxmlformats.org/officeDocument/2006/relationships/ctrlProp" Target="../ctrlProps/ctrlProp510.xml"/><Relationship Id="rId44" Type="http://schemas.openxmlformats.org/officeDocument/2006/relationships/ctrlProp" Target="../ctrlProps/ctrlProp42.xml"/><Relationship Id="rId86" Type="http://schemas.openxmlformats.org/officeDocument/2006/relationships/ctrlProp" Target="../ctrlProps/ctrlProp84.xml"/><Relationship Id="rId151" Type="http://schemas.openxmlformats.org/officeDocument/2006/relationships/ctrlProp" Target="../ctrlProps/ctrlProp149.xml"/><Relationship Id="rId389" Type="http://schemas.openxmlformats.org/officeDocument/2006/relationships/ctrlProp" Target="../ctrlProps/ctrlProp387.xml"/><Relationship Id="rId554" Type="http://schemas.openxmlformats.org/officeDocument/2006/relationships/ctrlProp" Target="../ctrlProps/ctrlProp552.xml"/><Relationship Id="rId596" Type="http://schemas.openxmlformats.org/officeDocument/2006/relationships/ctrlProp" Target="../ctrlProps/ctrlProp594.xml"/><Relationship Id="rId193" Type="http://schemas.openxmlformats.org/officeDocument/2006/relationships/ctrlProp" Target="../ctrlProps/ctrlProp191.xml"/><Relationship Id="rId207" Type="http://schemas.openxmlformats.org/officeDocument/2006/relationships/ctrlProp" Target="../ctrlProps/ctrlProp205.xml"/><Relationship Id="rId249" Type="http://schemas.openxmlformats.org/officeDocument/2006/relationships/ctrlProp" Target="../ctrlProps/ctrlProp247.xml"/><Relationship Id="rId414" Type="http://schemas.openxmlformats.org/officeDocument/2006/relationships/ctrlProp" Target="../ctrlProps/ctrlProp412.xml"/><Relationship Id="rId456" Type="http://schemas.openxmlformats.org/officeDocument/2006/relationships/ctrlProp" Target="../ctrlProps/ctrlProp454.xml"/><Relationship Id="rId498" Type="http://schemas.openxmlformats.org/officeDocument/2006/relationships/ctrlProp" Target="../ctrlProps/ctrlProp496.xml"/><Relationship Id="rId621" Type="http://schemas.openxmlformats.org/officeDocument/2006/relationships/ctrlProp" Target="../ctrlProps/ctrlProp619.xml"/><Relationship Id="rId663" Type="http://schemas.openxmlformats.org/officeDocument/2006/relationships/ctrlProp" Target="../ctrlProps/ctrlProp661.xml"/><Relationship Id="rId13" Type="http://schemas.openxmlformats.org/officeDocument/2006/relationships/ctrlProp" Target="../ctrlProps/ctrlProp11.xml"/><Relationship Id="rId109" Type="http://schemas.openxmlformats.org/officeDocument/2006/relationships/ctrlProp" Target="../ctrlProps/ctrlProp107.xml"/><Relationship Id="rId260" Type="http://schemas.openxmlformats.org/officeDocument/2006/relationships/ctrlProp" Target="../ctrlProps/ctrlProp258.xml"/><Relationship Id="rId316" Type="http://schemas.openxmlformats.org/officeDocument/2006/relationships/ctrlProp" Target="../ctrlProps/ctrlProp314.xml"/><Relationship Id="rId523" Type="http://schemas.openxmlformats.org/officeDocument/2006/relationships/ctrlProp" Target="../ctrlProps/ctrlProp521.xml"/><Relationship Id="rId55" Type="http://schemas.openxmlformats.org/officeDocument/2006/relationships/ctrlProp" Target="../ctrlProps/ctrlProp53.xml"/><Relationship Id="rId97" Type="http://schemas.openxmlformats.org/officeDocument/2006/relationships/ctrlProp" Target="../ctrlProps/ctrlProp95.xml"/><Relationship Id="rId120" Type="http://schemas.openxmlformats.org/officeDocument/2006/relationships/ctrlProp" Target="../ctrlProps/ctrlProp118.xml"/><Relationship Id="rId358" Type="http://schemas.openxmlformats.org/officeDocument/2006/relationships/ctrlProp" Target="../ctrlProps/ctrlProp356.xml"/><Relationship Id="rId565" Type="http://schemas.openxmlformats.org/officeDocument/2006/relationships/ctrlProp" Target="../ctrlProps/ctrlProp563.xml"/><Relationship Id="rId162" Type="http://schemas.openxmlformats.org/officeDocument/2006/relationships/ctrlProp" Target="../ctrlProps/ctrlProp160.xml"/><Relationship Id="rId218" Type="http://schemas.openxmlformats.org/officeDocument/2006/relationships/ctrlProp" Target="../ctrlProps/ctrlProp216.xml"/><Relationship Id="rId425" Type="http://schemas.openxmlformats.org/officeDocument/2006/relationships/ctrlProp" Target="../ctrlProps/ctrlProp423.xml"/><Relationship Id="rId467" Type="http://schemas.openxmlformats.org/officeDocument/2006/relationships/ctrlProp" Target="../ctrlProps/ctrlProp465.xml"/><Relationship Id="rId632" Type="http://schemas.openxmlformats.org/officeDocument/2006/relationships/ctrlProp" Target="../ctrlProps/ctrlProp630.xml"/><Relationship Id="rId271" Type="http://schemas.openxmlformats.org/officeDocument/2006/relationships/ctrlProp" Target="../ctrlProps/ctrlProp269.xml"/><Relationship Id="rId674" Type="http://schemas.openxmlformats.org/officeDocument/2006/relationships/ctrlProp" Target="../ctrlProps/ctrlProp672.xml"/><Relationship Id="rId24" Type="http://schemas.openxmlformats.org/officeDocument/2006/relationships/ctrlProp" Target="../ctrlProps/ctrlProp22.xml"/><Relationship Id="rId66" Type="http://schemas.openxmlformats.org/officeDocument/2006/relationships/ctrlProp" Target="../ctrlProps/ctrlProp64.xml"/><Relationship Id="rId131" Type="http://schemas.openxmlformats.org/officeDocument/2006/relationships/ctrlProp" Target="../ctrlProps/ctrlProp129.xml"/><Relationship Id="rId327" Type="http://schemas.openxmlformats.org/officeDocument/2006/relationships/ctrlProp" Target="../ctrlProps/ctrlProp325.xml"/><Relationship Id="rId369" Type="http://schemas.openxmlformats.org/officeDocument/2006/relationships/ctrlProp" Target="../ctrlProps/ctrlProp367.xml"/><Relationship Id="rId534" Type="http://schemas.openxmlformats.org/officeDocument/2006/relationships/ctrlProp" Target="../ctrlProps/ctrlProp532.xml"/><Relationship Id="rId576" Type="http://schemas.openxmlformats.org/officeDocument/2006/relationships/ctrlProp" Target="../ctrlProps/ctrlProp574.xml"/><Relationship Id="rId173" Type="http://schemas.openxmlformats.org/officeDocument/2006/relationships/ctrlProp" Target="../ctrlProps/ctrlProp171.xml"/><Relationship Id="rId229" Type="http://schemas.openxmlformats.org/officeDocument/2006/relationships/ctrlProp" Target="../ctrlProps/ctrlProp227.xml"/><Relationship Id="rId380" Type="http://schemas.openxmlformats.org/officeDocument/2006/relationships/ctrlProp" Target="../ctrlProps/ctrlProp378.xml"/><Relationship Id="rId436" Type="http://schemas.openxmlformats.org/officeDocument/2006/relationships/ctrlProp" Target="../ctrlProps/ctrlProp434.xml"/><Relationship Id="rId601" Type="http://schemas.openxmlformats.org/officeDocument/2006/relationships/ctrlProp" Target="../ctrlProps/ctrlProp599.xml"/><Relationship Id="rId643" Type="http://schemas.openxmlformats.org/officeDocument/2006/relationships/ctrlProp" Target="../ctrlProps/ctrlProp641.xml"/><Relationship Id="rId240" Type="http://schemas.openxmlformats.org/officeDocument/2006/relationships/ctrlProp" Target="../ctrlProps/ctrlProp238.xml"/><Relationship Id="rId478" Type="http://schemas.openxmlformats.org/officeDocument/2006/relationships/ctrlProp" Target="../ctrlProps/ctrlProp476.xml"/><Relationship Id="rId685" Type="http://schemas.openxmlformats.org/officeDocument/2006/relationships/ctrlProp" Target="../ctrlProps/ctrlProp683.xml"/><Relationship Id="rId35" Type="http://schemas.openxmlformats.org/officeDocument/2006/relationships/ctrlProp" Target="../ctrlProps/ctrlProp33.xml"/><Relationship Id="rId77" Type="http://schemas.openxmlformats.org/officeDocument/2006/relationships/ctrlProp" Target="../ctrlProps/ctrlProp75.xml"/><Relationship Id="rId100" Type="http://schemas.openxmlformats.org/officeDocument/2006/relationships/ctrlProp" Target="../ctrlProps/ctrlProp98.xml"/><Relationship Id="rId282" Type="http://schemas.openxmlformats.org/officeDocument/2006/relationships/ctrlProp" Target="../ctrlProps/ctrlProp280.xml"/><Relationship Id="rId338" Type="http://schemas.openxmlformats.org/officeDocument/2006/relationships/ctrlProp" Target="../ctrlProps/ctrlProp336.xml"/><Relationship Id="rId503" Type="http://schemas.openxmlformats.org/officeDocument/2006/relationships/ctrlProp" Target="../ctrlProps/ctrlProp501.xml"/><Relationship Id="rId545" Type="http://schemas.openxmlformats.org/officeDocument/2006/relationships/ctrlProp" Target="../ctrlProps/ctrlProp543.xml"/><Relationship Id="rId587" Type="http://schemas.openxmlformats.org/officeDocument/2006/relationships/ctrlProp" Target="../ctrlProps/ctrlProp585.xml"/><Relationship Id="rId8" Type="http://schemas.openxmlformats.org/officeDocument/2006/relationships/ctrlProp" Target="../ctrlProps/ctrlProp6.xml"/><Relationship Id="rId142" Type="http://schemas.openxmlformats.org/officeDocument/2006/relationships/ctrlProp" Target="../ctrlProps/ctrlProp140.xml"/><Relationship Id="rId184" Type="http://schemas.openxmlformats.org/officeDocument/2006/relationships/ctrlProp" Target="../ctrlProps/ctrlProp182.xml"/><Relationship Id="rId391" Type="http://schemas.openxmlformats.org/officeDocument/2006/relationships/ctrlProp" Target="../ctrlProps/ctrlProp389.xml"/><Relationship Id="rId405" Type="http://schemas.openxmlformats.org/officeDocument/2006/relationships/ctrlProp" Target="../ctrlProps/ctrlProp403.xml"/><Relationship Id="rId447" Type="http://schemas.openxmlformats.org/officeDocument/2006/relationships/ctrlProp" Target="../ctrlProps/ctrlProp445.xml"/><Relationship Id="rId612" Type="http://schemas.openxmlformats.org/officeDocument/2006/relationships/ctrlProp" Target="../ctrlProps/ctrlProp610.xml"/><Relationship Id="rId251" Type="http://schemas.openxmlformats.org/officeDocument/2006/relationships/ctrlProp" Target="../ctrlProps/ctrlProp249.xml"/><Relationship Id="rId489" Type="http://schemas.openxmlformats.org/officeDocument/2006/relationships/ctrlProp" Target="../ctrlProps/ctrlProp487.xml"/><Relationship Id="rId654" Type="http://schemas.openxmlformats.org/officeDocument/2006/relationships/ctrlProp" Target="../ctrlProps/ctrlProp652.xml"/><Relationship Id="rId46" Type="http://schemas.openxmlformats.org/officeDocument/2006/relationships/ctrlProp" Target="../ctrlProps/ctrlProp44.xml"/><Relationship Id="rId293" Type="http://schemas.openxmlformats.org/officeDocument/2006/relationships/ctrlProp" Target="../ctrlProps/ctrlProp291.xml"/><Relationship Id="rId307" Type="http://schemas.openxmlformats.org/officeDocument/2006/relationships/ctrlProp" Target="../ctrlProps/ctrlProp305.xml"/><Relationship Id="rId349" Type="http://schemas.openxmlformats.org/officeDocument/2006/relationships/ctrlProp" Target="../ctrlProps/ctrlProp347.xml"/><Relationship Id="rId514" Type="http://schemas.openxmlformats.org/officeDocument/2006/relationships/ctrlProp" Target="../ctrlProps/ctrlProp512.xml"/><Relationship Id="rId556" Type="http://schemas.openxmlformats.org/officeDocument/2006/relationships/ctrlProp" Target="../ctrlProps/ctrlProp554.xml"/><Relationship Id="rId88" Type="http://schemas.openxmlformats.org/officeDocument/2006/relationships/ctrlProp" Target="../ctrlProps/ctrlProp86.xml"/><Relationship Id="rId111" Type="http://schemas.openxmlformats.org/officeDocument/2006/relationships/ctrlProp" Target="../ctrlProps/ctrlProp109.xml"/><Relationship Id="rId153" Type="http://schemas.openxmlformats.org/officeDocument/2006/relationships/ctrlProp" Target="../ctrlProps/ctrlProp151.xml"/><Relationship Id="rId195" Type="http://schemas.openxmlformats.org/officeDocument/2006/relationships/ctrlProp" Target="../ctrlProps/ctrlProp193.xml"/><Relationship Id="rId209" Type="http://schemas.openxmlformats.org/officeDocument/2006/relationships/ctrlProp" Target="../ctrlProps/ctrlProp207.xml"/><Relationship Id="rId360" Type="http://schemas.openxmlformats.org/officeDocument/2006/relationships/ctrlProp" Target="../ctrlProps/ctrlProp358.xml"/><Relationship Id="rId416" Type="http://schemas.openxmlformats.org/officeDocument/2006/relationships/ctrlProp" Target="../ctrlProps/ctrlProp414.xml"/><Relationship Id="rId598" Type="http://schemas.openxmlformats.org/officeDocument/2006/relationships/ctrlProp" Target="../ctrlProps/ctrlProp596.xml"/><Relationship Id="rId220" Type="http://schemas.openxmlformats.org/officeDocument/2006/relationships/ctrlProp" Target="../ctrlProps/ctrlProp218.xml"/><Relationship Id="rId458" Type="http://schemas.openxmlformats.org/officeDocument/2006/relationships/ctrlProp" Target="../ctrlProps/ctrlProp456.xml"/><Relationship Id="rId623" Type="http://schemas.openxmlformats.org/officeDocument/2006/relationships/ctrlProp" Target="../ctrlProps/ctrlProp621.xml"/><Relationship Id="rId665" Type="http://schemas.openxmlformats.org/officeDocument/2006/relationships/ctrlProp" Target="../ctrlProps/ctrlProp663.xml"/><Relationship Id="rId15" Type="http://schemas.openxmlformats.org/officeDocument/2006/relationships/ctrlProp" Target="../ctrlProps/ctrlProp13.xml"/><Relationship Id="rId57" Type="http://schemas.openxmlformats.org/officeDocument/2006/relationships/ctrlProp" Target="../ctrlProps/ctrlProp55.xml"/><Relationship Id="rId262" Type="http://schemas.openxmlformats.org/officeDocument/2006/relationships/ctrlProp" Target="../ctrlProps/ctrlProp260.xml"/><Relationship Id="rId318" Type="http://schemas.openxmlformats.org/officeDocument/2006/relationships/ctrlProp" Target="../ctrlProps/ctrlProp316.xml"/><Relationship Id="rId525" Type="http://schemas.openxmlformats.org/officeDocument/2006/relationships/ctrlProp" Target="../ctrlProps/ctrlProp523.xml"/><Relationship Id="rId567" Type="http://schemas.openxmlformats.org/officeDocument/2006/relationships/ctrlProp" Target="../ctrlProps/ctrlProp565.xml"/><Relationship Id="rId99" Type="http://schemas.openxmlformats.org/officeDocument/2006/relationships/ctrlProp" Target="../ctrlProps/ctrlProp97.xml"/><Relationship Id="rId122" Type="http://schemas.openxmlformats.org/officeDocument/2006/relationships/ctrlProp" Target="../ctrlProps/ctrlProp120.xml"/><Relationship Id="rId164" Type="http://schemas.openxmlformats.org/officeDocument/2006/relationships/ctrlProp" Target="../ctrlProps/ctrlProp162.xml"/><Relationship Id="rId371" Type="http://schemas.openxmlformats.org/officeDocument/2006/relationships/ctrlProp" Target="../ctrlProps/ctrlProp369.xml"/><Relationship Id="rId427" Type="http://schemas.openxmlformats.org/officeDocument/2006/relationships/ctrlProp" Target="../ctrlProps/ctrlProp425.xml"/><Relationship Id="rId469" Type="http://schemas.openxmlformats.org/officeDocument/2006/relationships/ctrlProp" Target="../ctrlProps/ctrlProp467.xml"/><Relationship Id="rId634" Type="http://schemas.openxmlformats.org/officeDocument/2006/relationships/ctrlProp" Target="../ctrlProps/ctrlProp632.xml"/><Relationship Id="rId676" Type="http://schemas.openxmlformats.org/officeDocument/2006/relationships/ctrlProp" Target="../ctrlProps/ctrlProp674.xml"/><Relationship Id="rId26" Type="http://schemas.openxmlformats.org/officeDocument/2006/relationships/ctrlProp" Target="../ctrlProps/ctrlProp24.xml"/><Relationship Id="rId231" Type="http://schemas.openxmlformats.org/officeDocument/2006/relationships/ctrlProp" Target="../ctrlProps/ctrlProp229.xml"/><Relationship Id="rId273" Type="http://schemas.openxmlformats.org/officeDocument/2006/relationships/ctrlProp" Target="../ctrlProps/ctrlProp271.xml"/><Relationship Id="rId329" Type="http://schemas.openxmlformats.org/officeDocument/2006/relationships/ctrlProp" Target="../ctrlProps/ctrlProp327.xml"/><Relationship Id="rId480" Type="http://schemas.openxmlformats.org/officeDocument/2006/relationships/ctrlProp" Target="../ctrlProps/ctrlProp478.xml"/><Relationship Id="rId536" Type="http://schemas.openxmlformats.org/officeDocument/2006/relationships/ctrlProp" Target="../ctrlProps/ctrlProp534.xml"/><Relationship Id="rId68" Type="http://schemas.openxmlformats.org/officeDocument/2006/relationships/ctrlProp" Target="../ctrlProps/ctrlProp66.xml"/><Relationship Id="rId133" Type="http://schemas.openxmlformats.org/officeDocument/2006/relationships/ctrlProp" Target="../ctrlProps/ctrlProp131.xml"/><Relationship Id="rId175" Type="http://schemas.openxmlformats.org/officeDocument/2006/relationships/ctrlProp" Target="../ctrlProps/ctrlProp173.xml"/><Relationship Id="rId340" Type="http://schemas.openxmlformats.org/officeDocument/2006/relationships/ctrlProp" Target="../ctrlProps/ctrlProp338.xml"/><Relationship Id="rId578" Type="http://schemas.openxmlformats.org/officeDocument/2006/relationships/ctrlProp" Target="../ctrlProps/ctrlProp576.xml"/><Relationship Id="rId200" Type="http://schemas.openxmlformats.org/officeDocument/2006/relationships/ctrlProp" Target="../ctrlProps/ctrlProp198.xml"/><Relationship Id="rId382" Type="http://schemas.openxmlformats.org/officeDocument/2006/relationships/ctrlProp" Target="../ctrlProps/ctrlProp380.xml"/><Relationship Id="rId438" Type="http://schemas.openxmlformats.org/officeDocument/2006/relationships/ctrlProp" Target="../ctrlProps/ctrlProp436.xml"/><Relationship Id="rId603" Type="http://schemas.openxmlformats.org/officeDocument/2006/relationships/ctrlProp" Target="../ctrlProps/ctrlProp601.xml"/><Relationship Id="rId645" Type="http://schemas.openxmlformats.org/officeDocument/2006/relationships/ctrlProp" Target="../ctrlProps/ctrlProp643.xml"/><Relationship Id="rId687" Type="http://schemas.openxmlformats.org/officeDocument/2006/relationships/ctrlProp" Target="../ctrlProps/ctrlProp685.xml"/><Relationship Id="rId242" Type="http://schemas.openxmlformats.org/officeDocument/2006/relationships/ctrlProp" Target="../ctrlProps/ctrlProp240.xml"/><Relationship Id="rId284" Type="http://schemas.openxmlformats.org/officeDocument/2006/relationships/ctrlProp" Target="../ctrlProps/ctrlProp282.xml"/><Relationship Id="rId491" Type="http://schemas.openxmlformats.org/officeDocument/2006/relationships/ctrlProp" Target="../ctrlProps/ctrlProp489.xml"/><Relationship Id="rId505" Type="http://schemas.openxmlformats.org/officeDocument/2006/relationships/ctrlProp" Target="../ctrlProps/ctrlProp503.xml"/><Relationship Id="rId37" Type="http://schemas.openxmlformats.org/officeDocument/2006/relationships/ctrlProp" Target="../ctrlProps/ctrlProp35.xml"/><Relationship Id="rId79" Type="http://schemas.openxmlformats.org/officeDocument/2006/relationships/ctrlProp" Target="../ctrlProps/ctrlProp77.xml"/><Relationship Id="rId102" Type="http://schemas.openxmlformats.org/officeDocument/2006/relationships/ctrlProp" Target="../ctrlProps/ctrlProp100.xml"/><Relationship Id="rId144" Type="http://schemas.openxmlformats.org/officeDocument/2006/relationships/ctrlProp" Target="../ctrlProps/ctrlProp142.xml"/><Relationship Id="rId547" Type="http://schemas.openxmlformats.org/officeDocument/2006/relationships/ctrlProp" Target="../ctrlProps/ctrlProp545.xml"/><Relationship Id="rId589" Type="http://schemas.openxmlformats.org/officeDocument/2006/relationships/ctrlProp" Target="../ctrlProps/ctrlProp587.xml"/><Relationship Id="rId90" Type="http://schemas.openxmlformats.org/officeDocument/2006/relationships/ctrlProp" Target="../ctrlProps/ctrlProp88.xml"/><Relationship Id="rId186" Type="http://schemas.openxmlformats.org/officeDocument/2006/relationships/ctrlProp" Target="../ctrlProps/ctrlProp184.xml"/><Relationship Id="rId351" Type="http://schemas.openxmlformats.org/officeDocument/2006/relationships/ctrlProp" Target="../ctrlProps/ctrlProp349.xml"/><Relationship Id="rId393" Type="http://schemas.openxmlformats.org/officeDocument/2006/relationships/ctrlProp" Target="../ctrlProps/ctrlProp391.xml"/><Relationship Id="rId407" Type="http://schemas.openxmlformats.org/officeDocument/2006/relationships/ctrlProp" Target="../ctrlProps/ctrlProp405.xml"/><Relationship Id="rId449" Type="http://schemas.openxmlformats.org/officeDocument/2006/relationships/ctrlProp" Target="../ctrlProps/ctrlProp447.xml"/><Relationship Id="rId614" Type="http://schemas.openxmlformats.org/officeDocument/2006/relationships/ctrlProp" Target="../ctrlProps/ctrlProp612.xml"/><Relationship Id="rId656" Type="http://schemas.openxmlformats.org/officeDocument/2006/relationships/ctrlProp" Target="../ctrlProps/ctrlProp654.xml"/><Relationship Id="rId211" Type="http://schemas.openxmlformats.org/officeDocument/2006/relationships/ctrlProp" Target="../ctrlProps/ctrlProp209.xml"/><Relationship Id="rId253" Type="http://schemas.openxmlformats.org/officeDocument/2006/relationships/ctrlProp" Target="../ctrlProps/ctrlProp251.xml"/><Relationship Id="rId295" Type="http://schemas.openxmlformats.org/officeDocument/2006/relationships/ctrlProp" Target="../ctrlProps/ctrlProp293.xml"/><Relationship Id="rId309" Type="http://schemas.openxmlformats.org/officeDocument/2006/relationships/ctrlProp" Target="../ctrlProps/ctrlProp307.xml"/><Relationship Id="rId460" Type="http://schemas.openxmlformats.org/officeDocument/2006/relationships/ctrlProp" Target="../ctrlProps/ctrlProp458.xml"/><Relationship Id="rId516" Type="http://schemas.openxmlformats.org/officeDocument/2006/relationships/ctrlProp" Target="../ctrlProps/ctrlProp514.xml"/><Relationship Id="rId48" Type="http://schemas.openxmlformats.org/officeDocument/2006/relationships/ctrlProp" Target="../ctrlProps/ctrlProp46.xml"/><Relationship Id="rId113" Type="http://schemas.openxmlformats.org/officeDocument/2006/relationships/ctrlProp" Target="../ctrlProps/ctrlProp111.xml"/><Relationship Id="rId320" Type="http://schemas.openxmlformats.org/officeDocument/2006/relationships/ctrlProp" Target="../ctrlProps/ctrlProp318.xml"/><Relationship Id="rId558" Type="http://schemas.openxmlformats.org/officeDocument/2006/relationships/ctrlProp" Target="../ctrlProps/ctrlProp556.xml"/><Relationship Id="rId155" Type="http://schemas.openxmlformats.org/officeDocument/2006/relationships/ctrlProp" Target="../ctrlProps/ctrlProp153.xml"/><Relationship Id="rId197" Type="http://schemas.openxmlformats.org/officeDocument/2006/relationships/ctrlProp" Target="../ctrlProps/ctrlProp195.xml"/><Relationship Id="rId362" Type="http://schemas.openxmlformats.org/officeDocument/2006/relationships/ctrlProp" Target="../ctrlProps/ctrlProp360.xml"/><Relationship Id="rId418" Type="http://schemas.openxmlformats.org/officeDocument/2006/relationships/ctrlProp" Target="../ctrlProps/ctrlProp416.xml"/><Relationship Id="rId625" Type="http://schemas.openxmlformats.org/officeDocument/2006/relationships/ctrlProp" Target="../ctrlProps/ctrlProp623.xml"/><Relationship Id="rId222" Type="http://schemas.openxmlformats.org/officeDocument/2006/relationships/ctrlProp" Target="../ctrlProps/ctrlProp220.xml"/><Relationship Id="rId264" Type="http://schemas.openxmlformats.org/officeDocument/2006/relationships/ctrlProp" Target="../ctrlProps/ctrlProp262.xml"/><Relationship Id="rId471" Type="http://schemas.openxmlformats.org/officeDocument/2006/relationships/ctrlProp" Target="../ctrlProps/ctrlProp469.xml"/><Relationship Id="rId667" Type="http://schemas.openxmlformats.org/officeDocument/2006/relationships/ctrlProp" Target="../ctrlProps/ctrlProp665.xml"/><Relationship Id="rId17" Type="http://schemas.openxmlformats.org/officeDocument/2006/relationships/ctrlProp" Target="../ctrlProps/ctrlProp15.xml"/><Relationship Id="rId59" Type="http://schemas.openxmlformats.org/officeDocument/2006/relationships/ctrlProp" Target="../ctrlProps/ctrlProp57.xml"/><Relationship Id="rId124" Type="http://schemas.openxmlformats.org/officeDocument/2006/relationships/ctrlProp" Target="../ctrlProps/ctrlProp122.xml"/><Relationship Id="rId527" Type="http://schemas.openxmlformats.org/officeDocument/2006/relationships/ctrlProp" Target="../ctrlProps/ctrlProp525.xml"/><Relationship Id="rId569" Type="http://schemas.openxmlformats.org/officeDocument/2006/relationships/ctrlProp" Target="../ctrlProps/ctrlProp567.xml"/><Relationship Id="rId70" Type="http://schemas.openxmlformats.org/officeDocument/2006/relationships/ctrlProp" Target="../ctrlProps/ctrlProp68.xml"/><Relationship Id="rId166" Type="http://schemas.openxmlformats.org/officeDocument/2006/relationships/ctrlProp" Target="../ctrlProps/ctrlProp164.xml"/><Relationship Id="rId331" Type="http://schemas.openxmlformats.org/officeDocument/2006/relationships/ctrlProp" Target="../ctrlProps/ctrlProp329.xml"/><Relationship Id="rId373" Type="http://schemas.openxmlformats.org/officeDocument/2006/relationships/ctrlProp" Target="../ctrlProps/ctrlProp371.xml"/><Relationship Id="rId429" Type="http://schemas.openxmlformats.org/officeDocument/2006/relationships/ctrlProp" Target="../ctrlProps/ctrlProp427.xml"/><Relationship Id="rId580" Type="http://schemas.openxmlformats.org/officeDocument/2006/relationships/ctrlProp" Target="../ctrlProps/ctrlProp578.xml"/><Relationship Id="rId636" Type="http://schemas.openxmlformats.org/officeDocument/2006/relationships/ctrlProp" Target="../ctrlProps/ctrlProp634.xml"/><Relationship Id="rId1" Type="http://schemas.openxmlformats.org/officeDocument/2006/relationships/drawing" Target="../drawings/drawing1.xml"/><Relationship Id="rId233" Type="http://schemas.openxmlformats.org/officeDocument/2006/relationships/ctrlProp" Target="../ctrlProps/ctrlProp231.xml"/><Relationship Id="rId440" Type="http://schemas.openxmlformats.org/officeDocument/2006/relationships/ctrlProp" Target="../ctrlProps/ctrlProp438.xml"/><Relationship Id="rId678" Type="http://schemas.openxmlformats.org/officeDocument/2006/relationships/ctrlProp" Target="../ctrlProps/ctrlProp676.xml"/><Relationship Id="rId28" Type="http://schemas.openxmlformats.org/officeDocument/2006/relationships/ctrlProp" Target="../ctrlProps/ctrlProp26.xml"/><Relationship Id="rId275" Type="http://schemas.openxmlformats.org/officeDocument/2006/relationships/ctrlProp" Target="../ctrlProps/ctrlProp273.xml"/><Relationship Id="rId300" Type="http://schemas.openxmlformats.org/officeDocument/2006/relationships/ctrlProp" Target="../ctrlProps/ctrlProp298.xml"/><Relationship Id="rId482" Type="http://schemas.openxmlformats.org/officeDocument/2006/relationships/ctrlProp" Target="../ctrlProps/ctrlProp480.xml"/><Relationship Id="rId538" Type="http://schemas.openxmlformats.org/officeDocument/2006/relationships/ctrlProp" Target="../ctrlProps/ctrlProp536.xml"/><Relationship Id="rId81" Type="http://schemas.openxmlformats.org/officeDocument/2006/relationships/ctrlProp" Target="../ctrlProps/ctrlProp79.xml"/><Relationship Id="rId135" Type="http://schemas.openxmlformats.org/officeDocument/2006/relationships/ctrlProp" Target="../ctrlProps/ctrlProp133.xml"/><Relationship Id="rId177" Type="http://schemas.openxmlformats.org/officeDocument/2006/relationships/ctrlProp" Target="../ctrlProps/ctrlProp175.xml"/><Relationship Id="rId342" Type="http://schemas.openxmlformats.org/officeDocument/2006/relationships/ctrlProp" Target="../ctrlProps/ctrlProp340.xml"/><Relationship Id="rId384" Type="http://schemas.openxmlformats.org/officeDocument/2006/relationships/ctrlProp" Target="../ctrlProps/ctrlProp382.xml"/><Relationship Id="rId591" Type="http://schemas.openxmlformats.org/officeDocument/2006/relationships/ctrlProp" Target="../ctrlProps/ctrlProp589.xml"/><Relationship Id="rId605" Type="http://schemas.openxmlformats.org/officeDocument/2006/relationships/ctrlProp" Target="../ctrlProps/ctrlProp603.xml"/><Relationship Id="rId202" Type="http://schemas.openxmlformats.org/officeDocument/2006/relationships/ctrlProp" Target="../ctrlProps/ctrlProp200.xml"/><Relationship Id="rId244" Type="http://schemas.openxmlformats.org/officeDocument/2006/relationships/ctrlProp" Target="../ctrlProps/ctrlProp242.xml"/><Relationship Id="rId647" Type="http://schemas.openxmlformats.org/officeDocument/2006/relationships/ctrlProp" Target="../ctrlProps/ctrlProp645.xml"/><Relationship Id="rId689" Type="http://schemas.openxmlformats.org/officeDocument/2006/relationships/ctrlProp" Target="../ctrlProps/ctrlProp687.xml"/><Relationship Id="rId39" Type="http://schemas.openxmlformats.org/officeDocument/2006/relationships/ctrlProp" Target="../ctrlProps/ctrlProp37.xml"/><Relationship Id="rId286" Type="http://schemas.openxmlformats.org/officeDocument/2006/relationships/ctrlProp" Target="../ctrlProps/ctrlProp284.xml"/><Relationship Id="rId451" Type="http://schemas.openxmlformats.org/officeDocument/2006/relationships/ctrlProp" Target="../ctrlProps/ctrlProp449.xml"/><Relationship Id="rId493" Type="http://schemas.openxmlformats.org/officeDocument/2006/relationships/ctrlProp" Target="../ctrlProps/ctrlProp491.xml"/><Relationship Id="rId507" Type="http://schemas.openxmlformats.org/officeDocument/2006/relationships/ctrlProp" Target="../ctrlProps/ctrlProp505.xml"/><Relationship Id="rId549" Type="http://schemas.openxmlformats.org/officeDocument/2006/relationships/ctrlProp" Target="../ctrlProps/ctrlProp547.xml"/><Relationship Id="rId50" Type="http://schemas.openxmlformats.org/officeDocument/2006/relationships/ctrlProp" Target="../ctrlProps/ctrlProp48.xml"/><Relationship Id="rId104" Type="http://schemas.openxmlformats.org/officeDocument/2006/relationships/ctrlProp" Target="../ctrlProps/ctrlProp102.xml"/><Relationship Id="rId146" Type="http://schemas.openxmlformats.org/officeDocument/2006/relationships/ctrlProp" Target="../ctrlProps/ctrlProp144.xml"/><Relationship Id="rId188" Type="http://schemas.openxmlformats.org/officeDocument/2006/relationships/ctrlProp" Target="../ctrlProps/ctrlProp186.xml"/><Relationship Id="rId311" Type="http://schemas.openxmlformats.org/officeDocument/2006/relationships/ctrlProp" Target="../ctrlProps/ctrlProp309.xml"/><Relationship Id="rId353" Type="http://schemas.openxmlformats.org/officeDocument/2006/relationships/ctrlProp" Target="../ctrlProps/ctrlProp351.xml"/><Relationship Id="rId395" Type="http://schemas.openxmlformats.org/officeDocument/2006/relationships/ctrlProp" Target="../ctrlProps/ctrlProp393.xml"/><Relationship Id="rId409" Type="http://schemas.openxmlformats.org/officeDocument/2006/relationships/ctrlProp" Target="../ctrlProps/ctrlProp407.xml"/><Relationship Id="rId560" Type="http://schemas.openxmlformats.org/officeDocument/2006/relationships/ctrlProp" Target="../ctrlProps/ctrlProp558.xml"/><Relationship Id="rId92" Type="http://schemas.openxmlformats.org/officeDocument/2006/relationships/ctrlProp" Target="../ctrlProps/ctrlProp90.xml"/><Relationship Id="rId213" Type="http://schemas.openxmlformats.org/officeDocument/2006/relationships/ctrlProp" Target="../ctrlProps/ctrlProp211.xml"/><Relationship Id="rId420" Type="http://schemas.openxmlformats.org/officeDocument/2006/relationships/ctrlProp" Target="../ctrlProps/ctrlProp418.xml"/><Relationship Id="rId616" Type="http://schemas.openxmlformats.org/officeDocument/2006/relationships/ctrlProp" Target="../ctrlProps/ctrlProp614.xml"/><Relationship Id="rId658" Type="http://schemas.openxmlformats.org/officeDocument/2006/relationships/ctrlProp" Target="../ctrlProps/ctrlProp656.xml"/><Relationship Id="rId255" Type="http://schemas.openxmlformats.org/officeDocument/2006/relationships/ctrlProp" Target="../ctrlProps/ctrlProp253.xml"/><Relationship Id="rId297" Type="http://schemas.openxmlformats.org/officeDocument/2006/relationships/ctrlProp" Target="../ctrlProps/ctrlProp295.xml"/><Relationship Id="rId462" Type="http://schemas.openxmlformats.org/officeDocument/2006/relationships/ctrlProp" Target="../ctrlProps/ctrlProp460.xml"/><Relationship Id="rId518" Type="http://schemas.openxmlformats.org/officeDocument/2006/relationships/ctrlProp" Target="../ctrlProps/ctrlProp516.xml"/><Relationship Id="rId115" Type="http://schemas.openxmlformats.org/officeDocument/2006/relationships/ctrlProp" Target="../ctrlProps/ctrlProp113.xml"/><Relationship Id="rId157" Type="http://schemas.openxmlformats.org/officeDocument/2006/relationships/ctrlProp" Target="../ctrlProps/ctrlProp155.xml"/><Relationship Id="rId322" Type="http://schemas.openxmlformats.org/officeDocument/2006/relationships/ctrlProp" Target="../ctrlProps/ctrlProp320.xml"/><Relationship Id="rId364" Type="http://schemas.openxmlformats.org/officeDocument/2006/relationships/ctrlProp" Target="../ctrlProps/ctrlProp362.xml"/><Relationship Id="rId61" Type="http://schemas.openxmlformats.org/officeDocument/2006/relationships/ctrlProp" Target="../ctrlProps/ctrlProp59.xml"/><Relationship Id="rId199" Type="http://schemas.openxmlformats.org/officeDocument/2006/relationships/ctrlProp" Target="../ctrlProps/ctrlProp197.xml"/><Relationship Id="rId571" Type="http://schemas.openxmlformats.org/officeDocument/2006/relationships/ctrlProp" Target="../ctrlProps/ctrlProp569.xml"/><Relationship Id="rId627" Type="http://schemas.openxmlformats.org/officeDocument/2006/relationships/ctrlProp" Target="../ctrlProps/ctrlProp625.xml"/><Relationship Id="rId669" Type="http://schemas.openxmlformats.org/officeDocument/2006/relationships/ctrlProp" Target="../ctrlProps/ctrlProp667.xml"/><Relationship Id="rId19" Type="http://schemas.openxmlformats.org/officeDocument/2006/relationships/ctrlProp" Target="../ctrlProps/ctrlProp17.xml"/><Relationship Id="rId224" Type="http://schemas.openxmlformats.org/officeDocument/2006/relationships/ctrlProp" Target="../ctrlProps/ctrlProp222.xml"/><Relationship Id="rId266" Type="http://schemas.openxmlformats.org/officeDocument/2006/relationships/ctrlProp" Target="../ctrlProps/ctrlProp264.xml"/><Relationship Id="rId431" Type="http://schemas.openxmlformats.org/officeDocument/2006/relationships/ctrlProp" Target="../ctrlProps/ctrlProp429.xml"/><Relationship Id="rId473" Type="http://schemas.openxmlformats.org/officeDocument/2006/relationships/ctrlProp" Target="../ctrlProps/ctrlProp471.xml"/><Relationship Id="rId529" Type="http://schemas.openxmlformats.org/officeDocument/2006/relationships/ctrlProp" Target="../ctrlProps/ctrlProp527.xml"/><Relationship Id="rId680" Type="http://schemas.openxmlformats.org/officeDocument/2006/relationships/ctrlProp" Target="../ctrlProps/ctrlProp678.xml"/><Relationship Id="rId30" Type="http://schemas.openxmlformats.org/officeDocument/2006/relationships/ctrlProp" Target="../ctrlProps/ctrlProp28.xml"/><Relationship Id="rId126" Type="http://schemas.openxmlformats.org/officeDocument/2006/relationships/ctrlProp" Target="../ctrlProps/ctrlProp124.xml"/><Relationship Id="rId168" Type="http://schemas.openxmlformats.org/officeDocument/2006/relationships/ctrlProp" Target="../ctrlProps/ctrlProp166.xml"/><Relationship Id="rId333" Type="http://schemas.openxmlformats.org/officeDocument/2006/relationships/ctrlProp" Target="../ctrlProps/ctrlProp331.xml"/><Relationship Id="rId540" Type="http://schemas.openxmlformats.org/officeDocument/2006/relationships/ctrlProp" Target="../ctrlProps/ctrlProp538.xml"/><Relationship Id="rId72" Type="http://schemas.openxmlformats.org/officeDocument/2006/relationships/ctrlProp" Target="../ctrlProps/ctrlProp70.xml"/><Relationship Id="rId375" Type="http://schemas.openxmlformats.org/officeDocument/2006/relationships/ctrlProp" Target="../ctrlProps/ctrlProp373.xml"/><Relationship Id="rId582" Type="http://schemas.openxmlformats.org/officeDocument/2006/relationships/ctrlProp" Target="../ctrlProps/ctrlProp580.xml"/><Relationship Id="rId638" Type="http://schemas.openxmlformats.org/officeDocument/2006/relationships/ctrlProp" Target="../ctrlProps/ctrlProp636.xml"/><Relationship Id="rId3" Type="http://schemas.openxmlformats.org/officeDocument/2006/relationships/ctrlProp" Target="../ctrlProps/ctrlProp1.xml"/><Relationship Id="rId235" Type="http://schemas.openxmlformats.org/officeDocument/2006/relationships/ctrlProp" Target="../ctrlProps/ctrlProp233.xml"/><Relationship Id="rId277" Type="http://schemas.openxmlformats.org/officeDocument/2006/relationships/ctrlProp" Target="../ctrlProps/ctrlProp275.xml"/><Relationship Id="rId400" Type="http://schemas.openxmlformats.org/officeDocument/2006/relationships/ctrlProp" Target="../ctrlProps/ctrlProp398.xml"/><Relationship Id="rId442" Type="http://schemas.openxmlformats.org/officeDocument/2006/relationships/ctrlProp" Target="../ctrlProps/ctrlProp440.xml"/><Relationship Id="rId484" Type="http://schemas.openxmlformats.org/officeDocument/2006/relationships/ctrlProp" Target="../ctrlProps/ctrlProp482.xml"/><Relationship Id="rId137" Type="http://schemas.openxmlformats.org/officeDocument/2006/relationships/ctrlProp" Target="../ctrlProps/ctrlProp135.xml"/><Relationship Id="rId302" Type="http://schemas.openxmlformats.org/officeDocument/2006/relationships/ctrlProp" Target="../ctrlProps/ctrlProp300.xml"/><Relationship Id="rId344" Type="http://schemas.openxmlformats.org/officeDocument/2006/relationships/ctrlProp" Target="../ctrlProps/ctrlProp342.xml"/><Relationship Id="rId691" Type="http://schemas.openxmlformats.org/officeDocument/2006/relationships/ctrlProp" Target="../ctrlProps/ctrlProp689.xml"/><Relationship Id="rId41" Type="http://schemas.openxmlformats.org/officeDocument/2006/relationships/ctrlProp" Target="../ctrlProps/ctrlProp39.xml"/><Relationship Id="rId83" Type="http://schemas.openxmlformats.org/officeDocument/2006/relationships/ctrlProp" Target="../ctrlProps/ctrlProp81.xml"/><Relationship Id="rId179" Type="http://schemas.openxmlformats.org/officeDocument/2006/relationships/ctrlProp" Target="../ctrlProps/ctrlProp177.xml"/><Relationship Id="rId386" Type="http://schemas.openxmlformats.org/officeDocument/2006/relationships/ctrlProp" Target="../ctrlProps/ctrlProp384.xml"/><Relationship Id="rId551" Type="http://schemas.openxmlformats.org/officeDocument/2006/relationships/ctrlProp" Target="../ctrlProps/ctrlProp549.xml"/><Relationship Id="rId593" Type="http://schemas.openxmlformats.org/officeDocument/2006/relationships/ctrlProp" Target="../ctrlProps/ctrlProp591.xml"/><Relationship Id="rId607" Type="http://schemas.openxmlformats.org/officeDocument/2006/relationships/ctrlProp" Target="../ctrlProps/ctrlProp605.xml"/><Relationship Id="rId649" Type="http://schemas.openxmlformats.org/officeDocument/2006/relationships/ctrlProp" Target="../ctrlProps/ctrlProp647.xml"/><Relationship Id="rId190" Type="http://schemas.openxmlformats.org/officeDocument/2006/relationships/ctrlProp" Target="../ctrlProps/ctrlProp188.xml"/><Relationship Id="rId204" Type="http://schemas.openxmlformats.org/officeDocument/2006/relationships/ctrlProp" Target="../ctrlProps/ctrlProp202.xml"/><Relationship Id="rId246" Type="http://schemas.openxmlformats.org/officeDocument/2006/relationships/ctrlProp" Target="../ctrlProps/ctrlProp244.xml"/><Relationship Id="rId288" Type="http://schemas.openxmlformats.org/officeDocument/2006/relationships/ctrlProp" Target="../ctrlProps/ctrlProp286.xml"/><Relationship Id="rId411" Type="http://schemas.openxmlformats.org/officeDocument/2006/relationships/ctrlProp" Target="../ctrlProps/ctrlProp409.xml"/><Relationship Id="rId453" Type="http://schemas.openxmlformats.org/officeDocument/2006/relationships/ctrlProp" Target="../ctrlProps/ctrlProp451.xml"/><Relationship Id="rId509" Type="http://schemas.openxmlformats.org/officeDocument/2006/relationships/ctrlProp" Target="../ctrlProps/ctrlProp507.xml"/><Relationship Id="rId660" Type="http://schemas.openxmlformats.org/officeDocument/2006/relationships/ctrlProp" Target="../ctrlProps/ctrlProp658.xml"/><Relationship Id="rId106" Type="http://schemas.openxmlformats.org/officeDocument/2006/relationships/ctrlProp" Target="../ctrlProps/ctrlProp104.xml"/><Relationship Id="rId313" Type="http://schemas.openxmlformats.org/officeDocument/2006/relationships/ctrlProp" Target="../ctrlProps/ctrlProp311.xml"/><Relationship Id="rId495" Type="http://schemas.openxmlformats.org/officeDocument/2006/relationships/ctrlProp" Target="../ctrlProps/ctrlProp493.xml"/><Relationship Id="rId10" Type="http://schemas.openxmlformats.org/officeDocument/2006/relationships/ctrlProp" Target="../ctrlProps/ctrlProp8.xml"/><Relationship Id="rId52" Type="http://schemas.openxmlformats.org/officeDocument/2006/relationships/ctrlProp" Target="../ctrlProps/ctrlProp50.xml"/><Relationship Id="rId94" Type="http://schemas.openxmlformats.org/officeDocument/2006/relationships/ctrlProp" Target="../ctrlProps/ctrlProp92.xml"/><Relationship Id="rId148" Type="http://schemas.openxmlformats.org/officeDocument/2006/relationships/ctrlProp" Target="../ctrlProps/ctrlProp146.xml"/><Relationship Id="rId355" Type="http://schemas.openxmlformats.org/officeDocument/2006/relationships/ctrlProp" Target="../ctrlProps/ctrlProp353.xml"/><Relationship Id="rId397" Type="http://schemas.openxmlformats.org/officeDocument/2006/relationships/ctrlProp" Target="../ctrlProps/ctrlProp395.xml"/><Relationship Id="rId520" Type="http://schemas.openxmlformats.org/officeDocument/2006/relationships/ctrlProp" Target="../ctrlProps/ctrlProp518.xml"/><Relationship Id="rId562" Type="http://schemas.openxmlformats.org/officeDocument/2006/relationships/ctrlProp" Target="../ctrlProps/ctrlProp560.xml"/><Relationship Id="rId618" Type="http://schemas.openxmlformats.org/officeDocument/2006/relationships/ctrlProp" Target="../ctrlProps/ctrlProp616.xml"/><Relationship Id="rId215" Type="http://schemas.openxmlformats.org/officeDocument/2006/relationships/ctrlProp" Target="../ctrlProps/ctrlProp213.xml"/><Relationship Id="rId257" Type="http://schemas.openxmlformats.org/officeDocument/2006/relationships/ctrlProp" Target="../ctrlProps/ctrlProp255.xml"/><Relationship Id="rId422" Type="http://schemas.openxmlformats.org/officeDocument/2006/relationships/ctrlProp" Target="../ctrlProps/ctrlProp420.xml"/><Relationship Id="rId464" Type="http://schemas.openxmlformats.org/officeDocument/2006/relationships/ctrlProp" Target="../ctrlProps/ctrlProp462.xml"/><Relationship Id="rId299" Type="http://schemas.openxmlformats.org/officeDocument/2006/relationships/ctrlProp" Target="../ctrlProps/ctrlProp297.xml"/><Relationship Id="rId63" Type="http://schemas.openxmlformats.org/officeDocument/2006/relationships/ctrlProp" Target="../ctrlProps/ctrlProp61.xml"/><Relationship Id="rId159" Type="http://schemas.openxmlformats.org/officeDocument/2006/relationships/ctrlProp" Target="../ctrlProps/ctrlProp157.xml"/><Relationship Id="rId366" Type="http://schemas.openxmlformats.org/officeDocument/2006/relationships/ctrlProp" Target="../ctrlProps/ctrlProp364.xml"/><Relationship Id="rId573" Type="http://schemas.openxmlformats.org/officeDocument/2006/relationships/ctrlProp" Target="../ctrlProps/ctrlProp571.xml"/><Relationship Id="rId226" Type="http://schemas.openxmlformats.org/officeDocument/2006/relationships/ctrlProp" Target="../ctrlProps/ctrlProp224.xml"/><Relationship Id="rId433" Type="http://schemas.openxmlformats.org/officeDocument/2006/relationships/ctrlProp" Target="../ctrlProps/ctrlProp431.xml"/><Relationship Id="rId640" Type="http://schemas.openxmlformats.org/officeDocument/2006/relationships/ctrlProp" Target="../ctrlProps/ctrlProp638.xml"/><Relationship Id="rId74" Type="http://schemas.openxmlformats.org/officeDocument/2006/relationships/ctrlProp" Target="../ctrlProps/ctrlProp72.xml"/><Relationship Id="rId377" Type="http://schemas.openxmlformats.org/officeDocument/2006/relationships/ctrlProp" Target="../ctrlProps/ctrlProp375.xml"/><Relationship Id="rId500" Type="http://schemas.openxmlformats.org/officeDocument/2006/relationships/ctrlProp" Target="../ctrlProps/ctrlProp498.xml"/><Relationship Id="rId584" Type="http://schemas.openxmlformats.org/officeDocument/2006/relationships/ctrlProp" Target="../ctrlProps/ctrlProp582.xml"/><Relationship Id="rId5" Type="http://schemas.openxmlformats.org/officeDocument/2006/relationships/ctrlProp" Target="../ctrlProps/ctrlProp3.xml"/><Relationship Id="rId237" Type="http://schemas.openxmlformats.org/officeDocument/2006/relationships/ctrlProp" Target="../ctrlProps/ctrlProp235.xml"/><Relationship Id="rId444" Type="http://schemas.openxmlformats.org/officeDocument/2006/relationships/ctrlProp" Target="../ctrlProps/ctrlProp442.xml"/><Relationship Id="rId651" Type="http://schemas.openxmlformats.org/officeDocument/2006/relationships/ctrlProp" Target="../ctrlProps/ctrlProp649.xml"/><Relationship Id="rId290" Type="http://schemas.openxmlformats.org/officeDocument/2006/relationships/ctrlProp" Target="../ctrlProps/ctrlProp288.xml"/><Relationship Id="rId304" Type="http://schemas.openxmlformats.org/officeDocument/2006/relationships/ctrlProp" Target="../ctrlProps/ctrlProp302.xml"/><Relationship Id="rId388" Type="http://schemas.openxmlformats.org/officeDocument/2006/relationships/ctrlProp" Target="../ctrlProps/ctrlProp386.xml"/><Relationship Id="rId511" Type="http://schemas.openxmlformats.org/officeDocument/2006/relationships/ctrlProp" Target="../ctrlProps/ctrlProp509.xml"/><Relationship Id="rId609" Type="http://schemas.openxmlformats.org/officeDocument/2006/relationships/ctrlProp" Target="../ctrlProps/ctrlProp607.xml"/><Relationship Id="rId85" Type="http://schemas.openxmlformats.org/officeDocument/2006/relationships/ctrlProp" Target="../ctrlProps/ctrlProp83.xml"/><Relationship Id="rId150" Type="http://schemas.openxmlformats.org/officeDocument/2006/relationships/ctrlProp" Target="../ctrlProps/ctrlProp148.xml"/><Relationship Id="rId595" Type="http://schemas.openxmlformats.org/officeDocument/2006/relationships/ctrlProp" Target="../ctrlProps/ctrlProp593.xml"/><Relationship Id="rId248" Type="http://schemas.openxmlformats.org/officeDocument/2006/relationships/ctrlProp" Target="../ctrlProps/ctrlProp246.xml"/><Relationship Id="rId455" Type="http://schemas.openxmlformats.org/officeDocument/2006/relationships/ctrlProp" Target="../ctrlProps/ctrlProp453.xml"/><Relationship Id="rId662" Type="http://schemas.openxmlformats.org/officeDocument/2006/relationships/ctrlProp" Target="../ctrlProps/ctrlProp660.xml"/><Relationship Id="rId12" Type="http://schemas.openxmlformats.org/officeDocument/2006/relationships/ctrlProp" Target="../ctrlProps/ctrlProp10.xml"/><Relationship Id="rId108" Type="http://schemas.openxmlformats.org/officeDocument/2006/relationships/ctrlProp" Target="../ctrlProps/ctrlProp106.xml"/><Relationship Id="rId315" Type="http://schemas.openxmlformats.org/officeDocument/2006/relationships/ctrlProp" Target="../ctrlProps/ctrlProp313.xml"/><Relationship Id="rId522" Type="http://schemas.openxmlformats.org/officeDocument/2006/relationships/ctrlProp" Target="../ctrlProps/ctrlProp520.xml"/><Relationship Id="rId96" Type="http://schemas.openxmlformats.org/officeDocument/2006/relationships/ctrlProp" Target="../ctrlProps/ctrlProp94.xml"/><Relationship Id="rId161" Type="http://schemas.openxmlformats.org/officeDocument/2006/relationships/ctrlProp" Target="../ctrlProps/ctrlProp159.xml"/><Relationship Id="rId399" Type="http://schemas.openxmlformats.org/officeDocument/2006/relationships/ctrlProp" Target="../ctrlProps/ctrlProp397.xml"/><Relationship Id="rId259" Type="http://schemas.openxmlformats.org/officeDocument/2006/relationships/ctrlProp" Target="../ctrlProps/ctrlProp257.xml"/><Relationship Id="rId466" Type="http://schemas.openxmlformats.org/officeDocument/2006/relationships/ctrlProp" Target="../ctrlProps/ctrlProp464.xml"/><Relationship Id="rId673" Type="http://schemas.openxmlformats.org/officeDocument/2006/relationships/ctrlProp" Target="../ctrlProps/ctrlProp671.xml"/><Relationship Id="rId23" Type="http://schemas.openxmlformats.org/officeDocument/2006/relationships/ctrlProp" Target="../ctrlProps/ctrlProp21.xml"/><Relationship Id="rId119" Type="http://schemas.openxmlformats.org/officeDocument/2006/relationships/ctrlProp" Target="../ctrlProps/ctrlProp117.xml"/><Relationship Id="rId326" Type="http://schemas.openxmlformats.org/officeDocument/2006/relationships/ctrlProp" Target="../ctrlProps/ctrlProp324.xml"/><Relationship Id="rId533" Type="http://schemas.openxmlformats.org/officeDocument/2006/relationships/ctrlProp" Target="../ctrlProps/ctrlProp531.xml"/><Relationship Id="rId172" Type="http://schemas.openxmlformats.org/officeDocument/2006/relationships/ctrlProp" Target="../ctrlProps/ctrlProp170.xml"/><Relationship Id="rId477" Type="http://schemas.openxmlformats.org/officeDocument/2006/relationships/ctrlProp" Target="../ctrlProps/ctrlProp475.xml"/><Relationship Id="rId600" Type="http://schemas.openxmlformats.org/officeDocument/2006/relationships/ctrlProp" Target="../ctrlProps/ctrlProp598.xml"/><Relationship Id="rId684" Type="http://schemas.openxmlformats.org/officeDocument/2006/relationships/ctrlProp" Target="../ctrlProps/ctrlProp682.xml"/><Relationship Id="rId337" Type="http://schemas.openxmlformats.org/officeDocument/2006/relationships/ctrlProp" Target="../ctrlProps/ctrlProp335.xml"/><Relationship Id="rId34" Type="http://schemas.openxmlformats.org/officeDocument/2006/relationships/ctrlProp" Target="../ctrlProps/ctrlProp32.xml"/><Relationship Id="rId544" Type="http://schemas.openxmlformats.org/officeDocument/2006/relationships/ctrlProp" Target="../ctrlProps/ctrlProp542.xml"/><Relationship Id="rId183" Type="http://schemas.openxmlformats.org/officeDocument/2006/relationships/ctrlProp" Target="../ctrlProps/ctrlProp181.xml"/><Relationship Id="rId390" Type="http://schemas.openxmlformats.org/officeDocument/2006/relationships/ctrlProp" Target="../ctrlProps/ctrlProp388.xml"/><Relationship Id="rId404" Type="http://schemas.openxmlformats.org/officeDocument/2006/relationships/ctrlProp" Target="../ctrlProps/ctrlProp402.xml"/><Relationship Id="rId611" Type="http://schemas.openxmlformats.org/officeDocument/2006/relationships/ctrlProp" Target="../ctrlProps/ctrlProp609.xml"/><Relationship Id="rId250" Type="http://schemas.openxmlformats.org/officeDocument/2006/relationships/ctrlProp" Target="../ctrlProps/ctrlProp248.xml"/><Relationship Id="rId488" Type="http://schemas.openxmlformats.org/officeDocument/2006/relationships/ctrlProp" Target="../ctrlProps/ctrlProp486.xml"/><Relationship Id="rId695" Type="http://schemas.openxmlformats.org/officeDocument/2006/relationships/ctrlProp" Target="../ctrlProps/ctrlProp693.xml"/><Relationship Id="rId45" Type="http://schemas.openxmlformats.org/officeDocument/2006/relationships/ctrlProp" Target="../ctrlProps/ctrlProp43.xml"/><Relationship Id="rId110" Type="http://schemas.openxmlformats.org/officeDocument/2006/relationships/ctrlProp" Target="../ctrlProps/ctrlProp108.xml"/><Relationship Id="rId348" Type="http://schemas.openxmlformats.org/officeDocument/2006/relationships/ctrlProp" Target="../ctrlProps/ctrlProp346.xml"/><Relationship Id="rId555" Type="http://schemas.openxmlformats.org/officeDocument/2006/relationships/ctrlProp" Target="../ctrlProps/ctrlProp553.xml"/><Relationship Id="rId194" Type="http://schemas.openxmlformats.org/officeDocument/2006/relationships/ctrlProp" Target="../ctrlProps/ctrlProp192.xml"/><Relationship Id="rId208" Type="http://schemas.openxmlformats.org/officeDocument/2006/relationships/ctrlProp" Target="../ctrlProps/ctrlProp206.xml"/><Relationship Id="rId415" Type="http://schemas.openxmlformats.org/officeDocument/2006/relationships/ctrlProp" Target="../ctrlProps/ctrlProp413.xml"/><Relationship Id="rId622" Type="http://schemas.openxmlformats.org/officeDocument/2006/relationships/ctrlProp" Target="../ctrlProps/ctrlProp620.xml"/><Relationship Id="rId261" Type="http://schemas.openxmlformats.org/officeDocument/2006/relationships/ctrlProp" Target="../ctrlProps/ctrlProp259.xml"/><Relationship Id="rId499" Type="http://schemas.openxmlformats.org/officeDocument/2006/relationships/ctrlProp" Target="../ctrlProps/ctrlProp497.xml"/><Relationship Id="rId56" Type="http://schemas.openxmlformats.org/officeDocument/2006/relationships/ctrlProp" Target="../ctrlProps/ctrlProp54.xml"/><Relationship Id="rId359" Type="http://schemas.openxmlformats.org/officeDocument/2006/relationships/ctrlProp" Target="../ctrlProps/ctrlProp357.xml"/><Relationship Id="rId566" Type="http://schemas.openxmlformats.org/officeDocument/2006/relationships/ctrlProp" Target="../ctrlProps/ctrlProp564.xml"/><Relationship Id="rId121" Type="http://schemas.openxmlformats.org/officeDocument/2006/relationships/ctrlProp" Target="../ctrlProps/ctrlProp119.xml"/><Relationship Id="rId219" Type="http://schemas.openxmlformats.org/officeDocument/2006/relationships/ctrlProp" Target="../ctrlProps/ctrlProp217.xml"/><Relationship Id="rId426" Type="http://schemas.openxmlformats.org/officeDocument/2006/relationships/ctrlProp" Target="../ctrlProps/ctrlProp424.xml"/><Relationship Id="rId633" Type="http://schemas.openxmlformats.org/officeDocument/2006/relationships/ctrlProp" Target="../ctrlProps/ctrlProp631.xml"/><Relationship Id="rId67" Type="http://schemas.openxmlformats.org/officeDocument/2006/relationships/ctrlProp" Target="../ctrlProps/ctrlProp65.xml"/><Relationship Id="rId272" Type="http://schemas.openxmlformats.org/officeDocument/2006/relationships/ctrlProp" Target="../ctrlProps/ctrlProp270.xml"/><Relationship Id="rId577" Type="http://schemas.openxmlformats.org/officeDocument/2006/relationships/ctrlProp" Target="../ctrlProps/ctrlProp575.xml"/><Relationship Id="rId132" Type="http://schemas.openxmlformats.org/officeDocument/2006/relationships/ctrlProp" Target="../ctrlProps/ctrlProp130.xml"/><Relationship Id="rId437" Type="http://schemas.openxmlformats.org/officeDocument/2006/relationships/ctrlProp" Target="../ctrlProps/ctrlProp435.xml"/><Relationship Id="rId644" Type="http://schemas.openxmlformats.org/officeDocument/2006/relationships/ctrlProp" Target="../ctrlProps/ctrlProp642.xml"/><Relationship Id="rId283" Type="http://schemas.openxmlformats.org/officeDocument/2006/relationships/ctrlProp" Target="../ctrlProps/ctrlProp281.xml"/><Relationship Id="rId490" Type="http://schemas.openxmlformats.org/officeDocument/2006/relationships/ctrlProp" Target="../ctrlProps/ctrlProp488.xml"/><Relationship Id="rId504" Type="http://schemas.openxmlformats.org/officeDocument/2006/relationships/ctrlProp" Target="../ctrlProps/ctrlProp502.xml"/><Relationship Id="rId78" Type="http://schemas.openxmlformats.org/officeDocument/2006/relationships/ctrlProp" Target="../ctrlProps/ctrlProp76.xml"/><Relationship Id="rId143" Type="http://schemas.openxmlformats.org/officeDocument/2006/relationships/ctrlProp" Target="../ctrlProps/ctrlProp141.xml"/><Relationship Id="rId350" Type="http://schemas.openxmlformats.org/officeDocument/2006/relationships/ctrlProp" Target="../ctrlProps/ctrlProp348.xml"/><Relationship Id="rId588" Type="http://schemas.openxmlformats.org/officeDocument/2006/relationships/ctrlProp" Target="../ctrlProps/ctrlProp586.xml"/><Relationship Id="rId9" Type="http://schemas.openxmlformats.org/officeDocument/2006/relationships/ctrlProp" Target="../ctrlProps/ctrlProp7.xml"/><Relationship Id="rId210" Type="http://schemas.openxmlformats.org/officeDocument/2006/relationships/ctrlProp" Target="../ctrlProps/ctrlProp208.xml"/><Relationship Id="rId448" Type="http://schemas.openxmlformats.org/officeDocument/2006/relationships/ctrlProp" Target="../ctrlProps/ctrlProp446.xml"/><Relationship Id="rId655" Type="http://schemas.openxmlformats.org/officeDocument/2006/relationships/ctrlProp" Target="../ctrlProps/ctrlProp653.xml"/><Relationship Id="rId294" Type="http://schemas.openxmlformats.org/officeDocument/2006/relationships/ctrlProp" Target="../ctrlProps/ctrlProp292.xml"/><Relationship Id="rId308" Type="http://schemas.openxmlformats.org/officeDocument/2006/relationships/ctrlProp" Target="../ctrlProps/ctrlProp306.xml"/><Relationship Id="rId515" Type="http://schemas.openxmlformats.org/officeDocument/2006/relationships/ctrlProp" Target="../ctrlProps/ctrlProp513.xml"/><Relationship Id="rId89" Type="http://schemas.openxmlformats.org/officeDocument/2006/relationships/ctrlProp" Target="../ctrlProps/ctrlProp87.xml"/><Relationship Id="rId154" Type="http://schemas.openxmlformats.org/officeDocument/2006/relationships/ctrlProp" Target="../ctrlProps/ctrlProp152.xml"/><Relationship Id="rId361" Type="http://schemas.openxmlformats.org/officeDocument/2006/relationships/ctrlProp" Target="../ctrlProps/ctrlProp359.xml"/><Relationship Id="rId599" Type="http://schemas.openxmlformats.org/officeDocument/2006/relationships/ctrlProp" Target="../ctrlProps/ctrlProp597.xml"/><Relationship Id="rId459" Type="http://schemas.openxmlformats.org/officeDocument/2006/relationships/ctrlProp" Target="../ctrlProps/ctrlProp457.xml"/><Relationship Id="rId666" Type="http://schemas.openxmlformats.org/officeDocument/2006/relationships/ctrlProp" Target="../ctrlProps/ctrlProp664.xml"/><Relationship Id="rId16" Type="http://schemas.openxmlformats.org/officeDocument/2006/relationships/ctrlProp" Target="../ctrlProps/ctrlProp14.xml"/><Relationship Id="rId221" Type="http://schemas.openxmlformats.org/officeDocument/2006/relationships/ctrlProp" Target="../ctrlProps/ctrlProp219.xml"/><Relationship Id="rId319" Type="http://schemas.openxmlformats.org/officeDocument/2006/relationships/ctrlProp" Target="../ctrlProps/ctrlProp317.xml"/><Relationship Id="rId526" Type="http://schemas.openxmlformats.org/officeDocument/2006/relationships/ctrlProp" Target="../ctrlProps/ctrlProp524.xml"/><Relationship Id="rId165" Type="http://schemas.openxmlformats.org/officeDocument/2006/relationships/ctrlProp" Target="../ctrlProps/ctrlProp163.xml"/><Relationship Id="rId372" Type="http://schemas.openxmlformats.org/officeDocument/2006/relationships/ctrlProp" Target="../ctrlProps/ctrlProp370.xml"/><Relationship Id="rId677" Type="http://schemas.openxmlformats.org/officeDocument/2006/relationships/ctrlProp" Target="../ctrlProps/ctrlProp675.xml"/><Relationship Id="rId232" Type="http://schemas.openxmlformats.org/officeDocument/2006/relationships/ctrlProp" Target="../ctrlProps/ctrlProp230.xml"/><Relationship Id="rId27" Type="http://schemas.openxmlformats.org/officeDocument/2006/relationships/ctrlProp" Target="../ctrlProps/ctrlProp25.xml"/><Relationship Id="rId537" Type="http://schemas.openxmlformats.org/officeDocument/2006/relationships/ctrlProp" Target="../ctrlProps/ctrlProp535.xml"/><Relationship Id="rId80" Type="http://schemas.openxmlformats.org/officeDocument/2006/relationships/ctrlProp" Target="../ctrlProps/ctrlProp78.xml"/><Relationship Id="rId176" Type="http://schemas.openxmlformats.org/officeDocument/2006/relationships/ctrlProp" Target="../ctrlProps/ctrlProp174.xml"/><Relationship Id="rId383" Type="http://schemas.openxmlformats.org/officeDocument/2006/relationships/ctrlProp" Target="../ctrlProps/ctrlProp381.xml"/><Relationship Id="rId590" Type="http://schemas.openxmlformats.org/officeDocument/2006/relationships/ctrlProp" Target="../ctrlProps/ctrlProp588.xml"/><Relationship Id="rId604" Type="http://schemas.openxmlformats.org/officeDocument/2006/relationships/ctrlProp" Target="../ctrlProps/ctrlProp602.xml"/><Relationship Id="rId243" Type="http://schemas.openxmlformats.org/officeDocument/2006/relationships/ctrlProp" Target="../ctrlProps/ctrlProp241.xml"/><Relationship Id="rId450" Type="http://schemas.openxmlformats.org/officeDocument/2006/relationships/ctrlProp" Target="../ctrlProps/ctrlProp448.xml"/><Relationship Id="rId688" Type="http://schemas.openxmlformats.org/officeDocument/2006/relationships/ctrlProp" Target="../ctrlProps/ctrlProp686.xml"/><Relationship Id="rId38" Type="http://schemas.openxmlformats.org/officeDocument/2006/relationships/ctrlProp" Target="../ctrlProps/ctrlProp36.xml"/><Relationship Id="rId103" Type="http://schemas.openxmlformats.org/officeDocument/2006/relationships/ctrlProp" Target="../ctrlProps/ctrlProp101.xml"/><Relationship Id="rId310" Type="http://schemas.openxmlformats.org/officeDocument/2006/relationships/ctrlProp" Target="../ctrlProps/ctrlProp308.xml"/><Relationship Id="rId548" Type="http://schemas.openxmlformats.org/officeDocument/2006/relationships/ctrlProp" Target="../ctrlProps/ctrlProp546.xml"/><Relationship Id="rId91" Type="http://schemas.openxmlformats.org/officeDocument/2006/relationships/ctrlProp" Target="../ctrlProps/ctrlProp89.xml"/><Relationship Id="rId187" Type="http://schemas.openxmlformats.org/officeDocument/2006/relationships/ctrlProp" Target="../ctrlProps/ctrlProp185.xml"/><Relationship Id="rId394" Type="http://schemas.openxmlformats.org/officeDocument/2006/relationships/ctrlProp" Target="../ctrlProps/ctrlProp392.xml"/><Relationship Id="rId408" Type="http://schemas.openxmlformats.org/officeDocument/2006/relationships/ctrlProp" Target="../ctrlProps/ctrlProp406.xml"/><Relationship Id="rId615" Type="http://schemas.openxmlformats.org/officeDocument/2006/relationships/ctrlProp" Target="../ctrlProps/ctrlProp613.xml"/><Relationship Id="rId254" Type="http://schemas.openxmlformats.org/officeDocument/2006/relationships/ctrlProp" Target="../ctrlProps/ctrlProp252.xml"/><Relationship Id="rId49" Type="http://schemas.openxmlformats.org/officeDocument/2006/relationships/ctrlProp" Target="../ctrlProps/ctrlProp47.xml"/><Relationship Id="rId114" Type="http://schemas.openxmlformats.org/officeDocument/2006/relationships/ctrlProp" Target="../ctrlProps/ctrlProp112.xml"/><Relationship Id="rId461" Type="http://schemas.openxmlformats.org/officeDocument/2006/relationships/ctrlProp" Target="../ctrlProps/ctrlProp459.xml"/><Relationship Id="rId559" Type="http://schemas.openxmlformats.org/officeDocument/2006/relationships/ctrlProp" Target="../ctrlProps/ctrlProp55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388"/>
  <sheetViews>
    <sheetView tabSelected="1" workbookViewId="0">
      <pane ySplit="1" topLeftCell="A38" activePane="bottomLeft" state="frozen"/>
      <selection pane="bottomLeft" activeCell="O368" sqref="O368"/>
    </sheetView>
  </sheetViews>
  <sheetFormatPr baseColWidth="10" defaultColWidth="10.6640625" defaultRowHeight="22" customHeight="1"/>
  <cols>
    <col min="1" max="1" width="11.6640625" style="16" customWidth="1"/>
    <col min="2" max="2" width="2.83203125" style="16" customWidth="1"/>
    <col min="3" max="4" width="10.6640625" style="16"/>
    <col min="5" max="5" width="5.1640625" style="16" customWidth="1"/>
    <col min="6" max="9" width="10.6640625" style="16"/>
    <col min="10" max="10" width="4.6640625" style="16" customWidth="1"/>
    <col min="11" max="16384" width="10.6640625" style="16"/>
  </cols>
  <sheetData>
    <row r="1" spans="1:16" ht="77" customHeight="1">
      <c r="B1" s="17"/>
      <c r="C1" s="17" t="s">
        <v>45</v>
      </c>
      <c r="D1" s="17"/>
      <c r="E1" s="17"/>
      <c r="F1" s="17"/>
      <c r="G1" s="17"/>
      <c r="H1" s="17"/>
      <c r="I1" s="17"/>
      <c r="J1" s="17"/>
      <c r="K1" s="17"/>
      <c r="L1" s="17"/>
      <c r="M1" s="17"/>
      <c r="N1" s="17"/>
    </row>
    <row r="3" spans="1:16" ht="22" customHeight="1">
      <c r="A3" s="72"/>
      <c r="B3" s="22"/>
      <c r="C3" s="22"/>
      <c r="D3" s="22"/>
      <c r="E3" s="22"/>
      <c r="F3" s="22"/>
      <c r="G3" s="22"/>
      <c r="H3" s="22"/>
      <c r="I3" s="22"/>
      <c r="J3" s="22"/>
      <c r="K3" s="22"/>
      <c r="L3" s="22"/>
      <c r="M3" s="22"/>
      <c r="N3" s="22"/>
      <c r="O3" s="22"/>
      <c r="P3" s="23"/>
    </row>
    <row r="4" spans="1:16" ht="22" customHeight="1">
      <c r="A4" s="73"/>
      <c r="B4" s="66" t="s">
        <v>51</v>
      </c>
      <c r="C4" s="66"/>
      <c r="D4" s="66"/>
      <c r="E4" s="66"/>
      <c r="F4" s="66"/>
      <c r="G4" s="66"/>
      <c r="H4" s="66"/>
      <c r="I4" s="66"/>
      <c r="J4" s="66"/>
      <c r="K4" s="66"/>
      <c r="P4" s="25"/>
    </row>
    <row r="5" spans="1:16" ht="22" customHeight="1">
      <c r="A5" s="73"/>
      <c r="P5" s="25"/>
    </row>
    <row r="6" spans="1:16" ht="22" customHeight="1">
      <c r="A6" s="73"/>
      <c r="C6" s="86" t="s">
        <v>78</v>
      </c>
      <c r="D6" s="86"/>
      <c r="E6" s="86"/>
      <c r="F6" s="86"/>
      <c r="G6" s="86"/>
      <c r="H6" s="86"/>
      <c r="I6" s="86"/>
      <c r="J6" s="86"/>
      <c r="K6" s="86"/>
      <c r="L6" s="42"/>
      <c r="P6" s="25"/>
    </row>
    <row r="7" spans="1:16" ht="22" customHeight="1">
      <c r="A7" s="73"/>
      <c r="C7" s="86"/>
      <c r="D7" s="86"/>
      <c r="E7" s="86"/>
      <c r="F7" s="86"/>
      <c r="G7" s="86"/>
      <c r="H7" s="86"/>
      <c r="I7" s="86"/>
      <c r="J7" s="86"/>
      <c r="K7" s="86"/>
      <c r="L7" s="42"/>
      <c r="P7" s="25"/>
    </row>
    <row r="8" spans="1:16" ht="22" customHeight="1">
      <c r="A8" s="73"/>
      <c r="C8" s="86"/>
      <c r="D8" s="86"/>
      <c r="E8" s="86"/>
      <c r="F8" s="86"/>
      <c r="G8" s="86"/>
      <c r="H8" s="86"/>
      <c r="I8" s="86"/>
      <c r="J8" s="86"/>
      <c r="K8" s="86"/>
      <c r="L8" s="42"/>
      <c r="P8" s="25"/>
    </row>
    <row r="9" spans="1:16" ht="22" customHeight="1">
      <c r="A9" s="73"/>
      <c r="C9" s="86"/>
      <c r="D9" s="86"/>
      <c r="E9" s="86"/>
      <c r="F9" s="86"/>
      <c r="G9" s="86"/>
      <c r="H9" s="86"/>
      <c r="I9" s="86"/>
      <c r="J9" s="86"/>
      <c r="K9" s="86"/>
      <c r="L9" s="42"/>
      <c r="P9" s="25"/>
    </row>
    <row r="10" spans="1:16" ht="22" customHeight="1">
      <c r="A10" s="73"/>
      <c r="C10" s="87" t="s">
        <v>52</v>
      </c>
      <c r="D10" s="87"/>
      <c r="E10" s="43" t="s">
        <v>55</v>
      </c>
      <c r="F10" s="97" t="s">
        <v>56</v>
      </c>
      <c r="G10" s="97"/>
      <c r="H10" s="97"/>
      <c r="I10" s="42"/>
      <c r="J10" s="42"/>
      <c r="K10" s="42"/>
      <c r="L10" s="42"/>
      <c r="P10" s="25"/>
    </row>
    <row r="11" spans="1:16" ht="22" customHeight="1">
      <c r="A11" s="73"/>
      <c r="P11" s="25"/>
    </row>
    <row r="12" spans="1:16" ht="22" customHeight="1">
      <c r="A12" s="73"/>
      <c r="C12" s="88" t="s">
        <v>53</v>
      </c>
      <c r="D12" s="89"/>
      <c r="E12" s="89"/>
      <c r="F12" s="89"/>
      <c r="G12" s="89"/>
      <c r="H12" s="89"/>
      <c r="I12" s="89"/>
      <c r="J12" s="89"/>
      <c r="K12" s="90"/>
      <c r="P12" s="25"/>
    </row>
    <row r="13" spans="1:16" ht="22" customHeight="1">
      <c r="A13" s="73"/>
      <c r="C13" s="91"/>
      <c r="D13" s="92"/>
      <c r="E13" s="92"/>
      <c r="F13" s="92"/>
      <c r="G13" s="92"/>
      <c r="H13" s="92"/>
      <c r="I13" s="92"/>
      <c r="J13" s="92"/>
      <c r="K13" s="93"/>
      <c r="P13" s="25"/>
    </row>
    <row r="14" spans="1:16" ht="22" customHeight="1">
      <c r="A14" s="73"/>
      <c r="C14" s="91"/>
      <c r="D14" s="92"/>
      <c r="E14" s="92"/>
      <c r="F14" s="92"/>
      <c r="G14" s="92"/>
      <c r="H14" s="92"/>
      <c r="I14" s="92"/>
      <c r="J14" s="92"/>
      <c r="K14" s="93"/>
      <c r="P14" s="25"/>
    </row>
    <row r="15" spans="1:16" ht="22" customHeight="1">
      <c r="A15" s="73"/>
      <c r="C15" s="94"/>
      <c r="D15" s="95"/>
      <c r="E15" s="95"/>
      <c r="F15" s="95"/>
      <c r="G15" s="95"/>
      <c r="H15" s="95"/>
      <c r="I15" s="95"/>
      <c r="J15" s="95"/>
      <c r="K15" s="96"/>
      <c r="P15" s="25"/>
    </row>
    <row r="16" spans="1:16" ht="22" customHeight="1">
      <c r="A16" s="73"/>
      <c r="P16" s="25"/>
    </row>
    <row r="17" spans="1:16" ht="22" customHeight="1">
      <c r="A17" s="73"/>
      <c r="C17" s="86" t="s">
        <v>54</v>
      </c>
      <c r="D17" s="86"/>
      <c r="E17" s="86"/>
      <c r="F17" s="86"/>
      <c r="G17" s="86"/>
      <c r="H17" s="86"/>
      <c r="I17" s="86"/>
      <c r="J17" s="86"/>
      <c r="K17" s="86"/>
      <c r="P17" s="25"/>
    </row>
    <row r="18" spans="1:16" ht="22" customHeight="1">
      <c r="A18" s="73"/>
      <c r="C18" s="86"/>
      <c r="D18" s="86"/>
      <c r="E18" s="86"/>
      <c r="F18" s="86"/>
      <c r="G18" s="86"/>
      <c r="H18" s="86"/>
      <c r="I18" s="86"/>
      <c r="J18" s="86"/>
      <c r="K18" s="86"/>
      <c r="P18" s="25"/>
    </row>
    <row r="19" spans="1:16" ht="22" customHeight="1">
      <c r="A19" s="73"/>
      <c r="P19" s="25"/>
    </row>
    <row r="20" spans="1:16" ht="22" customHeight="1">
      <c r="A20" s="73"/>
      <c r="P20" s="25"/>
    </row>
    <row r="21" spans="1:16" ht="22" customHeight="1">
      <c r="A21" s="73"/>
      <c r="P21" s="25"/>
    </row>
    <row r="22" spans="1:16" ht="22" customHeight="1">
      <c r="A22" s="74"/>
      <c r="B22" s="26"/>
      <c r="C22" s="26"/>
      <c r="D22" s="26"/>
      <c r="E22" s="26"/>
      <c r="F22" s="26"/>
      <c r="G22" s="26"/>
      <c r="H22" s="26"/>
      <c r="I22" s="26"/>
      <c r="J22" s="26"/>
      <c r="K22" s="26"/>
      <c r="L22" s="26"/>
      <c r="M22" s="26"/>
      <c r="N22" s="26"/>
      <c r="O22" s="26"/>
      <c r="P22" s="27"/>
    </row>
    <row r="24" spans="1:16" ht="22" customHeight="1">
      <c r="A24" s="63"/>
      <c r="B24" s="22"/>
      <c r="C24" s="22"/>
      <c r="D24" s="22"/>
      <c r="E24" s="22"/>
      <c r="F24" s="22"/>
      <c r="G24" s="22"/>
      <c r="H24" s="22"/>
      <c r="I24" s="22"/>
      <c r="J24" s="22"/>
      <c r="K24" s="22"/>
      <c r="L24" s="22"/>
      <c r="M24" s="22"/>
      <c r="N24" s="22"/>
      <c r="O24" s="22"/>
      <c r="P24" s="23"/>
    </row>
    <row r="25" spans="1:16" ht="22" customHeight="1">
      <c r="A25" s="64"/>
      <c r="B25" s="66" t="s">
        <v>57</v>
      </c>
      <c r="C25" s="66"/>
      <c r="D25" s="66"/>
      <c r="E25" s="66"/>
      <c r="F25" s="66"/>
      <c r="G25" s="66"/>
      <c r="H25" s="66"/>
      <c r="I25" s="66"/>
      <c r="J25" s="66"/>
      <c r="K25" s="66"/>
      <c r="L25" s="24"/>
      <c r="P25" s="25"/>
    </row>
    <row r="26" spans="1:16" ht="22" customHeight="1">
      <c r="A26" s="64"/>
      <c r="P26" s="25"/>
    </row>
    <row r="27" spans="1:16" ht="22" customHeight="1">
      <c r="A27" s="64"/>
      <c r="D27" s="75" t="s">
        <v>58</v>
      </c>
      <c r="E27" s="75"/>
      <c r="F27" s="75"/>
      <c r="G27" s="75"/>
      <c r="H27" s="75"/>
      <c r="I27" s="75"/>
      <c r="J27" s="20"/>
      <c r="P27" s="25"/>
    </row>
    <row r="28" spans="1:16" ht="22" customHeight="1">
      <c r="A28" s="64"/>
      <c r="D28" s="75"/>
      <c r="E28" s="75"/>
      <c r="F28" s="75"/>
      <c r="G28" s="75"/>
      <c r="H28" s="75"/>
      <c r="I28" s="75"/>
      <c r="J28" s="20"/>
      <c r="P28" s="25"/>
    </row>
    <row r="29" spans="1:16" ht="22" customHeight="1">
      <c r="A29" s="64"/>
      <c r="D29" s="76" t="s">
        <v>59</v>
      </c>
      <c r="E29" s="76"/>
      <c r="F29" s="76"/>
      <c r="G29" s="76"/>
      <c r="H29" s="76"/>
      <c r="I29" s="76"/>
      <c r="J29" s="20"/>
      <c r="P29" s="25"/>
    </row>
    <row r="30" spans="1:16" ht="22" customHeight="1">
      <c r="A30" s="64"/>
      <c r="D30" s="76"/>
      <c r="E30" s="76"/>
      <c r="F30" s="76"/>
      <c r="G30" s="76"/>
      <c r="H30" s="76"/>
      <c r="I30" s="76"/>
      <c r="J30" s="20"/>
      <c r="P30" s="25"/>
    </row>
    <row r="31" spans="1:16" ht="22" customHeight="1">
      <c r="A31" s="64"/>
      <c r="P31" s="25"/>
    </row>
    <row r="32" spans="1:16" ht="22" customHeight="1">
      <c r="A32" s="64"/>
      <c r="P32" s="25"/>
    </row>
    <row r="33" spans="1:16" ht="28" customHeight="1">
      <c r="A33" s="64"/>
      <c r="F33" s="77" t="s">
        <v>79</v>
      </c>
      <c r="G33" s="78"/>
      <c r="H33" s="79"/>
      <c r="I33" s="28" t="str">
        <f>"-&gt;Klicke in das Feld, um es auszufüllen"</f>
        <v>-&gt;Klicke in das Feld, um es auszufüllen</v>
      </c>
      <c r="P33" s="25"/>
    </row>
    <row r="34" spans="1:16" ht="22" customHeight="1">
      <c r="A34" s="64"/>
      <c r="F34" s="80"/>
      <c r="G34" s="80"/>
      <c r="H34" s="80"/>
      <c r="P34" s="25"/>
    </row>
    <row r="35" spans="1:16" ht="22" customHeight="1">
      <c r="A35" s="64"/>
      <c r="F35" s="80"/>
      <c r="G35" s="80"/>
      <c r="H35" s="80"/>
      <c r="P35" s="25"/>
    </row>
    <row r="36" spans="1:16" ht="22" customHeight="1">
      <c r="A36" s="65"/>
      <c r="B36" s="26"/>
      <c r="C36" s="26"/>
      <c r="D36" s="26"/>
      <c r="E36" s="26"/>
      <c r="F36" s="81"/>
      <c r="G36" s="81"/>
      <c r="H36" s="81"/>
      <c r="I36" s="26"/>
      <c r="J36" s="26"/>
      <c r="K36" s="26"/>
      <c r="L36" s="26"/>
      <c r="M36" s="26"/>
      <c r="N36" s="26"/>
      <c r="O36" s="26"/>
      <c r="P36" s="27"/>
    </row>
    <row r="37" spans="1:16" ht="22" customHeight="1">
      <c r="A37" s="18"/>
      <c r="F37" s="80"/>
      <c r="G37" s="80"/>
      <c r="H37" s="80"/>
    </row>
    <row r="38" spans="1:16" ht="22" customHeight="1">
      <c r="A38" s="83"/>
      <c r="B38" s="22"/>
      <c r="C38" s="22"/>
      <c r="D38" s="22"/>
      <c r="E38" s="22"/>
      <c r="F38" s="22"/>
      <c r="G38" s="22"/>
      <c r="H38" s="22"/>
      <c r="I38" s="22"/>
      <c r="J38" s="22"/>
      <c r="K38" s="22"/>
      <c r="L38" s="22"/>
      <c r="M38" s="22"/>
      <c r="N38" s="22"/>
      <c r="O38" s="22"/>
      <c r="P38" s="23"/>
    </row>
    <row r="39" spans="1:16" ht="22" customHeight="1">
      <c r="A39" s="84"/>
      <c r="B39" s="66" t="s">
        <v>40</v>
      </c>
      <c r="C39" s="66"/>
      <c r="D39" s="66"/>
      <c r="E39" s="66"/>
      <c r="F39" s="66"/>
      <c r="G39" s="66"/>
      <c r="H39" s="66"/>
      <c r="I39" s="66"/>
      <c r="J39" s="66"/>
      <c r="K39" s="66"/>
      <c r="P39" s="25"/>
    </row>
    <row r="40" spans="1:16" ht="22" customHeight="1">
      <c r="A40" s="84"/>
      <c r="P40" s="25"/>
    </row>
    <row r="41" spans="1:16" ht="22" customHeight="1">
      <c r="A41" s="84"/>
      <c r="D41" s="75" t="s">
        <v>35</v>
      </c>
      <c r="E41" s="75"/>
      <c r="F41" s="75"/>
      <c r="G41" s="75"/>
      <c r="H41" s="75"/>
      <c r="I41" s="75"/>
      <c r="J41" s="20"/>
      <c r="P41" s="25"/>
    </row>
    <row r="42" spans="1:16" ht="22" customHeight="1">
      <c r="A42" s="84"/>
      <c r="D42" s="75"/>
      <c r="E42" s="75"/>
      <c r="F42" s="75"/>
      <c r="G42" s="75"/>
      <c r="H42" s="75"/>
      <c r="I42" s="75"/>
      <c r="J42" s="20"/>
      <c r="P42" s="25"/>
    </row>
    <row r="43" spans="1:16" ht="22" customHeight="1">
      <c r="A43" s="84"/>
      <c r="D43" s="76" t="s">
        <v>34</v>
      </c>
      <c r="E43" s="76"/>
      <c r="F43" s="76"/>
      <c r="G43" s="76"/>
      <c r="H43" s="76"/>
      <c r="I43" s="76"/>
      <c r="J43" s="20"/>
      <c r="P43" s="25"/>
    </row>
    <row r="44" spans="1:16" ht="22" customHeight="1">
      <c r="A44" s="84"/>
      <c r="D44" s="76"/>
      <c r="E44" s="76"/>
      <c r="F44" s="76"/>
      <c r="G44" s="76"/>
      <c r="H44" s="76"/>
      <c r="I44" s="76"/>
      <c r="J44" s="20"/>
      <c r="P44" s="25"/>
    </row>
    <row r="45" spans="1:16" ht="22" customHeight="1">
      <c r="A45" s="84"/>
      <c r="L45" s="37"/>
      <c r="P45" s="25"/>
    </row>
    <row r="46" spans="1:16" ht="22" customHeight="1">
      <c r="A46" s="84"/>
      <c r="P46" s="25"/>
    </row>
    <row r="47" spans="1:16" ht="22" customHeight="1">
      <c r="A47" s="84"/>
      <c r="D47" s="36">
        <f>IF(OR(F47=0,F47=" "),0,1)</f>
        <v>1</v>
      </c>
      <c r="E47" s="16">
        <v>1</v>
      </c>
      <c r="F47" s="82" t="s">
        <v>81</v>
      </c>
      <c r="G47" s="82"/>
      <c r="H47" s="82"/>
      <c r="I47" s="28" t="str">
        <f>"-&gt;Klicke in die Felder, um die auszufüllen"</f>
        <v>-&gt;Klicke in die Felder, um die auszufüllen</v>
      </c>
      <c r="P47" s="25"/>
    </row>
    <row r="48" spans="1:16" ht="22" customHeight="1">
      <c r="A48" s="84"/>
      <c r="D48" s="36">
        <f t="shared" ref="D48:D53" si="0">IF(OR(F48=0,F48=" "),0,1)</f>
        <v>1</v>
      </c>
      <c r="E48" s="16">
        <v>2</v>
      </c>
      <c r="F48" s="82" t="s">
        <v>82</v>
      </c>
      <c r="G48" s="82"/>
      <c r="H48" s="82"/>
      <c r="P48" s="25"/>
    </row>
    <row r="49" spans="1:16" ht="22" customHeight="1">
      <c r="A49" s="84"/>
      <c r="D49" s="36">
        <f t="shared" si="0"/>
        <v>1</v>
      </c>
      <c r="E49" s="16">
        <v>3</v>
      </c>
      <c r="F49" s="82" t="s">
        <v>83</v>
      </c>
      <c r="G49" s="82"/>
      <c r="H49" s="82"/>
      <c r="I49" s="35"/>
      <c r="P49" s="25"/>
    </row>
    <row r="50" spans="1:16" ht="22" customHeight="1">
      <c r="A50" s="84"/>
      <c r="D50" s="36">
        <f t="shared" si="0"/>
        <v>1</v>
      </c>
      <c r="E50" s="16">
        <f>IF(ISBLANK(F50)," ",4)</f>
        <v>4</v>
      </c>
      <c r="F50" s="82" t="s">
        <v>80</v>
      </c>
      <c r="G50" s="82"/>
      <c r="H50" s="82"/>
      <c r="P50" s="25"/>
    </row>
    <row r="51" spans="1:16" ht="22" customHeight="1">
      <c r="A51" s="84"/>
      <c r="D51" s="36">
        <f t="shared" si="0"/>
        <v>1</v>
      </c>
      <c r="E51" s="16">
        <f>IF(ISBLANK(F51)," ",5)</f>
        <v>5</v>
      </c>
      <c r="F51" s="82" t="s">
        <v>84</v>
      </c>
      <c r="G51" s="82"/>
      <c r="H51" s="82"/>
      <c r="P51" s="25"/>
    </row>
    <row r="52" spans="1:16" ht="22" customHeight="1">
      <c r="A52" s="84"/>
      <c r="D52" s="36">
        <f t="shared" si="0"/>
        <v>1</v>
      </c>
      <c r="E52" s="16">
        <f>IF(ISBLANK(F52)," ",6)</f>
        <v>6</v>
      </c>
      <c r="F52" s="82" t="s">
        <v>85</v>
      </c>
      <c r="G52" s="82"/>
      <c r="H52" s="82"/>
      <c r="P52" s="25"/>
    </row>
    <row r="53" spans="1:16" ht="22" customHeight="1">
      <c r="A53" s="84"/>
      <c r="D53" s="36">
        <f t="shared" si="0"/>
        <v>1</v>
      </c>
      <c r="E53" s="16">
        <f>IF(ISBLANK(F53)," ",7)</f>
        <v>7</v>
      </c>
      <c r="F53" s="82" t="s">
        <v>86</v>
      </c>
      <c r="G53" s="82"/>
      <c r="H53" s="82"/>
      <c r="P53" s="25"/>
    </row>
    <row r="54" spans="1:16" ht="22" customHeight="1">
      <c r="A54" s="84"/>
      <c r="D54" s="36">
        <f>SUM(D47:D53)</f>
        <v>7</v>
      </c>
      <c r="P54" s="25"/>
    </row>
    <row r="55" spans="1:16" ht="22" customHeight="1">
      <c r="A55" s="84"/>
      <c r="P55" s="25"/>
    </row>
    <row r="56" spans="1:16" ht="22" customHeight="1">
      <c r="A56" s="84"/>
      <c r="D56" s="62" t="str">
        <f>IF(D54&lt;3,"Trage mindestens 3 Alternativen ein."," ")</f>
        <v xml:space="preserve"> </v>
      </c>
      <c r="E56" s="62"/>
      <c r="F56" s="62"/>
      <c r="G56" s="62"/>
      <c r="H56" s="62"/>
      <c r="I56" s="62"/>
      <c r="P56" s="25"/>
    </row>
    <row r="57" spans="1:16" ht="22" customHeight="1">
      <c r="A57" s="85"/>
      <c r="B57" s="26"/>
      <c r="C57" s="26"/>
      <c r="D57" s="26"/>
      <c r="E57" s="26"/>
      <c r="F57" s="26"/>
      <c r="G57" s="26"/>
      <c r="H57" s="26"/>
      <c r="I57" s="26"/>
      <c r="J57" s="26"/>
      <c r="K57" s="26"/>
      <c r="L57" s="26"/>
      <c r="M57" s="26"/>
      <c r="N57" s="26"/>
      <c r="O57" s="26"/>
      <c r="P57" s="27"/>
    </row>
    <row r="59" spans="1:16" ht="22" customHeight="1">
      <c r="A59" s="63"/>
      <c r="B59" s="22"/>
      <c r="C59" s="22"/>
      <c r="D59" s="22"/>
      <c r="E59" s="22"/>
      <c r="F59" s="22"/>
      <c r="G59" s="22"/>
      <c r="H59" s="22"/>
      <c r="I59" s="22"/>
      <c r="J59" s="22"/>
      <c r="K59" s="22"/>
      <c r="L59" s="22"/>
      <c r="M59" s="22"/>
      <c r="N59" s="22"/>
      <c r="O59" s="22"/>
      <c r="P59" s="23"/>
    </row>
    <row r="60" spans="1:16" ht="22" customHeight="1">
      <c r="A60" s="64"/>
      <c r="B60" s="66" t="s">
        <v>37</v>
      </c>
      <c r="C60" s="66"/>
      <c r="D60" s="66"/>
      <c r="E60" s="66"/>
      <c r="F60" s="66"/>
      <c r="G60" s="66"/>
      <c r="H60" s="66"/>
      <c r="I60" s="66"/>
      <c r="J60" s="66"/>
      <c r="K60" s="66"/>
      <c r="P60" s="25"/>
    </row>
    <row r="61" spans="1:16" ht="22" customHeight="1">
      <c r="A61" s="64"/>
      <c r="P61" s="25"/>
    </row>
    <row r="62" spans="1:16" ht="22" customHeight="1">
      <c r="A62" s="64"/>
      <c r="D62" s="75" t="s">
        <v>39</v>
      </c>
      <c r="E62" s="75"/>
      <c r="F62" s="75"/>
      <c r="G62" s="75"/>
      <c r="H62" s="75"/>
      <c r="I62" s="75"/>
      <c r="J62" s="20"/>
      <c r="P62" s="25"/>
    </row>
    <row r="63" spans="1:16" ht="22" customHeight="1">
      <c r="A63" s="64"/>
      <c r="D63" s="75"/>
      <c r="E63" s="75"/>
      <c r="F63" s="75"/>
      <c r="G63" s="75"/>
      <c r="H63" s="75"/>
      <c r="I63" s="75"/>
      <c r="J63" s="20"/>
      <c r="P63" s="25"/>
    </row>
    <row r="64" spans="1:16" ht="22" customHeight="1">
      <c r="A64" s="64"/>
      <c r="D64" s="76" t="s">
        <v>50</v>
      </c>
      <c r="E64" s="76"/>
      <c r="F64" s="76"/>
      <c r="G64" s="76"/>
      <c r="H64" s="76"/>
      <c r="I64" s="76"/>
      <c r="J64" s="20"/>
      <c r="P64" s="25"/>
    </row>
    <row r="65" spans="1:16" ht="22" customHeight="1">
      <c r="A65" s="64"/>
      <c r="D65" s="76"/>
      <c r="E65" s="76"/>
      <c r="F65" s="76"/>
      <c r="G65" s="76"/>
      <c r="H65" s="76"/>
      <c r="I65" s="76"/>
      <c r="J65" s="20"/>
      <c r="P65" s="25"/>
    </row>
    <row r="66" spans="1:16" ht="22" customHeight="1">
      <c r="A66" s="64"/>
      <c r="P66" s="25"/>
    </row>
    <row r="67" spans="1:16" ht="22" customHeight="1">
      <c r="A67" s="64"/>
      <c r="D67" s="36"/>
      <c r="P67" s="25"/>
    </row>
    <row r="68" spans="1:16" ht="22" customHeight="1">
      <c r="A68" s="64"/>
      <c r="D68" s="36">
        <f>IF(OR(F68=0,F68=" "),0,1)</f>
        <v>1</v>
      </c>
      <c r="E68" s="16">
        <v>1</v>
      </c>
      <c r="F68" s="82" t="s">
        <v>47</v>
      </c>
      <c r="G68" s="82"/>
      <c r="H68" s="82"/>
      <c r="I68" s="28" t="str">
        <f>"-&gt;Klicke in die Felder, um die auszufüllen"</f>
        <v>-&gt;Klicke in die Felder, um die auszufüllen</v>
      </c>
      <c r="P68" s="25"/>
    </row>
    <row r="69" spans="1:16" ht="22" customHeight="1">
      <c r="A69" s="64"/>
      <c r="D69" s="36">
        <f t="shared" ref="D69:D74" si="1">IF(OR(F69=0,F69=" "),0,1)</f>
        <v>1</v>
      </c>
      <c r="E69" s="16">
        <v>2</v>
      </c>
      <c r="F69" s="82" t="s">
        <v>87</v>
      </c>
      <c r="G69" s="82"/>
      <c r="H69" s="82"/>
      <c r="P69" s="25"/>
    </row>
    <row r="70" spans="1:16" ht="22" customHeight="1">
      <c r="A70" s="64"/>
      <c r="D70" s="36">
        <f t="shared" si="1"/>
        <v>1</v>
      </c>
      <c r="E70" s="16">
        <v>3</v>
      </c>
      <c r="F70" s="82" t="s">
        <v>88</v>
      </c>
      <c r="G70" s="82"/>
      <c r="H70" s="82"/>
      <c r="P70" s="25"/>
    </row>
    <row r="71" spans="1:16" ht="22" customHeight="1">
      <c r="A71" s="64"/>
      <c r="D71" s="36">
        <f t="shared" si="1"/>
        <v>1</v>
      </c>
      <c r="E71" s="16">
        <f>IF(ISBLANK(F71)," ",4)</f>
        <v>4</v>
      </c>
      <c r="F71" s="82" t="s">
        <v>89</v>
      </c>
      <c r="G71" s="82"/>
      <c r="H71" s="82"/>
      <c r="J71" s="37"/>
      <c r="P71" s="25"/>
    </row>
    <row r="72" spans="1:16" ht="22" customHeight="1">
      <c r="A72" s="64"/>
      <c r="D72" s="36">
        <f t="shared" si="1"/>
        <v>1</v>
      </c>
      <c r="E72" s="16">
        <f>IF(ISBLANK(F72)," ",5)</f>
        <v>5</v>
      </c>
      <c r="F72" s="82" t="s">
        <v>90</v>
      </c>
      <c r="G72" s="82"/>
      <c r="H72" s="82"/>
      <c r="P72" s="25"/>
    </row>
    <row r="73" spans="1:16" ht="22" customHeight="1">
      <c r="A73" s="64"/>
      <c r="D73" s="36">
        <f t="shared" si="1"/>
        <v>1</v>
      </c>
      <c r="E73" s="16">
        <f>IF(ISBLANK(F73)," ",6)</f>
        <v>6</v>
      </c>
      <c r="F73" s="82" t="s">
        <v>91</v>
      </c>
      <c r="G73" s="82"/>
      <c r="H73" s="82"/>
      <c r="P73" s="25"/>
    </row>
    <row r="74" spans="1:16" ht="22" customHeight="1">
      <c r="A74" s="64"/>
      <c r="D74" s="36">
        <f t="shared" si="1"/>
        <v>1</v>
      </c>
      <c r="E74" s="16">
        <f>IF(ISBLANK(F74)," ",7)</f>
        <v>7</v>
      </c>
      <c r="F74" s="82" t="s">
        <v>92</v>
      </c>
      <c r="G74" s="82"/>
      <c r="H74" s="82"/>
      <c r="P74" s="25"/>
    </row>
    <row r="75" spans="1:16" ht="22" customHeight="1">
      <c r="A75" s="64"/>
      <c r="D75" s="36">
        <f>SUM(D68:D74)</f>
        <v>7</v>
      </c>
      <c r="F75" s="18"/>
      <c r="G75" s="18"/>
      <c r="H75" s="18"/>
      <c r="P75" s="25"/>
    </row>
    <row r="76" spans="1:16" ht="22" customHeight="1">
      <c r="A76" s="64"/>
      <c r="P76" s="25"/>
    </row>
    <row r="77" spans="1:16" ht="22" customHeight="1">
      <c r="A77" s="64"/>
      <c r="D77" s="62" t="str">
        <f>IF(D75&lt;3,"Trage mindestens 3 Kriterien ein."," ")</f>
        <v xml:space="preserve"> </v>
      </c>
      <c r="E77" s="62"/>
      <c r="F77" s="62"/>
      <c r="G77" s="62"/>
      <c r="H77" s="62"/>
      <c r="I77" s="62"/>
      <c r="P77" s="25"/>
    </row>
    <row r="78" spans="1:16" ht="22" customHeight="1">
      <c r="A78" s="65"/>
      <c r="B78" s="26"/>
      <c r="C78" s="26"/>
      <c r="D78" s="26"/>
      <c r="E78" s="26"/>
      <c r="F78" s="26"/>
      <c r="G78" s="26"/>
      <c r="H78" s="26"/>
      <c r="I78" s="26"/>
      <c r="J78" s="26"/>
      <c r="K78" s="26"/>
      <c r="L78" s="26"/>
      <c r="M78" s="26"/>
      <c r="N78" s="26"/>
      <c r="O78" s="26"/>
      <c r="P78" s="27"/>
    </row>
    <row r="79" spans="1:16" ht="22" customHeight="1">
      <c r="A79" s="19"/>
    </row>
    <row r="80" spans="1:16" ht="22" customHeight="1">
      <c r="A80" s="69"/>
      <c r="B80" s="22"/>
      <c r="C80" s="22"/>
      <c r="D80" s="22"/>
      <c r="E80" s="22"/>
      <c r="F80" s="22"/>
      <c r="G80" s="22"/>
      <c r="H80" s="22"/>
      <c r="I80" s="22"/>
      <c r="J80" s="22"/>
      <c r="K80" s="22"/>
      <c r="L80" s="22"/>
      <c r="M80" s="22"/>
      <c r="N80" s="22"/>
      <c r="O80" s="22"/>
      <c r="P80" s="23"/>
    </row>
    <row r="81" spans="1:16" ht="22" customHeight="1">
      <c r="A81" s="70"/>
      <c r="B81" s="66" t="s">
        <v>38</v>
      </c>
      <c r="C81" s="66"/>
      <c r="D81" s="66"/>
      <c r="E81" s="66"/>
      <c r="F81" s="66"/>
      <c r="G81" s="66"/>
      <c r="H81" s="66"/>
      <c r="I81" s="66"/>
      <c r="J81" s="66"/>
      <c r="K81" s="66"/>
      <c r="L81" s="98" t="s">
        <v>60</v>
      </c>
      <c r="M81" s="98"/>
      <c r="N81" s="98"/>
      <c r="O81" s="98"/>
      <c r="P81" s="99"/>
    </row>
    <row r="82" spans="1:16" ht="22" customHeight="1">
      <c r="A82" s="70"/>
      <c r="L82" s="98"/>
      <c r="M82" s="98"/>
      <c r="N82" s="98"/>
      <c r="O82" s="98"/>
      <c r="P82" s="99"/>
    </row>
    <row r="83" spans="1:16" ht="22" customHeight="1">
      <c r="A83" s="70"/>
      <c r="D83" s="75" t="s">
        <v>36</v>
      </c>
      <c r="E83" s="75"/>
      <c r="F83" s="75"/>
      <c r="G83" s="75"/>
      <c r="H83" s="75"/>
      <c r="I83" s="75"/>
      <c r="J83" s="20"/>
      <c r="L83" s="98"/>
      <c r="M83" s="98"/>
      <c r="N83" s="98"/>
      <c r="O83" s="98"/>
      <c r="P83" s="99"/>
    </row>
    <row r="84" spans="1:16" ht="22" customHeight="1">
      <c r="A84" s="70"/>
      <c r="D84" s="75"/>
      <c r="E84" s="75"/>
      <c r="F84" s="75"/>
      <c r="G84" s="75"/>
      <c r="H84" s="75"/>
      <c r="I84" s="75"/>
      <c r="J84" s="20"/>
      <c r="L84" s="98"/>
      <c r="M84" s="98"/>
      <c r="N84" s="98"/>
      <c r="O84" s="98"/>
      <c r="P84" s="99"/>
    </row>
    <row r="85" spans="1:16" ht="22" customHeight="1">
      <c r="A85" s="70"/>
      <c r="L85" s="98"/>
      <c r="M85" s="98"/>
      <c r="N85" s="98"/>
      <c r="O85" s="98"/>
      <c r="P85" s="99"/>
    </row>
    <row r="86" spans="1:16" ht="22" customHeight="1">
      <c r="A86" s="70"/>
      <c r="E86" s="20"/>
      <c r="F86" s="20"/>
      <c r="G86" s="20"/>
      <c r="H86" s="20"/>
      <c r="I86" s="20"/>
      <c r="J86" s="20"/>
      <c r="K86" s="20"/>
      <c r="L86" s="98"/>
      <c r="M86" s="98"/>
      <c r="N86" s="98"/>
      <c r="O86" s="98"/>
      <c r="P86" s="99"/>
    </row>
    <row r="87" spans="1:16" ht="36" customHeight="1">
      <c r="A87" s="70"/>
      <c r="E87" s="20"/>
      <c r="F87" s="20"/>
      <c r="G87" s="20"/>
      <c r="H87" s="20"/>
      <c r="I87" s="20"/>
      <c r="J87" s="20"/>
      <c r="K87" s="20"/>
      <c r="L87" s="98"/>
      <c r="M87" s="98"/>
      <c r="N87" s="98"/>
      <c r="O87" s="98"/>
      <c r="P87" s="99"/>
    </row>
    <row r="88" spans="1:16" s="21" customFormat="1" ht="36" customHeight="1">
      <c r="A88" s="70"/>
      <c r="C88" s="58" t="str">
        <f>$F$68</f>
        <v>Einkommen</v>
      </c>
      <c r="D88" s="58"/>
      <c r="I88" s="59" t="str">
        <f>IF(C88=" "," ",F69)</f>
        <v>Passives Einkommen</v>
      </c>
      <c r="J88" s="59"/>
      <c r="K88" s="59"/>
      <c r="L88" s="38">
        <v>15</v>
      </c>
      <c r="M88" s="38">
        <f t="shared" ref="M88:M94" si="2">IF(L88-10=0,1,L88-10)</f>
        <v>5</v>
      </c>
      <c r="P88" s="29"/>
    </row>
    <row r="89" spans="1:16" s="21" customFormat="1" ht="36" customHeight="1">
      <c r="A89" s="70"/>
      <c r="C89" s="58" t="str">
        <f>$F$68</f>
        <v>Einkommen</v>
      </c>
      <c r="D89" s="58"/>
      <c r="I89" s="59" t="str">
        <f t="shared" ref="I89:I93" si="3">IF(C89=" "," ",F70)</f>
        <v>Ortsungebundenheit</v>
      </c>
      <c r="J89" s="59"/>
      <c r="K89" s="59"/>
      <c r="L89" s="38">
        <v>12</v>
      </c>
      <c r="M89" s="38">
        <f t="shared" si="2"/>
        <v>2</v>
      </c>
      <c r="P89" s="29"/>
    </row>
    <row r="90" spans="1:16" s="21" customFormat="1" ht="36" customHeight="1">
      <c r="A90" s="70"/>
      <c r="C90" s="58" t="str">
        <f>IF($F71=0," ",$F$68)</f>
        <v>Einkommen</v>
      </c>
      <c r="D90" s="58"/>
      <c r="I90" s="59" t="str">
        <f t="shared" si="3"/>
        <v>Passion</v>
      </c>
      <c r="J90" s="59"/>
      <c r="K90" s="59"/>
      <c r="L90" s="38">
        <v>17</v>
      </c>
      <c r="M90" s="38">
        <f t="shared" si="2"/>
        <v>7</v>
      </c>
      <c r="P90" s="29"/>
    </row>
    <row r="91" spans="1:16" s="21" customFormat="1" ht="36" customHeight="1">
      <c r="A91" s="70"/>
      <c r="C91" s="58" t="str">
        <f t="shared" ref="C91:C93" si="4">IF($F72=0," ",$F$68)</f>
        <v>Einkommen</v>
      </c>
      <c r="D91" s="58"/>
      <c r="I91" s="59" t="str">
        <f t="shared" si="3"/>
        <v>Lebensfreude</v>
      </c>
      <c r="J91" s="59"/>
      <c r="K91" s="59"/>
      <c r="L91" s="38">
        <v>17</v>
      </c>
      <c r="M91" s="38">
        <f t="shared" si="2"/>
        <v>7</v>
      </c>
      <c r="P91" s="29"/>
    </row>
    <row r="92" spans="1:16" s="21" customFormat="1" ht="36" customHeight="1">
      <c r="A92" s="70"/>
      <c r="C92" s="58" t="str">
        <f t="shared" si="4"/>
        <v>Einkommen</v>
      </c>
      <c r="D92" s="58"/>
      <c r="I92" s="59" t="str">
        <f t="shared" si="3"/>
        <v>Trifft meine Talente</v>
      </c>
      <c r="J92" s="59"/>
      <c r="K92" s="59"/>
      <c r="L92" s="38">
        <v>14</v>
      </c>
      <c r="M92" s="38">
        <f t="shared" si="2"/>
        <v>4</v>
      </c>
      <c r="P92" s="29"/>
    </row>
    <row r="93" spans="1:16" s="21" customFormat="1" ht="36" customHeight="1">
      <c r="A93" s="70"/>
      <c r="C93" s="58" t="str">
        <f t="shared" si="4"/>
        <v>Einkommen</v>
      </c>
      <c r="D93" s="58"/>
      <c r="I93" s="59" t="str">
        <f t="shared" si="3"/>
        <v>WK für Erfolg</v>
      </c>
      <c r="J93" s="59"/>
      <c r="K93" s="59"/>
      <c r="L93" s="38">
        <v>10</v>
      </c>
      <c r="M93" s="38">
        <f t="shared" si="2"/>
        <v>1</v>
      </c>
      <c r="P93" s="29"/>
    </row>
    <row r="94" spans="1:16" s="21" customFormat="1" ht="36" customHeight="1">
      <c r="A94" s="70"/>
      <c r="C94" s="58" t="str">
        <f>I88</f>
        <v>Passives Einkommen</v>
      </c>
      <c r="D94" s="58"/>
      <c r="I94" s="59" t="str">
        <f>IF(C94=" "," ",F70)</f>
        <v>Ortsungebundenheit</v>
      </c>
      <c r="J94" s="59"/>
      <c r="K94" s="59"/>
      <c r="L94" s="38">
        <v>10</v>
      </c>
      <c r="M94" s="38">
        <f t="shared" si="2"/>
        <v>1</v>
      </c>
      <c r="P94" s="29"/>
    </row>
    <row r="95" spans="1:16" s="21" customFormat="1" ht="36" customHeight="1">
      <c r="A95" s="70"/>
      <c r="C95" s="58" t="str">
        <f>IF(F71=0," ",$F$69)</f>
        <v>Passives Einkommen</v>
      </c>
      <c r="D95" s="58"/>
      <c r="I95" s="59" t="str">
        <f t="shared" ref="I95:I98" si="5">IF(C95=" "," ",F71)</f>
        <v>Passion</v>
      </c>
      <c r="J95" s="59"/>
      <c r="K95" s="59"/>
      <c r="L95" s="38">
        <v>12</v>
      </c>
      <c r="M95" s="38">
        <f t="shared" ref="M95:M108" si="6">IF(L95-10=0,1,L95-10)</f>
        <v>2</v>
      </c>
      <c r="P95" s="29"/>
    </row>
    <row r="96" spans="1:16" s="21" customFormat="1" ht="36" customHeight="1">
      <c r="A96" s="70"/>
      <c r="C96" s="58" t="str">
        <f t="shared" ref="C96:C98" si="7">IF(F72=0," ",$F$69)</f>
        <v>Passives Einkommen</v>
      </c>
      <c r="D96" s="58"/>
      <c r="I96" s="59" t="str">
        <f t="shared" si="5"/>
        <v>Lebensfreude</v>
      </c>
      <c r="J96" s="59"/>
      <c r="K96" s="59"/>
      <c r="L96" s="38">
        <v>14</v>
      </c>
      <c r="M96" s="38">
        <f t="shared" si="6"/>
        <v>4</v>
      </c>
      <c r="P96" s="29"/>
    </row>
    <row r="97" spans="1:16" s="21" customFormat="1" ht="36" customHeight="1">
      <c r="A97" s="70"/>
      <c r="C97" s="58" t="str">
        <f t="shared" si="7"/>
        <v>Passives Einkommen</v>
      </c>
      <c r="D97" s="58"/>
      <c r="I97" s="59" t="str">
        <f t="shared" si="5"/>
        <v>Trifft meine Talente</v>
      </c>
      <c r="J97" s="59"/>
      <c r="K97" s="59"/>
      <c r="L97" s="38">
        <v>14</v>
      </c>
      <c r="M97" s="38">
        <f t="shared" si="6"/>
        <v>4</v>
      </c>
      <c r="P97" s="29"/>
    </row>
    <row r="98" spans="1:16" s="21" customFormat="1" ht="36" customHeight="1">
      <c r="A98" s="70"/>
      <c r="C98" s="58" t="str">
        <f t="shared" si="7"/>
        <v>Passives Einkommen</v>
      </c>
      <c r="D98" s="58"/>
      <c r="I98" s="59" t="str">
        <f t="shared" si="5"/>
        <v>WK für Erfolg</v>
      </c>
      <c r="J98" s="59"/>
      <c r="K98" s="59"/>
      <c r="L98" s="38">
        <v>10</v>
      </c>
      <c r="M98" s="38">
        <f t="shared" si="6"/>
        <v>1</v>
      </c>
      <c r="P98" s="29"/>
    </row>
    <row r="99" spans="1:16" s="21" customFormat="1" ht="36" customHeight="1">
      <c r="A99" s="70"/>
      <c r="C99" s="58" t="str">
        <f>IF(F71=0," ",$F$70)</f>
        <v>Ortsungebundenheit</v>
      </c>
      <c r="D99" s="58"/>
      <c r="I99" s="59" t="str">
        <f>IF(C99=" "," ",F71)</f>
        <v>Passion</v>
      </c>
      <c r="J99" s="59"/>
      <c r="K99" s="59"/>
      <c r="L99" s="38">
        <v>14</v>
      </c>
      <c r="M99" s="38">
        <f t="shared" si="6"/>
        <v>4</v>
      </c>
      <c r="P99" s="29"/>
    </row>
    <row r="100" spans="1:16" s="21" customFormat="1" ht="36" customHeight="1">
      <c r="A100" s="70"/>
      <c r="C100" s="58" t="str">
        <f>IF(F72=0," ",$F$70)</f>
        <v>Ortsungebundenheit</v>
      </c>
      <c r="D100" s="58"/>
      <c r="I100" s="59" t="str">
        <f t="shared" ref="I100:I102" si="8">IF(C100=" "," ",F72)</f>
        <v>Lebensfreude</v>
      </c>
      <c r="J100" s="59"/>
      <c r="K100" s="59"/>
      <c r="L100" s="38">
        <v>14</v>
      </c>
      <c r="M100" s="38">
        <f t="shared" si="6"/>
        <v>4</v>
      </c>
      <c r="P100" s="29"/>
    </row>
    <row r="101" spans="1:16" s="21" customFormat="1" ht="36" customHeight="1">
      <c r="A101" s="70"/>
      <c r="C101" s="58" t="str">
        <f t="shared" ref="C101:C102" si="9">IF(F73=0," ",$F$70)</f>
        <v>Ortsungebundenheit</v>
      </c>
      <c r="D101" s="58"/>
      <c r="I101" s="59" t="str">
        <f t="shared" si="8"/>
        <v>Trifft meine Talente</v>
      </c>
      <c r="J101" s="59"/>
      <c r="K101" s="59"/>
      <c r="L101" s="38">
        <v>14</v>
      </c>
      <c r="M101" s="38">
        <f t="shared" si="6"/>
        <v>4</v>
      </c>
      <c r="P101" s="29"/>
    </row>
    <row r="102" spans="1:16" s="21" customFormat="1" ht="36" customHeight="1">
      <c r="A102" s="70"/>
      <c r="C102" s="58" t="str">
        <f t="shared" si="9"/>
        <v>Ortsungebundenheit</v>
      </c>
      <c r="D102" s="58"/>
      <c r="I102" s="59" t="str">
        <f t="shared" si="8"/>
        <v>WK für Erfolg</v>
      </c>
      <c r="J102" s="59"/>
      <c r="K102" s="59"/>
      <c r="L102" s="38">
        <v>11</v>
      </c>
      <c r="M102" s="38">
        <f t="shared" si="6"/>
        <v>1</v>
      </c>
      <c r="P102" s="29"/>
    </row>
    <row r="103" spans="1:16" s="21" customFormat="1" ht="36" customHeight="1">
      <c r="A103" s="70"/>
      <c r="C103" s="58" t="str">
        <f>IF(F72=0," ",$F$71)</f>
        <v>Passion</v>
      </c>
      <c r="D103" s="58"/>
      <c r="I103" s="59" t="str">
        <f>IF(C103=" "," ",F72)</f>
        <v>Lebensfreude</v>
      </c>
      <c r="J103" s="59"/>
      <c r="K103" s="59"/>
      <c r="L103" s="38">
        <v>11</v>
      </c>
      <c r="M103" s="38">
        <f t="shared" si="6"/>
        <v>1</v>
      </c>
      <c r="P103" s="29"/>
    </row>
    <row r="104" spans="1:16" s="21" customFormat="1" ht="36" customHeight="1">
      <c r="A104" s="70"/>
      <c r="C104" s="58" t="str">
        <f t="shared" ref="C104:C105" si="10">IF(F73=0," ",$F$71)</f>
        <v>Passion</v>
      </c>
      <c r="D104" s="58"/>
      <c r="I104" s="59" t="str">
        <f t="shared" ref="I104:I105" si="11">IF(C104=" "," ",F73)</f>
        <v>Trifft meine Talente</v>
      </c>
      <c r="J104" s="59"/>
      <c r="K104" s="59"/>
      <c r="L104" s="38">
        <v>11</v>
      </c>
      <c r="M104" s="38">
        <f t="shared" si="6"/>
        <v>1</v>
      </c>
      <c r="P104" s="29"/>
    </row>
    <row r="105" spans="1:16" s="21" customFormat="1" ht="36" customHeight="1">
      <c r="A105" s="70"/>
      <c r="C105" s="58" t="str">
        <f t="shared" si="10"/>
        <v>Passion</v>
      </c>
      <c r="D105" s="58"/>
      <c r="I105" s="59" t="str">
        <f t="shared" si="11"/>
        <v>WK für Erfolg</v>
      </c>
      <c r="J105" s="59"/>
      <c r="K105" s="59"/>
      <c r="L105" s="38">
        <v>6</v>
      </c>
      <c r="M105" s="38">
        <f t="shared" si="6"/>
        <v>-4</v>
      </c>
      <c r="P105" s="29"/>
    </row>
    <row r="106" spans="1:16" s="21" customFormat="1" ht="36" customHeight="1">
      <c r="A106" s="70"/>
      <c r="C106" s="58" t="str">
        <f>IF(F73=0," ",$F$72)</f>
        <v>Lebensfreude</v>
      </c>
      <c r="D106" s="58"/>
      <c r="I106" s="59" t="str">
        <f>IF(C106=" "," ",F73)</f>
        <v>Trifft meine Talente</v>
      </c>
      <c r="J106" s="59"/>
      <c r="K106" s="59"/>
      <c r="L106" s="38">
        <v>10</v>
      </c>
      <c r="M106" s="38">
        <f t="shared" si="6"/>
        <v>1</v>
      </c>
      <c r="P106" s="29"/>
    </row>
    <row r="107" spans="1:16" s="21" customFormat="1" ht="36" customHeight="1">
      <c r="A107" s="70"/>
      <c r="C107" s="58" t="str">
        <f>IF(F74=0," ",$F$72)</f>
        <v>Lebensfreude</v>
      </c>
      <c r="D107" s="58"/>
      <c r="I107" s="59" t="str">
        <f>IF(C107=" "," ",F74)</f>
        <v>WK für Erfolg</v>
      </c>
      <c r="J107" s="59"/>
      <c r="K107" s="59"/>
      <c r="L107" s="38">
        <v>10</v>
      </c>
      <c r="M107" s="38">
        <f t="shared" si="6"/>
        <v>1</v>
      </c>
      <c r="P107" s="29"/>
    </row>
    <row r="108" spans="1:16" s="21" customFormat="1" ht="36" customHeight="1">
      <c r="A108" s="71"/>
      <c r="B108" s="30"/>
      <c r="C108" s="60" t="str">
        <f>IF(F74=0," ",$F$73)</f>
        <v>Trifft meine Talente</v>
      </c>
      <c r="D108" s="60"/>
      <c r="E108" s="30"/>
      <c r="F108" s="30"/>
      <c r="G108" s="30"/>
      <c r="H108" s="30"/>
      <c r="I108" s="61" t="str">
        <f>IF(C108=" "," ",F74)</f>
        <v>WK für Erfolg</v>
      </c>
      <c r="J108" s="61"/>
      <c r="K108" s="61"/>
      <c r="L108" s="39">
        <v>10</v>
      </c>
      <c r="M108" s="39">
        <f t="shared" si="6"/>
        <v>1</v>
      </c>
      <c r="N108" s="30"/>
      <c r="O108" s="30"/>
      <c r="P108" s="31"/>
    </row>
    <row r="109" spans="1:16" s="21" customFormat="1" ht="47" customHeight="1">
      <c r="L109" s="38"/>
      <c r="M109" s="38"/>
    </row>
    <row r="110" spans="1:16" ht="22" customHeight="1">
      <c r="A110" s="63"/>
      <c r="B110" s="22"/>
      <c r="C110" s="22"/>
      <c r="D110" s="22"/>
      <c r="E110" s="22"/>
      <c r="F110" s="22"/>
      <c r="G110" s="22"/>
      <c r="H110" s="22"/>
      <c r="I110" s="22"/>
      <c r="J110" s="22"/>
      <c r="K110" s="22"/>
      <c r="L110" s="98" t="s">
        <v>60</v>
      </c>
      <c r="M110" s="98"/>
      <c r="N110" s="98"/>
      <c r="O110" s="98"/>
      <c r="P110" s="99"/>
    </row>
    <row r="111" spans="1:16" ht="22" customHeight="1">
      <c r="A111" s="64"/>
      <c r="B111" s="66" t="s">
        <v>46</v>
      </c>
      <c r="C111" s="66"/>
      <c r="D111" s="66"/>
      <c r="E111" s="66"/>
      <c r="F111" s="66"/>
      <c r="G111" s="66"/>
      <c r="H111" s="66"/>
      <c r="I111" s="66"/>
      <c r="J111" s="66"/>
      <c r="K111" s="66"/>
      <c r="L111" s="98"/>
      <c r="M111" s="98"/>
      <c r="N111" s="98"/>
      <c r="O111" s="98"/>
      <c r="P111" s="99"/>
    </row>
    <row r="112" spans="1:16" ht="22" customHeight="1">
      <c r="A112" s="64"/>
      <c r="L112" s="98"/>
      <c r="M112" s="98"/>
      <c r="N112" s="98"/>
      <c r="O112" s="98"/>
      <c r="P112" s="99"/>
    </row>
    <row r="113" spans="1:16" ht="22" customHeight="1">
      <c r="A113" s="64"/>
      <c r="B113" s="67" t="s">
        <v>42</v>
      </c>
      <c r="C113" s="67"/>
      <c r="D113" s="67"/>
      <c r="E113" s="67"/>
      <c r="F113" s="67"/>
      <c r="G113" s="67"/>
      <c r="H113" s="67"/>
      <c r="I113" s="67"/>
      <c r="J113" s="67"/>
      <c r="K113" s="67"/>
      <c r="L113" s="98"/>
      <c r="M113" s="98"/>
      <c r="N113" s="98"/>
      <c r="O113" s="98"/>
      <c r="P113" s="99"/>
    </row>
    <row r="114" spans="1:16" ht="22" customHeight="1">
      <c r="A114" s="64"/>
      <c r="B114" s="68" t="str">
        <f>F68</f>
        <v>Einkommen</v>
      </c>
      <c r="C114" s="68"/>
      <c r="D114" s="68"/>
      <c r="E114" s="68"/>
      <c r="F114" s="68"/>
      <c r="G114" s="68"/>
      <c r="H114" s="68"/>
      <c r="I114" s="68"/>
      <c r="J114" s="68"/>
      <c r="K114" s="68"/>
      <c r="L114" s="98"/>
      <c r="M114" s="98"/>
      <c r="N114" s="98"/>
      <c r="O114" s="98"/>
      <c r="P114" s="99"/>
    </row>
    <row r="115" spans="1:16" ht="22" customHeight="1">
      <c r="A115" s="64"/>
      <c r="B115" s="67" t="s">
        <v>41</v>
      </c>
      <c r="C115" s="67"/>
      <c r="D115" s="67"/>
      <c r="E115" s="67"/>
      <c r="F115" s="67"/>
      <c r="G115" s="67"/>
      <c r="H115" s="67"/>
      <c r="I115" s="67"/>
      <c r="J115" s="67"/>
      <c r="K115" s="67"/>
      <c r="L115" s="98"/>
      <c r="M115" s="98"/>
      <c r="N115" s="98"/>
      <c r="O115" s="98"/>
      <c r="P115" s="99"/>
    </row>
    <row r="116" spans="1:16" ht="22" customHeight="1">
      <c r="A116" s="64"/>
      <c r="E116" s="20"/>
      <c r="F116" s="20"/>
      <c r="G116" s="20"/>
      <c r="H116" s="20"/>
      <c r="I116" s="20"/>
      <c r="J116" s="20"/>
      <c r="K116" s="20"/>
      <c r="L116" s="98"/>
      <c r="M116" s="98"/>
      <c r="N116" s="98"/>
      <c r="O116" s="98"/>
      <c r="P116" s="99"/>
    </row>
    <row r="117" spans="1:16" ht="22" customHeight="1">
      <c r="A117" s="64"/>
      <c r="E117" s="20"/>
      <c r="F117" s="20"/>
      <c r="G117" s="20"/>
      <c r="H117" s="20"/>
      <c r="I117" s="20"/>
      <c r="J117" s="20"/>
      <c r="K117" s="20"/>
      <c r="L117" s="36"/>
      <c r="M117" s="36"/>
      <c r="P117" s="25"/>
    </row>
    <row r="118" spans="1:16" ht="36" customHeight="1">
      <c r="A118" s="64"/>
      <c r="B118" s="21"/>
      <c r="C118" s="58" t="str">
        <f>$F$47</f>
        <v>Retreat / Healing House</v>
      </c>
      <c r="D118" s="58"/>
      <c r="E118" s="21"/>
      <c r="F118" s="21"/>
      <c r="G118" s="21"/>
      <c r="H118" s="21"/>
      <c r="I118" s="59" t="str">
        <f>IF(C118=" "," ",F48)</f>
        <v>Campingplatz betreiben</v>
      </c>
      <c r="J118" s="59"/>
      <c r="K118" s="59"/>
      <c r="L118" s="38">
        <v>10</v>
      </c>
      <c r="M118" s="38">
        <f t="shared" ref="M118:M124" si="12">IF(L118-10=0,1,L118-10)</f>
        <v>1</v>
      </c>
      <c r="N118" s="21"/>
      <c r="P118" s="25"/>
    </row>
    <row r="119" spans="1:16" ht="36" customHeight="1">
      <c r="A119" s="64"/>
      <c r="B119" s="21"/>
      <c r="C119" s="58" t="str">
        <f>$F$47</f>
        <v>Retreat / Healing House</v>
      </c>
      <c r="D119" s="58"/>
      <c r="E119" s="21"/>
      <c r="F119" s="21"/>
      <c r="G119" s="21"/>
      <c r="H119" s="21"/>
      <c r="I119" s="59" t="str">
        <f t="shared" ref="I119:I123" si="13">IF(C119=" "," ",F49)</f>
        <v>Werbefilme und Webseiten</v>
      </c>
      <c r="J119" s="59"/>
      <c r="K119" s="59"/>
      <c r="L119" s="38">
        <v>10</v>
      </c>
      <c r="M119" s="38">
        <f t="shared" si="12"/>
        <v>1</v>
      </c>
      <c r="N119" s="21"/>
      <c r="P119" s="25"/>
    </row>
    <row r="120" spans="1:16" ht="36" customHeight="1">
      <c r="A120" s="64"/>
      <c r="B120" s="21"/>
      <c r="C120" s="58" t="str">
        <f>IF($F50=0," ",$F$47)</f>
        <v>Retreat / Healing House</v>
      </c>
      <c r="D120" s="58"/>
      <c r="E120" s="21"/>
      <c r="F120" s="21"/>
      <c r="G120" s="21"/>
      <c r="H120" s="21"/>
      <c r="I120" s="59" t="str">
        <f t="shared" si="13"/>
        <v>Regionalmanagement</v>
      </c>
      <c r="J120" s="59"/>
      <c r="K120" s="59"/>
      <c r="L120" s="38">
        <v>15</v>
      </c>
      <c r="M120" s="38">
        <f t="shared" si="12"/>
        <v>5</v>
      </c>
      <c r="N120" s="21"/>
      <c r="P120" s="25"/>
    </row>
    <row r="121" spans="1:16" ht="36" customHeight="1">
      <c r="A121" s="64"/>
      <c r="B121" s="21"/>
      <c r="C121" s="58" t="str">
        <f t="shared" ref="C121:C123" si="14">IF($F51=0," ",$F$47)</f>
        <v>Retreat / Healing House</v>
      </c>
      <c r="D121" s="58"/>
      <c r="E121" s="21"/>
      <c r="F121" s="21"/>
      <c r="G121" s="21"/>
      <c r="H121" s="21"/>
      <c r="I121" s="59" t="str">
        <f t="shared" si="13"/>
        <v>Doktorat / Forschung</v>
      </c>
      <c r="J121" s="59"/>
      <c r="K121" s="59"/>
      <c r="L121" s="38">
        <v>16</v>
      </c>
      <c r="M121" s="38">
        <f t="shared" si="12"/>
        <v>6</v>
      </c>
      <c r="N121" s="21"/>
      <c r="P121" s="25"/>
    </row>
    <row r="122" spans="1:16" ht="36" customHeight="1">
      <c r="A122" s="64"/>
      <c r="B122" s="21"/>
      <c r="C122" s="58" t="str">
        <f t="shared" si="14"/>
        <v>Retreat / Healing House</v>
      </c>
      <c r="D122" s="58"/>
      <c r="E122" s="21"/>
      <c r="F122" s="21"/>
      <c r="G122" s="21"/>
      <c r="H122" s="21"/>
      <c r="I122" s="59" t="str">
        <f t="shared" si="13"/>
        <v>Coach für Persönlichkeitsentw.</v>
      </c>
      <c r="J122" s="59"/>
      <c r="K122" s="59"/>
      <c r="L122" s="38">
        <v>10</v>
      </c>
      <c r="M122" s="38">
        <f t="shared" si="12"/>
        <v>1</v>
      </c>
      <c r="N122" s="21"/>
      <c r="P122" s="25"/>
    </row>
    <row r="123" spans="1:16" ht="36" customHeight="1">
      <c r="A123" s="64"/>
      <c r="B123" s="21"/>
      <c r="C123" s="58" t="str">
        <f t="shared" si="14"/>
        <v>Retreat / Healing House</v>
      </c>
      <c r="D123" s="58"/>
      <c r="E123" s="21"/>
      <c r="F123" s="21"/>
      <c r="G123" s="21"/>
      <c r="H123" s="21"/>
      <c r="I123" s="59" t="str">
        <f t="shared" si="13"/>
        <v>Unternehmen f. Nahrungsergänzung</v>
      </c>
      <c r="J123" s="59"/>
      <c r="K123" s="59"/>
      <c r="L123" s="38">
        <v>10</v>
      </c>
      <c r="M123" s="38">
        <f t="shared" si="12"/>
        <v>1</v>
      </c>
      <c r="N123" s="21"/>
      <c r="P123" s="25"/>
    </row>
    <row r="124" spans="1:16" ht="36" customHeight="1">
      <c r="A124" s="64"/>
      <c r="B124" s="21"/>
      <c r="C124" s="58" t="str">
        <f>I118</f>
        <v>Campingplatz betreiben</v>
      </c>
      <c r="D124" s="58"/>
      <c r="E124" s="21"/>
      <c r="F124" s="21"/>
      <c r="G124" s="21"/>
      <c r="H124" s="21"/>
      <c r="I124" s="59" t="str">
        <f>IF(C124=" "," ",F49)</f>
        <v>Werbefilme und Webseiten</v>
      </c>
      <c r="J124" s="59"/>
      <c r="K124" s="59"/>
      <c r="L124" s="38">
        <v>14</v>
      </c>
      <c r="M124" s="38">
        <f t="shared" si="12"/>
        <v>4</v>
      </c>
      <c r="N124" s="21"/>
      <c r="P124" s="25"/>
    </row>
    <row r="125" spans="1:16" ht="36" customHeight="1">
      <c r="A125" s="64"/>
      <c r="B125" s="21"/>
      <c r="C125" s="58" t="str">
        <f>IF(F50=0," ",$F$48)</f>
        <v>Campingplatz betreiben</v>
      </c>
      <c r="D125" s="58"/>
      <c r="E125" s="21"/>
      <c r="F125" s="21"/>
      <c r="G125" s="21"/>
      <c r="H125" s="21"/>
      <c r="I125" s="59" t="str">
        <f t="shared" ref="I125:I128" si="15">IF(C125=" "," ",F50)</f>
        <v>Regionalmanagement</v>
      </c>
      <c r="J125" s="59"/>
      <c r="K125" s="59"/>
      <c r="L125" s="38">
        <v>14</v>
      </c>
      <c r="M125" s="38">
        <f t="shared" ref="M125:M138" si="16">IF(L125-10=0,1,L125-10)</f>
        <v>4</v>
      </c>
      <c r="N125" s="21"/>
      <c r="P125" s="25"/>
    </row>
    <row r="126" spans="1:16" ht="36" customHeight="1">
      <c r="A126" s="64"/>
      <c r="B126" s="21"/>
      <c r="C126" s="58" t="str">
        <f t="shared" ref="C126:C128" si="17">IF(F51=0," ",$F$48)</f>
        <v>Campingplatz betreiben</v>
      </c>
      <c r="D126" s="58"/>
      <c r="E126" s="21"/>
      <c r="F126" s="21"/>
      <c r="G126" s="21"/>
      <c r="H126" s="21"/>
      <c r="I126" s="59" t="str">
        <f t="shared" si="15"/>
        <v>Doktorat / Forschung</v>
      </c>
      <c r="J126" s="59"/>
      <c r="K126" s="59"/>
      <c r="L126" s="38">
        <v>13</v>
      </c>
      <c r="M126" s="38">
        <f t="shared" si="16"/>
        <v>3</v>
      </c>
      <c r="N126" s="21"/>
      <c r="P126" s="25"/>
    </row>
    <row r="127" spans="1:16" ht="36" customHeight="1">
      <c r="A127" s="64"/>
      <c r="B127" s="21"/>
      <c r="C127" s="58" t="str">
        <f t="shared" si="17"/>
        <v>Campingplatz betreiben</v>
      </c>
      <c r="D127" s="58"/>
      <c r="E127" s="21"/>
      <c r="F127" s="21"/>
      <c r="G127" s="21"/>
      <c r="H127" s="21"/>
      <c r="I127" s="59" t="str">
        <f t="shared" si="15"/>
        <v>Coach für Persönlichkeitsentw.</v>
      </c>
      <c r="J127" s="59"/>
      <c r="K127" s="59"/>
      <c r="L127" s="38">
        <v>10</v>
      </c>
      <c r="M127" s="38">
        <f t="shared" si="16"/>
        <v>1</v>
      </c>
      <c r="N127" s="21"/>
      <c r="P127" s="25"/>
    </row>
    <row r="128" spans="1:16" ht="36" customHeight="1">
      <c r="A128" s="64"/>
      <c r="B128" s="21"/>
      <c r="C128" s="58" t="str">
        <f t="shared" si="17"/>
        <v>Campingplatz betreiben</v>
      </c>
      <c r="D128" s="58"/>
      <c r="E128" s="21"/>
      <c r="F128" s="21"/>
      <c r="G128" s="21"/>
      <c r="H128" s="21"/>
      <c r="I128" s="59" t="str">
        <f t="shared" si="15"/>
        <v>Unternehmen f. Nahrungsergänzung</v>
      </c>
      <c r="J128" s="59"/>
      <c r="K128" s="59"/>
      <c r="L128" s="38">
        <v>10</v>
      </c>
      <c r="M128" s="38">
        <f t="shared" si="16"/>
        <v>1</v>
      </c>
      <c r="N128" s="21"/>
      <c r="P128" s="25"/>
    </row>
    <row r="129" spans="1:16" ht="36" customHeight="1">
      <c r="A129" s="64"/>
      <c r="B129" s="21"/>
      <c r="C129" s="58" t="str">
        <f>IF(F50=0," ",$F$49)</f>
        <v>Werbefilme und Webseiten</v>
      </c>
      <c r="D129" s="58"/>
      <c r="E129" s="21"/>
      <c r="F129" s="21"/>
      <c r="G129" s="21"/>
      <c r="H129" s="21"/>
      <c r="I129" s="59" t="str">
        <f>IF(C129=" "," ",F50)</f>
        <v>Regionalmanagement</v>
      </c>
      <c r="J129" s="59"/>
      <c r="K129" s="59"/>
      <c r="L129" s="38">
        <v>15</v>
      </c>
      <c r="M129" s="38">
        <f t="shared" si="16"/>
        <v>5</v>
      </c>
      <c r="N129" s="21"/>
      <c r="P129" s="25"/>
    </row>
    <row r="130" spans="1:16" ht="36" customHeight="1">
      <c r="A130" s="64"/>
      <c r="B130" s="21"/>
      <c r="C130" s="58" t="str">
        <f t="shared" ref="C130:C131" si="18">IF(F51=0," ",$F$49)</f>
        <v>Werbefilme und Webseiten</v>
      </c>
      <c r="D130" s="58"/>
      <c r="E130" s="21"/>
      <c r="F130" s="21"/>
      <c r="G130" s="21"/>
      <c r="H130" s="21"/>
      <c r="I130" s="59" t="str">
        <f t="shared" ref="I130:I131" si="19">IF(C130=" "," ",F51)</f>
        <v>Doktorat / Forschung</v>
      </c>
      <c r="J130" s="59"/>
      <c r="K130" s="59"/>
      <c r="L130" s="38">
        <v>14</v>
      </c>
      <c r="M130" s="38">
        <f t="shared" si="16"/>
        <v>4</v>
      </c>
      <c r="N130" s="21"/>
      <c r="P130" s="25"/>
    </row>
    <row r="131" spans="1:16" ht="36" customHeight="1">
      <c r="A131" s="64"/>
      <c r="B131" s="21"/>
      <c r="C131" s="58" t="str">
        <f t="shared" si="18"/>
        <v>Werbefilme und Webseiten</v>
      </c>
      <c r="D131" s="58"/>
      <c r="E131" s="21"/>
      <c r="F131" s="21"/>
      <c r="G131" s="21"/>
      <c r="H131" s="21"/>
      <c r="I131" s="59" t="str">
        <f t="shared" si="19"/>
        <v>Coach für Persönlichkeitsentw.</v>
      </c>
      <c r="J131" s="59"/>
      <c r="K131" s="59"/>
      <c r="L131" s="38">
        <v>10</v>
      </c>
      <c r="M131" s="38">
        <f t="shared" si="16"/>
        <v>1</v>
      </c>
      <c r="N131" s="21"/>
      <c r="P131" s="25"/>
    </row>
    <row r="132" spans="1:16" ht="36" customHeight="1">
      <c r="A132" s="64"/>
      <c r="B132" s="21"/>
      <c r="C132" s="58" t="str">
        <f>IF(F53=0," ",$F$49)</f>
        <v>Werbefilme und Webseiten</v>
      </c>
      <c r="D132" s="58"/>
      <c r="E132" s="21"/>
      <c r="F132" s="21"/>
      <c r="G132" s="21"/>
      <c r="H132" s="21"/>
      <c r="I132" s="59" t="str">
        <f t="shared" ref="I132" si="20">IF(C132=" "," ",F53)</f>
        <v>Unternehmen f. Nahrungsergänzung</v>
      </c>
      <c r="J132" s="59"/>
      <c r="K132" s="59"/>
      <c r="L132" s="38">
        <v>8</v>
      </c>
      <c r="M132" s="38">
        <f t="shared" si="16"/>
        <v>-2</v>
      </c>
      <c r="N132" s="21"/>
      <c r="P132" s="25"/>
    </row>
    <row r="133" spans="1:16" ht="36" customHeight="1">
      <c r="A133" s="64"/>
      <c r="B133" s="21"/>
      <c r="C133" s="58" t="str">
        <f t="shared" ref="C133" si="21">IF(F51=0," ",$F$50)</f>
        <v>Regionalmanagement</v>
      </c>
      <c r="D133" s="58"/>
      <c r="E133" s="21"/>
      <c r="F133" s="21"/>
      <c r="G133" s="21"/>
      <c r="H133" s="21"/>
      <c r="I133" s="59" t="str">
        <f>IF(C133=" "," ",F51)</f>
        <v>Doktorat / Forschung</v>
      </c>
      <c r="J133" s="59"/>
      <c r="K133" s="59"/>
      <c r="L133" s="38">
        <v>9</v>
      </c>
      <c r="M133" s="38">
        <f t="shared" si="16"/>
        <v>-1</v>
      </c>
      <c r="N133" s="21"/>
      <c r="P133" s="25"/>
    </row>
    <row r="134" spans="1:16" ht="36" customHeight="1">
      <c r="A134" s="64"/>
      <c r="B134" s="21"/>
      <c r="C134" s="58" t="str">
        <f t="shared" ref="C134:C135" si="22">IF(F52=0," ",$F$50)</f>
        <v>Regionalmanagement</v>
      </c>
      <c r="D134" s="58"/>
      <c r="E134" s="21"/>
      <c r="F134" s="21"/>
      <c r="G134" s="21"/>
      <c r="H134" s="21"/>
      <c r="I134" s="59" t="str">
        <f t="shared" ref="I134:I135" si="23">IF(C134=" "," ",F52)</f>
        <v>Coach für Persönlichkeitsentw.</v>
      </c>
      <c r="J134" s="59"/>
      <c r="K134" s="59"/>
      <c r="L134" s="38">
        <v>6</v>
      </c>
      <c r="M134" s="38">
        <f t="shared" si="16"/>
        <v>-4</v>
      </c>
      <c r="N134" s="21"/>
      <c r="P134" s="25"/>
    </row>
    <row r="135" spans="1:16" ht="36" customHeight="1">
      <c r="A135" s="64"/>
      <c r="B135" s="21"/>
      <c r="C135" s="58" t="str">
        <f t="shared" si="22"/>
        <v>Regionalmanagement</v>
      </c>
      <c r="D135" s="58"/>
      <c r="E135" s="21"/>
      <c r="F135" s="21"/>
      <c r="G135" s="21"/>
      <c r="H135" s="21"/>
      <c r="I135" s="59" t="str">
        <f t="shared" si="23"/>
        <v>Unternehmen f. Nahrungsergänzung</v>
      </c>
      <c r="J135" s="59"/>
      <c r="K135" s="59"/>
      <c r="L135" s="38">
        <v>6</v>
      </c>
      <c r="M135" s="38">
        <f t="shared" si="16"/>
        <v>-4</v>
      </c>
      <c r="N135" s="21"/>
      <c r="P135" s="25"/>
    </row>
    <row r="136" spans="1:16" ht="36" customHeight="1">
      <c r="A136" s="64"/>
      <c r="B136" s="21"/>
      <c r="C136" s="58" t="str">
        <f>IF(F52=0," ",$F$51)</f>
        <v>Doktorat / Forschung</v>
      </c>
      <c r="D136" s="58"/>
      <c r="E136" s="21"/>
      <c r="F136" s="21"/>
      <c r="G136" s="21"/>
      <c r="H136" s="21"/>
      <c r="I136" s="59" t="str">
        <f>IF(C136=" "," ",F52)</f>
        <v>Coach für Persönlichkeitsentw.</v>
      </c>
      <c r="J136" s="59"/>
      <c r="K136" s="59"/>
      <c r="L136" s="38">
        <v>8</v>
      </c>
      <c r="M136" s="38">
        <f t="shared" si="16"/>
        <v>-2</v>
      </c>
      <c r="N136" s="21"/>
      <c r="P136" s="25"/>
    </row>
    <row r="137" spans="1:16" ht="36" customHeight="1">
      <c r="A137" s="64"/>
      <c r="B137" s="21"/>
      <c r="C137" s="58" t="str">
        <f>IF(F53=0," ",$F$51)</f>
        <v>Doktorat / Forschung</v>
      </c>
      <c r="D137" s="58"/>
      <c r="E137" s="21"/>
      <c r="F137" s="21"/>
      <c r="G137" s="21"/>
      <c r="H137" s="21"/>
      <c r="I137" s="59" t="str">
        <f>IF(C137=" "," ",F53)</f>
        <v>Unternehmen f. Nahrungsergänzung</v>
      </c>
      <c r="J137" s="59"/>
      <c r="K137" s="59"/>
      <c r="L137" s="38">
        <v>6</v>
      </c>
      <c r="M137" s="38">
        <f t="shared" si="16"/>
        <v>-4</v>
      </c>
      <c r="N137" s="21"/>
      <c r="P137" s="25"/>
    </row>
    <row r="138" spans="1:16" ht="36" customHeight="1">
      <c r="A138" s="65"/>
      <c r="B138" s="30"/>
      <c r="C138" s="60" t="str">
        <f>IF(F53=0," ",$F$52)</f>
        <v>Coach für Persönlichkeitsentw.</v>
      </c>
      <c r="D138" s="60"/>
      <c r="E138" s="30"/>
      <c r="F138" s="30"/>
      <c r="G138" s="30"/>
      <c r="H138" s="30"/>
      <c r="I138" s="61" t="str">
        <f>IF(C138=" "," ",F53)</f>
        <v>Unternehmen f. Nahrungsergänzung</v>
      </c>
      <c r="J138" s="61"/>
      <c r="K138" s="61"/>
      <c r="L138" s="39">
        <v>10</v>
      </c>
      <c r="M138" s="39">
        <f t="shared" si="16"/>
        <v>1</v>
      </c>
      <c r="N138" s="30"/>
      <c r="O138" s="26"/>
      <c r="P138" s="27"/>
    </row>
    <row r="139" spans="1:16" ht="22" customHeight="1">
      <c r="L139" s="36"/>
      <c r="M139" s="36"/>
    </row>
    <row r="140" spans="1:16" ht="22" customHeight="1">
      <c r="L140" s="36"/>
      <c r="M140" s="36"/>
    </row>
    <row r="141" spans="1:16" ht="22" customHeight="1">
      <c r="A141" s="69"/>
      <c r="B141" s="22"/>
      <c r="C141" s="22"/>
      <c r="D141" s="22"/>
      <c r="E141" s="22"/>
      <c r="F141" s="22"/>
      <c r="G141" s="22"/>
      <c r="H141" s="22"/>
      <c r="I141" s="22"/>
      <c r="J141" s="22"/>
      <c r="K141" s="22"/>
      <c r="L141" s="100" t="s">
        <v>60</v>
      </c>
      <c r="M141" s="100"/>
      <c r="N141" s="100"/>
      <c r="O141" s="100"/>
      <c r="P141" s="101"/>
    </row>
    <row r="142" spans="1:16" ht="22" customHeight="1">
      <c r="A142" s="70"/>
      <c r="B142" s="66" t="s">
        <v>46</v>
      </c>
      <c r="C142" s="66"/>
      <c r="D142" s="66"/>
      <c r="E142" s="66"/>
      <c r="F142" s="66"/>
      <c r="G142" s="66"/>
      <c r="H142" s="66"/>
      <c r="I142" s="66"/>
      <c r="J142" s="66"/>
      <c r="K142" s="66"/>
      <c r="L142" s="100"/>
      <c r="M142" s="100"/>
      <c r="N142" s="100"/>
      <c r="O142" s="100"/>
      <c r="P142" s="101"/>
    </row>
    <row r="143" spans="1:16" ht="22" customHeight="1">
      <c r="A143" s="70"/>
      <c r="L143" s="100"/>
      <c r="M143" s="100"/>
      <c r="N143" s="100"/>
      <c r="O143" s="100"/>
      <c r="P143" s="101"/>
    </row>
    <row r="144" spans="1:16" ht="22" customHeight="1">
      <c r="A144" s="70"/>
      <c r="B144" s="67" t="s">
        <v>42</v>
      </c>
      <c r="C144" s="67"/>
      <c r="D144" s="67"/>
      <c r="E144" s="67"/>
      <c r="F144" s="67"/>
      <c r="G144" s="67"/>
      <c r="H144" s="67"/>
      <c r="I144" s="67"/>
      <c r="J144" s="67"/>
      <c r="K144" s="67"/>
      <c r="L144" s="100"/>
      <c r="M144" s="100"/>
      <c r="N144" s="100"/>
      <c r="O144" s="100"/>
      <c r="P144" s="101"/>
    </row>
    <row r="145" spans="1:16" ht="22" customHeight="1">
      <c r="A145" s="70"/>
      <c r="B145" s="68" t="str">
        <f>F69</f>
        <v>Passives Einkommen</v>
      </c>
      <c r="C145" s="68"/>
      <c r="D145" s="68"/>
      <c r="E145" s="68"/>
      <c r="F145" s="68"/>
      <c r="G145" s="68"/>
      <c r="H145" s="68"/>
      <c r="I145" s="68"/>
      <c r="J145" s="68"/>
      <c r="K145" s="68"/>
      <c r="L145" s="100"/>
      <c r="M145" s="100"/>
      <c r="N145" s="100"/>
      <c r="O145" s="100"/>
      <c r="P145" s="101"/>
    </row>
    <row r="146" spans="1:16" ht="22" customHeight="1">
      <c r="A146" s="70"/>
      <c r="B146" s="67" t="s">
        <v>41</v>
      </c>
      <c r="C146" s="67"/>
      <c r="D146" s="67"/>
      <c r="E146" s="67"/>
      <c r="F146" s="67"/>
      <c r="G146" s="67"/>
      <c r="H146" s="67"/>
      <c r="I146" s="67"/>
      <c r="J146" s="67"/>
      <c r="K146" s="67"/>
      <c r="L146" s="100"/>
      <c r="M146" s="100"/>
      <c r="N146" s="100"/>
      <c r="O146" s="100"/>
      <c r="P146" s="101"/>
    </row>
    <row r="147" spans="1:16" ht="22" customHeight="1">
      <c r="A147" s="70"/>
      <c r="E147" s="20"/>
      <c r="F147" s="20"/>
      <c r="G147" s="20"/>
      <c r="H147" s="20"/>
      <c r="I147" s="20"/>
      <c r="J147" s="20"/>
      <c r="K147" s="20"/>
      <c r="L147" s="100"/>
      <c r="M147" s="100"/>
      <c r="N147" s="100"/>
      <c r="O147" s="100"/>
      <c r="P147" s="101"/>
    </row>
    <row r="148" spans="1:16" ht="22" customHeight="1">
      <c r="A148" s="70"/>
      <c r="E148" s="20"/>
      <c r="F148" s="20"/>
      <c r="G148" s="20"/>
      <c r="H148" s="20"/>
      <c r="I148" s="20"/>
      <c r="J148" s="20"/>
      <c r="K148" s="20"/>
      <c r="L148" s="36"/>
      <c r="M148" s="36"/>
      <c r="P148" s="25"/>
    </row>
    <row r="149" spans="1:16" ht="36" customHeight="1">
      <c r="A149" s="70"/>
      <c r="B149" s="21"/>
      <c r="C149" s="58" t="str">
        <f>$F$47</f>
        <v>Retreat / Healing House</v>
      </c>
      <c r="D149" s="58"/>
      <c r="E149" s="21"/>
      <c r="F149" s="21"/>
      <c r="G149" s="21"/>
      <c r="H149" s="21"/>
      <c r="I149" s="59" t="str">
        <f t="shared" ref="I149:I154" si="24">IF(C149=" "," ",F48)</f>
        <v>Campingplatz betreiben</v>
      </c>
      <c r="J149" s="59"/>
      <c r="K149" s="59"/>
      <c r="L149" s="38">
        <v>10</v>
      </c>
      <c r="M149" s="38">
        <f t="shared" ref="M149:M169" si="25">IF(L149-10=0,1,L149-10)</f>
        <v>1</v>
      </c>
      <c r="P149" s="25"/>
    </row>
    <row r="150" spans="1:16" ht="36" customHeight="1">
      <c r="A150" s="70"/>
      <c r="B150" s="21"/>
      <c r="C150" s="58" t="str">
        <f>$F$47</f>
        <v>Retreat / Healing House</v>
      </c>
      <c r="D150" s="58"/>
      <c r="E150" s="21"/>
      <c r="F150" s="21"/>
      <c r="G150" s="21"/>
      <c r="H150" s="21"/>
      <c r="I150" s="59" t="str">
        <f t="shared" si="24"/>
        <v>Werbefilme und Webseiten</v>
      </c>
      <c r="J150" s="59"/>
      <c r="K150" s="59"/>
      <c r="L150" s="38">
        <v>8</v>
      </c>
      <c r="M150" s="38">
        <f t="shared" si="25"/>
        <v>-2</v>
      </c>
      <c r="P150" s="25"/>
    </row>
    <row r="151" spans="1:16" ht="36" customHeight="1">
      <c r="A151" s="70"/>
      <c r="B151" s="21"/>
      <c r="C151" s="58" t="str">
        <f>IF($F50=0," ",$F$47)</f>
        <v>Retreat / Healing House</v>
      </c>
      <c r="D151" s="58"/>
      <c r="E151" s="21"/>
      <c r="F151" s="21"/>
      <c r="G151" s="21"/>
      <c r="H151" s="21"/>
      <c r="I151" s="59" t="str">
        <f t="shared" si="24"/>
        <v>Regionalmanagement</v>
      </c>
      <c r="J151" s="59"/>
      <c r="K151" s="59"/>
      <c r="L151" s="38">
        <v>1</v>
      </c>
      <c r="M151" s="38">
        <f t="shared" si="25"/>
        <v>-9</v>
      </c>
      <c r="P151" s="25"/>
    </row>
    <row r="152" spans="1:16" ht="36" customHeight="1">
      <c r="A152" s="70"/>
      <c r="B152" s="21"/>
      <c r="C152" s="58" t="str">
        <f t="shared" ref="C152:C154" si="26">IF($F51=0," ",$F$47)</f>
        <v>Retreat / Healing House</v>
      </c>
      <c r="D152" s="58"/>
      <c r="E152" s="21"/>
      <c r="F152" s="21"/>
      <c r="G152" s="21"/>
      <c r="H152" s="21"/>
      <c r="I152" s="59" t="str">
        <f t="shared" si="24"/>
        <v>Doktorat / Forschung</v>
      </c>
      <c r="J152" s="59"/>
      <c r="K152" s="59"/>
      <c r="L152" s="38">
        <v>1</v>
      </c>
      <c r="M152" s="38">
        <f t="shared" si="25"/>
        <v>-9</v>
      </c>
      <c r="P152" s="25"/>
    </row>
    <row r="153" spans="1:16" ht="36" customHeight="1">
      <c r="A153" s="70"/>
      <c r="B153" s="21"/>
      <c r="C153" s="58" t="str">
        <f t="shared" si="26"/>
        <v>Retreat / Healing House</v>
      </c>
      <c r="D153" s="58"/>
      <c r="E153" s="21"/>
      <c r="F153" s="21"/>
      <c r="G153" s="21"/>
      <c r="H153" s="21"/>
      <c r="I153" s="59" t="str">
        <f t="shared" si="24"/>
        <v>Coach für Persönlichkeitsentw.</v>
      </c>
      <c r="J153" s="59"/>
      <c r="K153" s="59"/>
      <c r="L153" s="38">
        <v>15</v>
      </c>
      <c r="M153" s="38">
        <f t="shared" si="25"/>
        <v>5</v>
      </c>
      <c r="P153" s="25"/>
    </row>
    <row r="154" spans="1:16" ht="36" customHeight="1">
      <c r="A154" s="70"/>
      <c r="B154" s="21"/>
      <c r="C154" s="58" t="str">
        <f t="shared" si="26"/>
        <v>Retreat / Healing House</v>
      </c>
      <c r="D154" s="58"/>
      <c r="E154" s="21"/>
      <c r="F154" s="21"/>
      <c r="G154" s="21"/>
      <c r="H154" s="21"/>
      <c r="I154" s="59" t="str">
        <f t="shared" si="24"/>
        <v>Unternehmen f. Nahrungsergänzung</v>
      </c>
      <c r="J154" s="59"/>
      <c r="K154" s="59"/>
      <c r="L154" s="38">
        <v>2</v>
      </c>
      <c r="M154" s="38">
        <f t="shared" si="25"/>
        <v>-8</v>
      </c>
      <c r="P154" s="25"/>
    </row>
    <row r="155" spans="1:16" ht="36" customHeight="1">
      <c r="A155" s="70"/>
      <c r="B155" s="21"/>
      <c r="C155" s="58" t="str">
        <f>I149</f>
        <v>Campingplatz betreiben</v>
      </c>
      <c r="D155" s="58"/>
      <c r="E155" s="21"/>
      <c r="F155" s="21"/>
      <c r="G155" s="21"/>
      <c r="H155" s="21"/>
      <c r="I155" s="59" t="str">
        <f>IF(C155=" "," ",F49)</f>
        <v>Werbefilme und Webseiten</v>
      </c>
      <c r="J155" s="59"/>
      <c r="K155" s="59"/>
      <c r="L155" s="38">
        <v>5</v>
      </c>
      <c r="M155" s="38">
        <f t="shared" si="25"/>
        <v>-5</v>
      </c>
      <c r="P155" s="25"/>
    </row>
    <row r="156" spans="1:16" ht="36" customHeight="1">
      <c r="A156" s="70"/>
      <c r="B156" s="21"/>
      <c r="C156" s="58" t="str">
        <f>IF(F50=0," ",$F$48)</f>
        <v>Campingplatz betreiben</v>
      </c>
      <c r="D156" s="58"/>
      <c r="E156" s="21"/>
      <c r="F156" s="21"/>
      <c r="G156" s="21"/>
      <c r="H156" s="21"/>
      <c r="I156" s="59" t="str">
        <f>IF(C156=" "," ",F50)</f>
        <v>Regionalmanagement</v>
      </c>
      <c r="J156" s="59"/>
      <c r="K156" s="59"/>
      <c r="L156" s="38">
        <v>1</v>
      </c>
      <c r="M156" s="38">
        <f t="shared" si="25"/>
        <v>-9</v>
      </c>
      <c r="P156" s="25"/>
    </row>
    <row r="157" spans="1:16" ht="36" customHeight="1">
      <c r="A157" s="70"/>
      <c r="B157" s="21"/>
      <c r="C157" s="58" t="str">
        <f t="shared" ref="C157:C159" si="27">IF(F51=0," ",$F$48)</f>
        <v>Campingplatz betreiben</v>
      </c>
      <c r="D157" s="58"/>
      <c r="E157" s="21"/>
      <c r="F157" s="21"/>
      <c r="G157" s="21"/>
      <c r="H157" s="21"/>
      <c r="I157" s="59" t="str">
        <f>IF(C157=" "," ",F51)</f>
        <v>Doktorat / Forschung</v>
      </c>
      <c r="J157" s="59"/>
      <c r="K157" s="59"/>
      <c r="L157" s="38">
        <v>1</v>
      </c>
      <c r="M157" s="38">
        <f t="shared" si="25"/>
        <v>-9</v>
      </c>
      <c r="P157" s="25"/>
    </row>
    <row r="158" spans="1:16" ht="36" customHeight="1">
      <c r="A158" s="70"/>
      <c r="B158" s="21"/>
      <c r="C158" s="58" t="str">
        <f t="shared" si="27"/>
        <v>Campingplatz betreiben</v>
      </c>
      <c r="D158" s="58"/>
      <c r="E158" s="21"/>
      <c r="F158" s="21"/>
      <c r="G158" s="21"/>
      <c r="H158" s="21"/>
      <c r="I158" s="59" t="str">
        <f>IF(C158=" "," ",F52)</f>
        <v>Coach für Persönlichkeitsentw.</v>
      </c>
      <c r="J158" s="59"/>
      <c r="K158" s="59"/>
      <c r="L158" s="38">
        <v>10</v>
      </c>
      <c r="M158" s="38">
        <f t="shared" si="25"/>
        <v>1</v>
      </c>
      <c r="P158" s="25"/>
    </row>
    <row r="159" spans="1:16" ht="36" customHeight="1">
      <c r="A159" s="70"/>
      <c r="B159" s="21"/>
      <c r="C159" s="58" t="str">
        <f t="shared" si="27"/>
        <v>Campingplatz betreiben</v>
      </c>
      <c r="D159" s="58"/>
      <c r="E159" s="21"/>
      <c r="F159" s="21"/>
      <c r="G159" s="21"/>
      <c r="H159" s="21"/>
      <c r="I159" s="59" t="str">
        <f>IF(C159=" "," ",F53)</f>
        <v>Unternehmen f. Nahrungsergänzung</v>
      </c>
      <c r="J159" s="59"/>
      <c r="K159" s="59"/>
      <c r="L159" s="38">
        <v>15</v>
      </c>
      <c r="M159" s="38">
        <f t="shared" si="25"/>
        <v>5</v>
      </c>
      <c r="P159" s="25"/>
    </row>
    <row r="160" spans="1:16" ht="36" customHeight="1">
      <c r="A160" s="70"/>
      <c r="B160" s="21"/>
      <c r="C160" s="58" t="str">
        <f>IF(F50=0," ",$F$49)</f>
        <v>Werbefilme und Webseiten</v>
      </c>
      <c r="D160" s="58"/>
      <c r="E160" s="21"/>
      <c r="F160" s="21"/>
      <c r="G160" s="21"/>
      <c r="H160" s="21"/>
      <c r="I160" s="59" t="str">
        <f>IF(C160=" "," ",F50)</f>
        <v>Regionalmanagement</v>
      </c>
      <c r="J160" s="59"/>
      <c r="K160" s="59"/>
      <c r="L160" s="38">
        <v>1</v>
      </c>
      <c r="M160" s="38">
        <f t="shared" si="25"/>
        <v>-9</v>
      </c>
      <c r="P160" s="25"/>
    </row>
    <row r="161" spans="1:16" ht="36" customHeight="1">
      <c r="A161" s="70"/>
      <c r="B161" s="21"/>
      <c r="C161" s="58" t="str">
        <f t="shared" ref="C161:C163" si="28">IF(F51=0," ",$F$49)</f>
        <v>Werbefilme und Webseiten</v>
      </c>
      <c r="D161" s="58"/>
      <c r="E161" s="21"/>
      <c r="F161" s="21"/>
      <c r="G161" s="21"/>
      <c r="H161" s="21"/>
      <c r="I161" s="59" t="str">
        <f>IF(C161=" "," ",F51)</f>
        <v>Doktorat / Forschung</v>
      </c>
      <c r="J161" s="59"/>
      <c r="K161" s="59"/>
      <c r="L161" s="38">
        <v>1</v>
      </c>
      <c r="M161" s="38">
        <f t="shared" si="25"/>
        <v>-9</v>
      </c>
      <c r="P161" s="25"/>
    </row>
    <row r="162" spans="1:16" ht="36" customHeight="1">
      <c r="A162" s="70"/>
      <c r="B162" s="21"/>
      <c r="C162" s="58" t="str">
        <f t="shared" si="28"/>
        <v>Werbefilme und Webseiten</v>
      </c>
      <c r="D162" s="58"/>
      <c r="E162" s="21"/>
      <c r="F162" s="21"/>
      <c r="G162" s="21"/>
      <c r="H162" s="21"/>
      <c r="I162" s="59" t="str">
        <f>IF(C162=" "," ",F52)</f>
        <v>Coach für Persönlichkeitsentw.</v>
      </c>
      <c r="J162" s="59"/>
      <c r="K162" s="59"/>
      <c r="L162" s="38">
        <v>14</v>
      </c>
      <c r="M162" s="38">
        <f t="shared" si="25"/>
        <v>4</v>
      </c>
      <c r="P162" s="25"/>
    </row>
    <row r="163" spans="1:16" ht="36" customHeight="1">
      <c r="A163" s="70"/>
      <c r="B163" s="21"/>
      <c r="C163" s="58" t="str">
        <f t="shared" si="28"/>
        <v>Werbefilme und Webseiten</v>
      </c>
      <c r="D163" s="58"/>
      <c r="E163" s="21"/>
      <c r="F163" s="21"/>
      <c r="G163" s="21"/>
      <c r="H163" s="21"/>
      <c r="I163" s="59" t="str">
        <f>IF(C163=" "," ",F53)</f>
        <v>Unternehmen f. Nahrungsergänzung</v>
      </c>
      <c r="J163" s="59"/>
      <c r="K163" s="59"/>
      <c r="L163" s="38">
        <v>14</v>
      </c>
      <c r="M163" s="38">
        <f t="shared" si="25"/>
        <v>4</v>
      </c>
      <c r="P163" s="25"/>
    </row>
    <row r="164" spans="1:16" ht="36" customHeight="1">
      <c r="A164" s="70"/>
      <c r="B164" s="21"/>
      <c r="C164" s="58" t="str">
        <f>IF(F51=0," ",$F$50)</f>
        <v>Regionalmanagement</v>
      </c>
      <c r="D164" s="58"/>
      <c r="E164" s="21"/>
      <c r="F164" s="21"/>
      <c r="G164" s="21"/>
      <c r="H164" s="21"/>
      <c r="I164" s="59" t="str">
        <f>IF(C164=" "," ",F51)</f>
        <v>Doktorat / Forschung</v>
      </c>
      <c r="J164" s="59"/>
      <c r="K164" s="59"/>
      <c r="L164" s="38">
        <v>10</v>
      </c>
      <c r="M164" s="38">
        <f t="shared" si="25"/>
        <v>1</v>
      </c>
      <c r="P164" s="25"/>
    </row>
    <row r="165" spans="1:16" ht="36" customHeight="1">
      <c r="A165" s="70"/>
      <c r="B165" s="21"/>
      <c r="C165" s="58" t="str">
        <f t="shared" ref="C165:C166" si="29">IF(F52=0," ",$F$50)</f>
        <v>Regionalmanagement</v>
      </c>
      <c r="D165" s="58"/>
      <c r="E165" s="21"/>
      <c r="F165" s="21"/>
      <c r="G165" s="21"/>
      <c r="H165" s="21"/>
      <c r="I165" s="59" t="str">
        <f>IF(C165=" "," ",F52)</f>
        <v>Coach für Persönlichkeitsentw.</v>
      </c>
      <c r="J165" s="59"/>
      <c r="K165" s="59"/>
      <c r="L165" s="38">
        <v>19</v>
      </c>
      <c r="M165" s="38">
        <f t="shared" si="25"/>
        <v>9</v>
      </c>
      <c r="P165" s="25"/>
    </row>
    <row r="166" spans="1:16" ht="36" customHeight="1">
      <c r="A166" s="70"/>
      <c r="B166" s="21"/>
      <c r="C166" s="58" t="str">
        <f t="shared" si="29"/>
        <v>Regionalmanagement</v>
      </c>
      <c r="D166" s="58"/>
      <c r="E166" s="21"/>
      <c r="F166" s="21"/>
      <c r="G166" s="21"/>
      <c r="H166" s="21"/>
      <c r="I166" s="59" t="str">
        <f>IF(C166=" "," ",F53)</f>
        <v>Unternehmen f. Nahrungsergänzung</v>
      </c>
      <c r="J166" s="59"/>
      <c r="K166" s="59"/>
      <c r="L166" s="38">
        <v>19</v>
      </c>
      <c r="M166" s="38">
        <f t="shared" si="25"/>
        <v>9</v>
      </c>
      <c r="P166" s="25"/>
    </row>
    <row r="167" spans="1:16" ht="36" customHeight="1">
      <c r="A167" s="70"/>
      <c r="B167" s="21"/>
      <c r="C167" s="58" t="str">
        <f>IF(F52=0," ",$F$51)</f>
        <v>Doktorat / Forschung</v>
      </c>
      <c r="D167" s="58"/>
      <c r="E167" s="21"/>
      <c r="F167" s="21"/>
      <c r="G167" s="21"/>
      <c r="H167" s="21"/>
      <c r="I167" s="59" t="str">
        <f>IF(C167=" "," ",F52)</f>
        <v>Coach für Persönlichkeitsentw.</v>
      </c>
      <c r="J167" s="59"/>
      <c r="K167" s="59"/>
      <c r="L167" s="38">
        <v>19</v>
      </c>
      <c r="M167" s="38">
        <f t="shared" si="25"/>
        <v>9</v>
      </c>
      <c r="P167" s="25"/>
    </row>
    <row r="168" spans="1:16" ht="36" customHeight="1">
      <c r="A168" s="70"/>
      <c r="B168" s="21"/>
      <c r="C168" s="58" t="str">
        <f>IF(F53=0," ",$F$51)</f>
        <v>Doktorat / Forschung</v>
      </c>
      <c r="D168" s="58"/>
      <c r="E168" s="21"/>
      <c r="F168" s="21"/>
      <c r="G168" s="21"/>
      <c r="H168" s="21"/>
      <c r="I168" s="59" t="str">
        <f>IF(C168=" "," ",F53)</f>
        <v>Unternehmen f. Nahrungsergänzung</v>
      </c>
      <c r="J168" s="59"/>
      <c r="K168" s="59"/>
      <c r="L168" s="38">
        <v>19</v>
      </c>
      <c r="M168" s="38">
        <f t="shared" si="25"/>
        <v>9</v>
      </c>
      <c r="P168" s="25"/>
    </row>
    <row r="169" spans="1:16" ht="36" customHeight="1">
      <c r="A169" s="71"/>
      <c r="B169" s="30"/>
      <c r="C169" s="60" t="str">
        <f>IF(F53=0," ",$F$52)</f>
        <v>Coach für Persönlichkeitsentw.</v>
      </c>
      <c r="D169" s="60"/>
      <c r="E169" s="30"/>
      <c r="F169" s="30"/>
      <c r="G169" s="30"/>
      <c r="H169" s="30"/>
      <c r="I169" s="61" t="str">
        <f>IF(C169=" "," ",F53)</f>
        <v>Unternehmen f. Nahrungsergänzung</v>
      </c>
      <c r="J169" s="61"/>
      <c r="K169" s="61"/>
      <c r="L169" s="39">
        <v>10</v>
      </c>
      <c r="M169" s="39">
        <f t="shared" si="25"/>
        <v>1</v>
      </c>
      <c r="N169" s="26"/>
      <c r="O169" s="26"/>
      <c r="P169" s="27"/>
    </row>
    <row r="170" spans="1:16" ht="22" customHeight="1">
      <c r="L170" s="36"/>
      <c r="M170" s="36"/>
    </row>
    <row r="171" spans="1:16" ht="22" customHeight="1">
      <c r="L171" s="36"/>
      <c r="M171" s="36"/>
    </row>
    <row r="172" spans="1:16" ht="22" customHeight="1">
      <c r="A172" s="63"/>
      <c r="B172" s="22"/>
      <c r="C172" s="22"/>
      <c r="D172" s="22"/>
      <c r="E172" s="22"/>
      <c r="F172" s="22"/>
      <c r="G172" s="22"/>
      <c r="H172" s="22"/>
      <c r="I172" s="22"/>
      <c r="J172" s="22"/>
      <c r="K172" s="22"/>
      <c r="L172" s="100" t="s">
        <v>60</v>
      </c>
      <c r="M172" s="100"/>
      <c r="N172" s="100"/>
      <c r="O172" s="100"/>
      <c r="P172" s="101"/>
    </row>
    <row r="173" spans="1:16" ht="22" customHeight="1">
      <c r="A173" s="64"/>
      <c r="B173" s="66" t="s">
        <v>46</v>
      </c>
      <c r="C173" s="66"/>
      <c r="D173" s="66"/>
      <c r="E173" s="66"/>
      <c r="F173" s="66"/>
      <c r="G173" s="66"/>
      <c r="H173" s="66"/>
      <c r="I173" s="66"/>
      <c r="J173" s="66"/>
      <c r="K173" s="66"/>
      <c r="L173" s="100"/>
      <c r="M173" s="100"/>
      <c r="N173" s="100"/>
      <c r="O173" s="100"/>
      <c r="P173" s="101"/>
    </row>
    <row r="174" spans="1:16" ht="22" customHeight="1">
      <c r="A174" s="64"/>
      <c r="L174" s="100"/>
      <c r="M174" s="100"/>
      <c r="N174" s="100"/>
      <c r="O174" s="100"/>
      <c r="P174" s="101"/>
    </row>
    <row r="175" spans="1:16" ht="22" customHeight="1">
      <c r="A175" s="64"/>
      <c r="B175" s="67" t="s">
        <v>42</v>
      </c>
      <c r="C175" s="67"/>
      <c r="D175" s="67"/>
      <c r="E175" s="67"/>
      <c r="F175" s="67"/>
      <c r="G175" s="67"/>
      <c r="H175" s="67"/>
      <c r="I175" s="67"/>
      <c r="J175" s="67"/>
      <c r="K175" s="67"/>
      <c r="L175" s="100"/>
      <c r="M175" s="100"/>
      <c r="N175" s="100"/>
      <c r="O175" s="100"/>
      <c r="P175" s="101"/>
    </row>
    <row r="176" spans="1:16" ht="22" customHeight="1">
      <c r="A176" s="64"/>
      <c r="B176" s="68" t="str">
        <f>F70</f>
        <v>Ortsungebundenheit</v>
      </c>
      <c r="C176" s="68"/>
      <c r="D176" s="68"/>
      <c r="E176" s="68"/>
      <c r="F176" s="68"/>
      <c r="G176" s="68"/>
      <c r="H176" s="68"/>
      <c r="I176" s="68"/>
      <c r="J176" s="68"/>
      <c r="K176" s="68"/>
      <c r="L176" s="100"/>
      <c r="M176" s="100"/>
      <c r="N176" s="100"/>
      <c r="O176" s="100"/>
      <c r="P176" s="101"/>
    </row>
    <row r="177" spans="1:16" ht="22" customHeight="1">
      <c r="A177" s="64"/>
      <c r="B177" s="67" t="s">
        <v>41</v>
      </c>
      <c r="C177" s="67"/>
      <c r="D177" s="67"/>
      <c r="E177" s="67"/>
      <c r="F177" s="67"/>
      <c r="G177" s="67"/>
      <c r="H177" s="67"/>
      <c r="I177" s="67"/>
      <c r="J177" s="67"/>
      <c r="K177" s="67"/>
      <c r="L177" s="100"/>
      <c r="M177" s="100"/>
      <c r="N177" s="100"/>
      <c r="O177" s="100"/>
      <c r="P177" s="101"/>
    </row>
    <row r="178" spans="1:16" ht="22" customHeight="1">
      <c r="A178" s="64"/>
      <c r="E178" s="20"/>
      <c r="F178" s="20"/>
      <c r="G178" s="20"/>
      <c r="H178" s="20"/>
      <c r="I178" s="20"/>
      <c r="J178" s="20"/>
      <c r="K178" s="20"/>
      <c r="L178" s="100"/>
      <c r="M178" s="100"/>
      <c r="N178" s="100"/>
      <c r="O178" s="100"/>
      <c r="P178" s="101"/>
    </row>
    <row r="179" spans="1:16" ht="22" customHeight="1">
      <c r="A179" s="64"/>
      <c r="E179" s="20"/>
      <c r="F179" s="20"/>
      <c r="G179" s="20"/>
      <c r="H179" s="20"/>
      <c r="I179" s="20"/>
      <c r="J179" s="20"/>
      <c r="K179" s="20"/>
      <c r="L179" s="36"/>
      <c r="M179" s="36"/>
      <c r="P179" s="25"/>
    </row>
    <row r="180" spans="1:16" ht="36" customHeight="1">
      <c r="A180" s="64"/>
      <c r="B180" s="21"/>
      <c r="C180" s="58" t="str">
        <f>$F$47</f>
        <v>Retreat / Healing House</v>
      </c>
      <c r="D180" s="58"/>
      <c r="E180" s="21"/>
      <c r="F180" s="21"/>
      <c r="G180" s="21"/>
      <c r="H180" s="21"/>
      <c r="I180" s="59" t="str">
        <f>IF(C149=" "," ",F48)</f>
        <v>Campingplatz betreiben</v>
      </c>
      <c r="J180" s="59"/>
      <c r="K180" s="59"/>
      <c r="L180" s="38">
        <v>10</v>
      </c>
      <c r="M180" s="38">
        <f t="shared" ref="M180:M200" si="30">IF(L180-10=0,1,L180-10)</f>
        <v>1</v>
      </c>
      <c r="P180" s="25"/>
    </row>
    <row r="181" spans="1:16" ht="36" customHeight="1">
      <c r="A181" s="64"/>
      <c r="B181" s="21"/>
      <c r="C181" s="58" t="str">
        <f>$F$47</f>
        <v>Retreat / Healing House</v>
      </c>
      <c r="D181" s="58"/>
      <c r="E181" s="21"/>
      <c r="F181" s="21"/>
      <c r="G181" s="21"/>
      <c r="H181" s="21"/>
      <c r="I181" s="59" t="str">
        <f t="shared" ref="I181:I185" si="31">IF(C150=" "," ",F49)</f>
        <v>Werbefilme und Webseiten</v>
      </c>
      <c r="J181" s="59"/>
      <c r="K181" s="59"/>
      <c r="L181" s="38">
        <v>19</v>
      </c>
      <c r="M181" s="38">
        <f t="shared" si="30"/>
        <v>9</v>
      </c>
      <c r="P181" s="25"/>
    </row>
    <row r="182" spans="1:16" ht="36" customHeight="1">
      <c r="A182" s="64"/>
      <c r="B182" s="21"/>
      <c r="C182" s="58" t="str">
        <f>IF($F50=0," ",$F$47)</f>
        <v>Retreat / Healing House</v>
      </c>
      <c r="D182" s="58"/>
      <c r="E182" s="21"/>
      <c r="F182" s="21"/>
      <c r="G182" s="21"/>
      <c r="H182" s="21"/>
      <c r="I182" s="59" t="str">
        <f t="shared" si="31"/>
        <v>Regionalmanagement</v>
      </c>
      <c r="J182" s="59"/>
      <c r="K182" s="59"/>
      <c r="L182" s="38">
        <v>10</v>
      </c>
      <c r="M182" s="38">
        <f t="shared" si="30"/>
        <v>1</v>
      </c>
      <c r="P182" s="25"/>
    </row>
    <row r="183" spans="1:16" ht="36" customHeight="1">
      <c r="A183" s="64"/>
      <c r="B183" s="21"/>
      <c r="C183" s="58" t="str">
        <f t="shared" ref="C183:C185" si="32">IF($F51=0," ",$F$47)</f>
        <v>Retreat / Healing House</v>
      </c>
      <c r="D183" s="58"/>
      <c r="E183" s="21"/>
      <c r="F183" s="21"/>
      <c r="G183" s="21"/>
      <c r="H183" s="21"/>
      <c r="I183" s="59" t="str">
        <f t="shared" si="31"/>
        <v>Doktorat / Forschung</v>
      </c>
      <c r="J183" s="59"/>
      <c r="K183" s="59"/>
      <c r="L183" s="38">
        <v>10</v>
      </c>
      <c r="M183" s="38">
        <f t="shared" si="30"/>
        <v>1</v>
      </c>
      <c r="P183" s="25"/>
    </row>
    <row r="184" spans="1:16" ht="36" customHeight="1">
      <c r="A184" s="64"/>
      <c r="B184" s="21"/>
      <c r="C184" s="58" t="str">
        <f t="shared" si="32"/>
        <v>Retreat / Healing House</v>
      </c>
      <c r="D184" s="58"/>
      <c r="E184" s="21"/>
      <c r="F184" s="21"/>
      <c r="G184" s="21"/>
      <c r="H184" s="21"/>
      <c r="I184" s="59" t="str">
        <f t="shared" si="31"/>
        <v>Coach für Persönlichkeitsentw.</v>
      </c>
      <c r="J184" s="59"/>
      <c r="K184" s="59"/>
      <c r="L184" s="38">
        <v>13</v>
      </c>
      <c r="M184" s="38">
        <f t="shared" si="30"/>
        <v>3</v>
      </c>
      <c r="P184" s="25"/>
    </row>
    <row r="185" spans="1:16" ht="36" customHeight="1">
      <c r="A185" s="64"/>
      <c r="B185" s="21"/>
      <c r="C185" s="58" t="str">
        <f t="shared" si="32"/>
        <v>Retreat / Healing House</v>
      </c>
      <c r="D185" s="58"/>
      <c r="E185" s="21"/>
      <c r="F185" s="21"/>
      <c r="G185" s="21"/>
      <c r="H185" s="21"/>
      <c r="I185" s="59" t="str">
        <f t="shared" si="31"/>
        <v>Unternehmen f. Nahrungsergänzung</v>
      </c>
      <c r="J185" s="59"/>
      <c r="K185" s="59"/>
      <c r="L185" s="38">
        <v>15</v>
      </c>
      <c r="M185" s="38">
        <f t="shared" si="30"/>
        <v>5</v>
      </c>
      <c r="P185" s="25"/>
    </row>
    <row r="186" spans="1:16" ht="36" customHeight="1">
      <c r="A186" s="64"/>
      <c r="B186" s="21"/>
      <c r="C186" s="58" t="str">
        <f>I180</f>
        <v>Campingplatz betreiben</v>
      </c>
      <c r="D186" s="58"/>
      <c r="E186" s="21"/>
      <c r="F186" s="21"/>
      <c r="G186" s="21"/>
      <c r="H186" s="21"/>
      <c r="I186" s="59" t="str">
        <f>IF(C155=" "," ",F49)</f>
        <v>Werbefilme und Webseiten</v>
      </c>
      <c r="J186" s="59"/>
      <c r="K186" s="59"/>
      <c r="L186" s="38">
        <v>17</v>
      </c>
      <c r="M186" s="38">
        <f t="shared" si="30"/>
        <v>7</v>
      </c>
      <c r="P186" s="25"/>
    </row>
    <row r="187" spans="1:16" ht="36" customHeight="1">
      <c r="A187" s="64"/>
      <c r="B187" s="21"/>
      <c r="C187" s="58" t="str">
        <f>IF(F50=0," ",$F$48)</f>
        <v>Campingplatz betreiben</v>
      </c>
      <c r="D187" s="58"/>
      <c r="E187" s="21"/>
      <c r="F187" s="21"/>
      <c r="G187" s="21"/>
      <c r="H187" s="21"/>
      <c r="I187" s="59" t="str">
        <f t="shared" ref="I187:I190" si="33">IF(C156=" "," ",F50)</f>
        <v>Regionalmanagement</v>
      </c>
      <c r="J187" s="59"/>
      <c r="K187" s="59"/>
      <c r="L187" s="38">
        <v>13</v>
      </c>
      <c r="M187" s="38">
        <f t="shared" si="30"/>
        <v>3</v>
      </c>
      <c r="P187" s="25"/>
    </row>
    <row r="188" spans="1:16" ht="36" customHeight="1">
      <c r="A188" s="64"/>
      <c r="B188" s="21"/>
      <c r="C188" s="58" t="str">
        <f t="shared" ref="C188:C190" si="34">IF(F51=0," ",$F$48)</f>
        <v>Campingplatz betreiben</v>
      </c>
      <c r="D188" s="58"/>
      <c r="E188" s="21"/>
      <c r="F188" s="21"/>
      <c r="G188" s="21"/>
      <c r="H188" s="21"/>
      <c r="I188" s="59" t="str">
        <f t="shared" si="33"/>
        <v>Doktorat / Forschung</v>
      </c>
      <c r="J188" s="59"/>
      <c r="K188" s="59"/>
      <c r="L188" s="38">
        <v>13</v>
      </c>
      <c r="M188" s="38">
        <f t="shared" si="30"/>
        <v>3</v>
      </c>
      <c r="P188" s="25"/>
    </row>
    <row r="189" spans="1:16" ht="36" customHeight="1">
      <c r="A189" s="64"/>
      <c r="B189" s="21"/>
      <c r="C189" s="58" t="str">
        <f t="shared" si="34"/>
        <v>Campingplatz betreiben</v>
      </c>
      <c r="D189" s="58"/>
      <c r="E189" s="21"/>
      <c r="F189" s="21"/>
      <c r="G189" s="21"/>
      <c r="H189" s="21"/>
      <c r="I189" s="59" t="str">
        <f t="shared" si="33"/>
        <v>Coach für Persönlichkeitsentw.</v>
      </c>
      <c r="J189" s="59"/>
      <c r="K189" s="59"/>
      <c r="L189" s="38">
        <v>19</v>
      </c>
      <c r="M189" s="38">
        <f t="shared" si="30"/>
        <v>9</v>
      </c>
      <c r="P189" s="25"/>
    </row>
    <row r="190" spans="1:16" ht="36" customHeight="1">
      <c r="A190" s="64"/>
      <c r="B190" s="21"/>
      <c r="C190" s="58" t="str">
        <f t="shared" si="34"/>
        <v>Campingplatz betreiben</v>
      </c>
      <c r="D190" s="58"/>
      <c r="E190" s="21"/>
      <c r="F190" s="21"/>
      <c r="G190" s="21"/>
      <c r="H190" s="21"/>
      <c r="I190" s="59" t="str">
        <f t="shared" si="33"/>
        <v>Unternehmen f. Nahrungsergänzung</v>
      </c>
      <c r="J190" s="59"/>
      <c r="K190" s="59"/>
      <c r="L190" s="38">
        <v>19</v>
      </c>
      <c r="M190" s="38">
        <f t="shared" si="30"/>
        <v>9</v>
      </c>
      <c r="P190" s="25"/>
    </row>
    <row r="191" spans="1:16" ht="36" customHeight="1">
      <c r="A191" s="64"/>
      <c r="B191" s="21"/>
      <c r="C191" s="58" t="str">
        <f>IF(F50=0," ",$F$49)</f>
        <v>Werbefilme und Webseiten</v>
      </c>
      <c r="D191" s="58"/>
      <c r="E191" s="21"/>
      <c r="F191" s="21"/>
      <c r="G191" s="21"/>
      <c r="H191" s="21"/>
      <c r="I191" s="59" t="str">
        <f>IF(C160=" "," ",F50)</f>
        <v>Regionalmanagement</v>
      </c>
      <c r="J191" s="59"/>
      <c r="K191" s="59"/>
      <c r="L191" s="38">
        <v>3</v>
      </c>
      <c r="M191" s="38">
        <f t="shared" si="30"/>
        <v>-7</v>
      </c>
      <c r="P191" s="25"/>
    </row>
    <row r="192" spans="1:16" ht="36" customHeight="1">
      <c r="A192" s="64"/>
      <c r="B192" s="21"/>
      <c r="C192" s="58" t="str">
        <f t="shared" ref="C192:C194" si="35">IF(F51=0," ",$F$49)</f>
        <v>Werbefilme und Webseiten</v>
      </c>
      <c r="D192" s="58"/>
      <c r="E192" s="21"/>
      <c r="F192" s="21"/>
      <c r="G192" s="21"/>
      <c r="H192" s="21"/>
      <c r="I192" s="59" t="str">
        <f t="shared" ref="I192:I194" si="36">IF(C161=" "," ",F51)</f>
        <v>Doktorat / Forschung</v>
      </c>
      <c r="J192" s="59"/>
      <c r="K192" s="59"/>
      <c r="L192" s="38">
        <v>7</v>
      </c>
      <c r="M192" s="38">
        <f t="shared" si="30"/>
        <v>-3</v>
      </c>
      <c r="P192" s="25"/>
    </row>
    <row r="193" spans="1:16" ht="36" customHeight="1">
      <c r="A193" s="64"/>
      <c r="B193" s="21"/>
      <c r="C193" s="58" t="str">
        <f t="shared" si="35"/>
        <v>Werbefilme und Webseiten</v>
      </c>
      <c r="D193" s="58"/>
      <c r="E193" s="21"/>
      <c r="F193" s="21"/>
      <c r="G193" s="21"/>
      <c r="H193" s="21"/>
      <c r="I193" s="59" t="str">
        <f t="shared" si="36"/>
        <v>Coach für Persönlichkeitsentw.</v>
      </c>
      <c r="J193" s="59"/>
      <c r="K193" s="59"/>
      <c r="L193" s="38">
        <v>10</v>
      </c>
      <c r="M193" s="38">
        <f t="shared" si="30"/>
        <v>1</v>
      </c>
      <c r="P193" s="25"/>
    </row>
    <row r="194" spans="1:16" ht="36" customHeight="1">
      <c r="A194" s="64"/>
      <c r="B194" s="21"/>
      <c r="C194" s="58" t="str">
        <f t="shared" si="35"/>
        <v>Werbefilme und Webseiten</v>
      </c>
      <c r="D194" s="58"/>
      <c r="E194" s="21"/>
      <c r="F194" s="21"/>
      <c r="G194" s="21"/>
      <c r="H194" s="21"/>
      <c r="I194" s="59" t="str">
        <f t="shared" si="36"/>
        <v>Unternehmen f. Nahrungsergänzung</v>
      </c>
      <c r="J194" s="59"/>
      <c r="K194" s="59"/>
      <c r="L194" s="38">
        <v>12</v>
      </c>
      <c r="M194" s="38">
        <f t="shared" si="30"/>
        <v>2</v>
      </c>
      <c r="P194" s="25"/>
    </row>
    <row r="195" spans="1:16" ht="36" customHeight="1">
      <c r="A195" s="64"/>
      <c r="B195" s="21"/>
      <c r="C195" s="58" t="str">
        <f>IF(F51=0," ",$F$50)</f>
        <v>Regionalmanagement</v>
      </c>
      <c r="D195" s="58"/>
      <c r="E195" s="21"/>
      <c r="F195" s="21"/>
      <c r="G195" s="21"/>
      <c r="H195" s="21"/>
      <c r="I195" s="59" t="str">
        <f>IF(C164=" "," ",F51)</f>
        <v>Doktorat / Forschung</v>
      </c>
      <c r="J195" s="59"/>
      <c r="K195" s="59"/>
      <c r="L195" s="38">
        <v>11</v>
      </c>
      <c r="M195" s="38">
        <f t="shared" si="30"/>
        <v>1</v>
      </c>
      <c r="P195" s="25"/>
    </row>
    <row r="196" spans="1:16" ht="36" customHeight="1">
      <c r="A196" s="64"/>
      <c r="B196" s="21"/>
      <c r="C196" s="58" t="str">
        <f t="shared" ref="C196:C197" si="37">IF(F52=0," ",$F$50)</f>
        <v>Regionalmanagement</v>
      </c>
      <c r="D196" s="58"/>
      <c r="E196" s="21"/>
      <c r="F196" s="21"/>
      <c r="G196" s="21"/>
      <c r="H196" s="21"/>
      <c r="I196" s="59" t="str">
        <f t="shared" ref="I196:I197" si="38">IF(C165=" "," ",F52)</f>
        <v>Coach für Persönlichkeitsentw.</v>
      </c>
      <c r="J196" s="59"/>
      <c r="K196" s="59"/>
      <c r="L196" s="38">
        <v>18</v>
      </c>
      <c r="M196" s="38">
        <f t="shared" si="30"/>
        <v>8</v>
      </c>
      <c r="P196" s="25"/>
    </row>
    <row r="197" spans="1:16" ht="36" customHeight="1">
      <c r="A197" s="64"/>
      <c r="B197" s="21"/>
      <c r="C197" s="58" t="str">
        <f t="shared" si="37"/>
        <v>Regionalmanagement</v>
      </c>
      <c r="D197" s="58"/>
      <c r="E197" s="21"/>
      <c r="F197" s="21"/>
      <c r="G197" s="21"/>
      <c r="H197" s="21"/>
      <c r="I197" s="59" t="str">
        <f t="shared" si="38"/>
        <v>Unternehmen f. Nahrungsergänzung</v>
      </c>
      <c r="J197" s="59"/>
      <c r="K197" s="59"/>
      <c r="L197" s="38">
        <v>18</v>
      </c>
      <c r="M197" s="38">
        <f t="shared" si="30"/>
        <v>8</v>
      </c>
      <c r="P197" s="25"/>
    </row>
    <row r="198" spans="1:16" ht="36" customHeight="1">
      <c r="A198" s="64"/>
      <c r="B198" s="21"/>
      <c r="C198" s="58" t="str">
        <f>IF(F52=0," ",$F$51)</f>
        <v>Doktorat / Forschung</v>
      </c>
      <c r="D198" s="58"/>
      <c r="E198" s="21"/>
      <c r="F198" s="21"/>
      <c r="G198" s="21"/>
      <c r="H198" s="21"/>
      <c r="I198" s="59" t="str">
        <f>IF(C167=" "," ",F52)</f>
        <v>Coach für Persönlichkeitsentw.</v>
      </c>
      <c r="J198" s="59"/>
      <c r="K198" s="59"/>
      <c r="L198" s="38">
        <v>18</v>
      </c>
      <c r="M198" s="38">
        <f t="shared" si="30"/>
        <v>8</v>
      </c>
      <c r="P198" s="25"/>
    </row>
    <row r="199" spans="1:16" ht="36" customHeight="1">
      <c r="A199" s="64"/>
      <c r="B199" s="21"/>
      <c r="C199" s="58" t="str">
        <f>IF(F53=0," ",$F$51)</f>
        <v>Doktorat / Forschung</v>
      </c>
      <c r="D199" s="58"/>
      <c r="E199" s="21"/>
      <c r="F199" s="21"/>
      <c r="G199" s="21"/>
      <c r="H199" s="21"/>
      <c r="I199" s="59" t="str">
        <f>IF(C168=" "," ",F53)</f>
        <v>Unternehmen f. Nahrungsergänzung</v>
      </c>
      <c r="J199" s="59"/>
      <c r="K199" s="59"/>
      <c r="L199" s="38">
        <v>18</v>
      </c>
      <c r="M199" s="38">
        <f t="shared" si="30"/>
        <v>8</v>
      </c>
      <c r="P199" s="25"/>
    </row>
    <row r="200" spans="1:16" ht="36" customHeight="1">
      <c r="A200" s="65"/>
      <c r="B200" s="30"/>
      <c r="C200" s="60" t="str">
        <f>IF(F53=0," ",$F$52)</f>
        <v>Coach für Persönlichkeitsentw.</v>
      </c>
      <c r="D200" s="60"/>
      <c r="E200" s="30"/>
      <c r="F200" s="30"/>
      <c r="G200" s="30"/>
      <c r="H200" s="30"/>
      <c r="I200" s="61" t="str">
        <f>IF(C169=" "," ",F53)</f>
        <v>Unternehmen f. Nahrungsergänzung</v>
      </c>
      <c r="J200" s="61"/>
      <c r="K200" s="61"/>
      <c r="L200" s="39">
        <v>9</v>
      </c>
      <c r="M200" s="39">
        <f t="shared" si="30"/>
        <v>-1</v>
      </c>
      <c r="N200" s="26"/>
      <c r="O200" s="26"/>
      <c r="P200" s="27"/>
    </row>
    <row r="201" spans="1:16" ht="36" customHeight="1">
      <c r="A201" s="44"/>
      <c r="B201" s="21"/>
      <c r="C201" s="40"/>
      <c r="D201" s="40"/>
      <c r="E201" s="21"/>
      <c r="F201" s="21"/>
      <c r="G201" s="21"/>
      <c r="H201" s="21"/>
      <c r="I201" s="41"/>
      <c r="J201" s="41"/>
      <c r="K201" s="41"/>
      <c r="L201" s="38"/>
      <c r="M201" s="38"/>
    </row>
    <row r="202" spans="1:16" ht="36" customHeight="1">
      <c r="A202" s="44"/>
      <c r="B202" s="21"/>
      <c r="C202" s="102" t="s">
        <v>62</v>
      </c>
      <c r="D202" s="102"/>
      <c r="E202" s="102"/>
      <c r="F202" s="102"/>
      <c r="G202" s="102"/>
      <c r="H202" s="102"/>
      <c r="I202" s="102"/>
      <c r="J202" s="102"/>
      <c r="K202" s="102"/>
      <c r="L202" s="102"/>
      <c r="M202" s="102"/>
      <c r="N202" s="102"/>
    </row>
    <row r="203" spans="1:16" ht="22" customHeight="1">
      <c r="L203" s="36"/>
      <c r="M203" s="36"/>
    </row>
    <row r="204" spans="1:16" ht="22" customHeight="1">
      <c r="L204" s="45"/>
      <c r="M204" s="45"/>
      <c r="N204" s="26"/>
      <c r="O204" s="26"/>
      <c r="P204" s="26"/>
    </row>
    <row r="205" spans="1:16" ht="22" customHeight="1">
      <c r="A205" s="69"/>
      <c r="B205" s="22"/>
      <c r="C205" s="22"/>
      <c r="D205" s="22"/>
      <c r="E205" s="22"/>
      <c r="F205" s="22"/>
      <c r="G205" s="22"/>
      <c r="H205" s="22"/>
      <c r="I205" s="22"/>
      <c r="J205" s="22"/>
      <c r="K205" s="22"/>
      <c r="L205" s="100" t="s">
        <v>61</v>
      </c>
      <c r="M205" s="100"/>
      <c r="N205" s="100"/>
      <c r="O205" s="100"/>
      <c r="P205" s="101"/>
    </row>
    <row r="206" spans="1:16" ht="22" customHeight="1">
      <c r="A206" s="70"/>
      <c r="B206" s="66" t="s">
        <v>46</v>
      </c>
      <c r="C206" s="66"/>
      <c r="D206" s="66"/>
      <c r="E206" s="66"/>
      <c r="F206" s="66"/>
      <c r="G206" s="66"/>
      <c r="H206" s="66"/>
      <c r="I206" s="66"/>
      <c r="J206" s="66"/>
      <c r="K206" s="66"/>
      <c r="L206" s="100"/>
      <c r="M206" s="100"/>
      <c r="N206" s="100"/>
      <c r="O206" s="100"/>
      <c r="P206" s="101"/>
    </row>
    <row r="207" spans="1:16" ht="22" customHeight="1">
      <c r="A207" s="70"/>
      <c r="L207" s="100"/>
      <c r="M207" s="100"/>
      <c r="N207" s="100"/>
      <c r="O207" s="100"/>
      <c r="P207" s="101"/>
    </row>
    <row r="208" spans="1:16" ht="22" customHeight="1">
      <c r="A208" s="70"/>
      <c r="B208" s="67" t="s">
        <v>42</v>
      </c>
      <c r="C208" s="67"/>
      <c r="D208" s="67"/>
      <c r="E208" s="67"/>
      <c r="F208" s="67"/>
      <c r="G208" s="67"/>
      <c r="H208" s="67"/>
      <c r="I208" s="67"/>
      <c r="J208" s="67"/>
      <c r="K208" s="67"/>
      <c r="L208" s="100"/>
      <c r="M208" s="100"/>
      <c r="N208" s="100"/>
      <c r="O208" s="100"/>
      <c r="P208" s="101"/>
    </row>
    <row r="209" spans="1:16" ht="22" customHeight="1">
      <c r="A209" s="70"/>
      <c r="B209" s="68" t="str">
        <f>F71</f>
        <v>Passion</v>
      </c>
      <c r="C209" s="68"/>
      <c r="D209" s="68"/>
      <c r="E209" s="68"/>
      <c r="F209" s="68"/>
      <c r="G209" s="68"/>
      <c r="H209" s="68"/>
      <c r="I209" s="68"/>
      <c r="J209" s="68"/>
      <c r="K209" s="68"/>
      <c r="L209" s="100"/>
      <c r="M209" s="100"/>
      <c r="N209" s="100"/>
      <c r="O209" s="100"/>
      <c r="P209" s="101"/>
    </row>
    <row r="210" spans="1:16" ht="22" customHeight="1">
      <c r="A210" s="70"/>
      <c r="B210" s="67" t="s">
        <v>41</v>
      </c>
      <c r="C210" s="67"/>
      <c r="D210" s="67"/>
      <c r="E210" s="67"/>
      <c r="F210" s="67"/>
      <c r="G210" s="67"/>
      <c r="H210" s="67"/>
      <c r="I210" s="67"/>
      <c r="J210" s="67"/>
      <c r="K210" s="67"/>
      <c r="L210" s="100"/>
      <c r="M210" s="100"/>
      <c r="N210" s="100"/>
      <c r="O210" s="100"/>
      <c r="P210" s="101"/>
    </row>
    <row r="211" spans="1:16" ht="22" customHeight="1">
      <c r="A211" s="70"/>
      <c r="E211" s="20"/>
      <c r="F211" s="20"/>
      <c r="G211" s="20"/>
      <c r="H211" s="20"/>
      <c r="I211" s="20"/>
      <c r="J211" s="20"/>
      <c r="K211" s="20"/>
      <c r="L211" s="100"/>
      <c r="M211" s="100"/>
      <c r="N211" s="100"/>
      <c r="O211" s="100"/>
      <c r="P211" s="101"/>
    </row>
    <row r="212" spans="1:16" ht="22" customHeight="1">
      <c r="A212" s="70"/>
      <c r="E212" s="20"/>
      <c r="F212" s="20"/>
      <c r="G212" s="20"/>
      <c r="H212" s="20"/>
      <c r="I212" s="20"/>
      <c r="J212" s="20"/>
      <c r="K212" s="20"/>
      <c r="L212" s="36"/>
      <c r="M212" s="36"/>
      <c r="P212" s="25"/>
    </row>
    <row r="213" spans="1:16" ht="36" customHeight="1">
      <c r="A213" s="70"/>
      <c r="B213" s="21"/>
      <c r="C213" s="58" t="str">
        <f>$F$47</f>
        <v>Retreat / Healing House</v>
      </c>
      <c r="D213" s="58"/>
      <c r="E213" s="21"/>
      <c r="F213" s="21"/>
      <c r="G213" s="21"/>
      <c r="H213" s="21"/>
      <c r="I213" s="59" t="str">
        <f t="shared" ref="I213:I218" si="39">IF(C149=" "," ",F48)</f>
        <v>Campingplatz betreiben</v>
      </c>
      <c r="J213" s="59"/>
      <c r="K213" s="59"/>
      <c r="L213" s="38">
        <v>13</v>
      </c>
      <c r="M213" s="38">
        <f t="shared" ref="M213:M233" si="40">IF(L213-10=0,1,L213-10)</f>
        <v>3</v>
      </c>
      <c r="P213" s="25"/>
    </row>
    <row r="214" spans="1:16" ht="36" customHeight="1">
      <c r="A214" s="70"/>
      <c r="B214" s="21"/>
      <c r="C214" s="58" t="str">
        <f>$F$47</f>
        <v>Retreat / Healing House</v>
      </c>
      <c r="D214" s="58"/>
      <c r="E214" s="21"/>
      <c r="F214" s="21"/>
      <c r="G214" s="21"/>
      <c r="H214" s="21"/>
      <c r="I214" s="59" t="str">
        <f t="shared" si="39"/>
        <v>Werbefilme und Webseiten</v>
      </c>
      <c r="J214" s="59"/>
      <c r="K214" s="59"/>
      <c r="L214" s="38">
        <v>4</v>
      </c>
      <c r="M214" s="38">
        <f t="shared" si="40"/>
        <v>-6</v>
      </c>
      <c r="P214" s="25"/>
    </row>
    <row r="215" spans="1:16" ht="36" customHeight="1">
      <c r="A215" s="70"/>
      <c r="B215" s="21"/>
      <c r="C215" s="58" t="str">
        <f>IF($F50=0," ",$F$47)</f>
        <v>Retreat / Healing House</v>
      </c>
      <c r="D215" s="58"/>
      <c r="E215" s="21"/>
      <c r="F215" s="21"/>
      <c r="G215" s="21"/>
      <c r="H215" s="21"/>
      <c r="I215" s="59" t="str">
        <f t="shared" si="39"/>
        <v>Regionalmanagement</v>
      </c>
      <c r="J215" s="59"/>
      <c r="K215" s="59"/>
      <c r="L215" s="38">
        <v>1</v>
      </c>
      <c r="M215" s="38">
        <f t="shared" si="40"/>
        <v>-9</v>
      </c>
      <c r="P215" s="25"/>
    </row>
    <row r="216" spans="1:16" ht="36" customHeight="1">
      <c r="A216" s="70"/>
      <c r="B216" s="21"/>
      <c r="C216" s="58" t="str">
        <f>IF($F51=0," ",$F$47)</f>
        <v>Retreat / Healing House</v>
      </c>
      <c r="D216" s="58"/>
      <c r="E216" s="21"/>
      <c r="F216" s="21"/>
      <c r="G216" s="21"/>
      <c r="H216" s="21"/>
      <c r="I216" s="59" t="str">
        <f t="shared" si="39"/>
        <v>Doktorat / Forschung</v>
      </c>
      <c r="J216" s="59"/>
      <c r="K216" s="59"/>
      <c r="L216" s="38">
        <v>4</v>
      </c>
      <c r="M216" s="38">
        <f t="shared" si="40"/>
        <v>-6</v>
      </c>
      <c r="P216" s="25"/>
    </row>
    <row r="217" spans="1:16" ht="36" customHeight="1">
      <c r="A217" s="70"/>
      <c r="B217" s="21"/>
      <c r="C217" s="58" t="str">
        <f>IF($F52=0," ",$F$47)</f>
        <v>Retreat / Healing House</v>
      </c>
      <c r="D217" s="58"/>
      <c r="E217" s="21"/>
      <c r="F217" s="21"/>
      <c r="G217" s="21"/>
      <c r="H217" s="21"/>
      <c r="I217" s="59" t="str">
        <f t="shared" si="39"/>
        <v>Coach für Persönlichkeitsentw.</v>
      </c>
      <c r="J217" s="59"/>
      <c r="K217" s="59"/>
      <c r="L217" s="38">
        <v>10</v>
      </c>
      <c r="M217" s="38">
        <f t="shared" si="40"/>
        <v>1</v>
      </c>
      <c r="P217" s="25"/>
    </row>
    <row r="218" spans="1:16" ht="36" customHeight="1">
      <c r="A218" s="70"/>
      <c r="B218" s="21"/>
      <c r="C218" s="58" t="str">
        <f>IF($F53=0," ",$F$47)</f>
        <v>Retreat / Healing House</v>
      </c>
      <c r="D218" s="58"/>
      <c r="E218" s="21"/>
      <c r="F218" s="21"/>
      <c r="G218" s="21"/>
      <c r="H218" s="21"/>
      <c r="I218" s="59" t="str">
        <f t="shared" si="39"/>
        <v>Unternehmen f. Nahrungsergänzung</v>
      </c>
      <c r="J218" s="59"/>
      <c r="K218" s="59"/>
      <c r="L218" s="38">
        <v>6</v>
      </c>
      <c r="M218" s="38">
        <f t="shared" si="40"/>
        <v>-4</v>
      </c>
      <c r="P218" s="25"/>
    </row>
    <row r="219" spans="1:16" ht="36" customHeight="1">
      <c r="A219" s="70"/>
      <c r="B219" s="21"/>
      <c r="C219" s="58" t="str">
        <f>I213</f>
        <v>Campingplatz betreiben</v>
      </c>
      <c r="D219" s="58"/>
      <c r="E219" s="21"/>
      <c r="F219" s="21"/>
      <c r="G219" s="21"/>
      <c r="H219" s="21"/>
      <c r="I219" s="59" t="str">
        <f>IF(C155=" "," ",F49)</f>
        <v>Werbefilme und Webseiten</v>
      </c>
      <c r="J219" s="59"/>
      <c r="K219" s="59"/>
      <c r="L219" s="38">
        <v>4</v>
      </c>
      <c r="M219" s="38">
        <f t="shared" si="40"/>
        <v>-6</v>
      </c>
      <c r="P219" s="25"/>
    </row>
    <row r="220" spans="1:16" ht="36" customHeight="1">
      <c r="A220" s="70"/>
      <c r="B220" s="21"/>
      <c r="C220" s="58" t="str">
        <f>IF(F50=0," ",$F$48)</f>
        <v>Campingplatz betreiben</v>
      </c>
      <c r="D220" s="58"/>
      <c r="E220" s="21"/>
      <c r="F220" s="21"/>
      <c r="G220" s="21"/>
      <c r="H220" s="21"/>
      <c r="I220" s="59" t="str">
        <f>IF(C156=" "," ",F50)</f>
        <v>Regionalmanagement</v>
      </c>
      <c r="J220" s="59"/>
      <c r="K220" s="59"/>
      <c r="L220" s="38">
        <v>2</v>
      </c>
      <c r="M220" s="38">
        <f t="shared" si="40"/>
        <v>-8</v>
      </c>
      <c r="P220" s="25"/>
    </row>
    <row r="221" spans="1:16" ht="36" customHeight="1">
      <c r="A221" s="70"/>
      <c r="B221" s="21"/>
      <c r="C221" s="58" t="str">
        <f>IF(F51=0," ",$F$48)</f>
        <v>Campingplatz betreiben</v>
      </c>
      <c r="D221" s="58"/>
      <c r="E221" s="21"/>
      <c r="F221" s="21"/>
      <c r="G221" s="21"/>
      <c r="H221" s="21"/>
      <c r="I221" s="59" t="str">
        <f>IF(C157=" "," ",F51)</f>
        <v>Doktorat / Forschung</v>
      </c>
      <c r="J221" s="59"/>
      <c r="K221" s="59"/>
      <c r="L221" s="38">
        <v>5</v>
      </c>
      <c r="M221" s="38">
        <f t="shared" si="40"/>
        <v>-5</v>
      </c>
      <c r="P221" s="25"/>
    </row>
    <row r="222" spans="1:16" ht="36" customHeight="1">
      <c r="A222" s="70"/>
      <c r="B222" s="21"/>
      <c r="C222" s="58" t="str">
        <f>IF(F52=0," ",$F$48)</f>
        <v>Campingplatz betreiben</v>
      </c>
      <c r="D222" s="58"/>
      <c r="E222" s="21"/>
      <c r="F222" s="21"/>
      <c r="G222" s="21"/>
      <c r="H222" s="21"/>
      <c r="I222" s="59" t="str">
        <f>IF(C158=" "," ",F52)</f>
        <v>Coach für Persönlichkeitsentw.</v>
      </c>
      <c r="J222" s="59"/>
      <c r="K222" s="59"/>
      <c r="L222" s="38">
        <v>10</v>
      </c>
      <c r="M222" s="38">
        <f t="shared" si="40"/>
        <v>1</v>
      </c>
      <c r="P222" s="25"/>
    </row>
    <row r="223" spans="1:16" ht="36" customHeight="1">
      <c r="A223" s="70"/>
      <c r="B223" s="21"/>
      <c r="C223" s="58" t="str">
        <f>IF(F53=0," ",$F$48)</f>
        <v>Campingplatz betreiben</v>
      </c>
      <c r="D223" s="58"/>
      <c r="E223" s="21"/>
      <c r="F223" s="21"/>
      <c r="G223" s="21"/>
      <c r="H223" s="21"/>
      <c r="I223" s="59" t="str">
        <f>IF(C159=" "," ",F53)</f>
        <v>Unternehmen f. Nahrungsergänzung</v>
      </c>
      <c r="J223" s="59"/>
      <c r="K223" s="59"/>
      <c r="L223" s="38">
        <v>5</v>
      </c>
      <c r="M223" s="38">
        <f t="shared" si="40"/>
        <v>-5</v>
      </c>
      <c r="P223" s="25"/>
    </row>
    <row r="224" spans="1:16" ht="36" customHeight="1">
      <c r="A224" s="70"/>
      <c r="B224" s="21"/>
      <c r="C224" s="58" t="str">
        <f>IF(F50=0," ",$F$49)</f>
        <v>Werbefilme und Webseiten</v>
      </c>
      <c r="D224" s="58"/>
      <c r="E224" s="21"/>
      <c r="F224" s="21"/>
      <c r="G224" s="21"/>
      <c r="H224" s="21"/>
      <c r="I224" s="59" t="str">
        <f>IF(C160=" "," ",F50)</f>
        <v>Regionalmanagement</v>
      </c>
      <c r="J224" s="59"/>
      <c r="K224" s="59"/>
      <c r="L224" s="38">
        <v>5</v>
      </c>
      <c r="M224" s="38">
        <f t="shared" si="40"/>
        <v>-5</v>
      </c>
      <c r="P224" s="25"/>
    </row>
    <row r="225" spans="1:16" ht="36" customHeight="1">
      <c r="A225" s="70"/>
      <c r="B225" s="21"/>
      <c r="C225" s="58" t="str">
        <f>IF(F51=0," ",$F$49)</f>
        <v>Werbefilme und Webseiten</v>
      </c>
      <c r="D225" s="58"/>
      <c r="E225" s="21"/>
      <c r="F225" s="21"/>
      <c r="G225" s="21"/>
      <c r="H225" s="21"/>
      <c r="I225" s="59" t="str">
        <f>IF(C161=" "," ",F51)</f>
        <v>Doktorat / Forschung</v>
      </c>
      <c r="J225" s="59"/>
      <c r="K225" s="59"/>
      <c r="L225" s="38">
        <v>11</v>
      </c>
      <c r="M225" s="38">
        <f t="shared" si="40"/>
        <v>1</v>
      </c>
      <c r="P225" s="25"/>
    </row>
    <row r="226" spans="1:16" ht="36" customHeight="1">
      <c r="A226" s="70"/>
      <c r="B226" s="21"/>
      <c r="C226" s="58" t="str">
        <f>IF(F52=0," ",$F$49)</f>
        <v>Werbefilme und Webseiten</v>
      </c>
      <c r="D226" s="58"/>
      <c r="E226" s="21"/>
      <c r="F226" s="21"/>
      <c r="G226" s="21"/>
      <c r="H226" s="21"/>
      <c r="I226" s="59" t="str">
        <f>IF(C162=" "," ",F52)</f>
        <v>Coach für Persönlichkeitsentw.</v>
      </c>
      <c r="J226" s="59"/>
      <c r="K226" s="59"/>
      <c r="L226" s="38">
        <v>14</v>
      </c>
      <c r="M226" s="38">
        <f t="shared" si="40"/>
        <v>4</v>
      </c>
      <c r="P226" s="25"/>
    </row>
    <row r="227" spans="1:16" ht="36" customHeight="1">
      <c r="A227" s="70"/>
      <c r="B227" s="21"/>
      <c r="C227" s="58" t="str">
        <f>IF(F53=0," ",$F$49)</f>
        <v>Werbefilme und Webseiten</v>
      </c>
      <c r="D227" s="58"/>
      <c r="E227" s="21"/>
      <c r="F227" s="21"/>
      <c r="G227" s="21"/>
      <c r="H227" s="21"/>
      <c r="I227" s="59" t="str">
        <f>IF(C163=" "," ",F53)</f>
        <v>Unternehmen f. Nahrungsergänzung</v>
      </c>
      <c r="J227" s="59"/>
      <c r="K227" s="59"/>
      <c r="L227" s="38">
        <v>10</v>
      </c>
      <c r="M227" s="38">
        <f t="shared" si="40"/>
        <v>1</v>
      </c>
      <c r="P227" s="25"/>
    </row>
    <row r="228" spans="1:16" ht="36" customHeight="1">
      <c r="A228" s="70"/>
      <c r="B228" s="21"/>
      <c r="C228" s="58" t="str">
        <f>IF(F51=0," ",$F$50)</f>
        <v>Regionalmanagement</v>
      </c>
      <c r="D228" s="58"/>
      <c r="E228" s="21"/>
      <c r="F228" s="21"/>
      <c r="G228" s="21"/>
      <c r="H228" s="21"/>
      <c r="I228" s="59" t="str">
        <f>IF(C164=" "," ",F51)</f>
        <v>Doktorat / Forschung</v>
      </c>
      <c r="J228" s="59"/>
      <c r="K228" s="59"/>
      <c r="L228" s="38">
        <v>15</v>
      </c>
      <c r="M228" s="38">
        <f t="shared" si="40"/>
        <v>5</v>
      </c>
      <c r="P228" s="25"/>
    </row>
    <row r="229" spans="1:16" ht="36" customHeight="1">
      <c r="A229" s="70"/>
      <c r="B229" s="21"/>
      <c r="C229" s="58" t="str">
        <f>IF(F52=0," ",$F$50)</f>
        <v>Regionalmanagement</v>
      </c>
      <c r="D229" s="58"/>
      <c r="E229" s="21"/>
      <c r="F229" s="21"/>
      <c r="G229" s="21"/>
      <c r="H229" s="21"/>
      <c r="I229" s="59" t="str">
        <f>IF(C165=" "," ",F52)</f>
        <v>Coach für Persönlichkeitsentw.</v>
      </c>
      <c r="J229" s="59"/>
      <c r="K229" s="59"/>
      <c r="L229" s="38">
        <v>15</v>
      </c>
      <c r="M229" s="38">
        <f t="shared" si="40"/>
        <v>5</v>
      </c>
      <c r="P229" s="25"/>
    </row>
    <row r="230" spans="1:16" ht="36" customHeight="1">
      <c r="A230" s="70"/>
      <c r="B230" s="21"/>
      <c r="C230" s="58" t="str">
        <f>IF(F53=0," ",$F$50)</f>
        <v>Regionalmanagement</v>
      </c>
      <c r="D230" s="58"/>
      <c r="E230" s="21"/>
      <c r="F230" s="21"/>
      <c r="G230" s="21"/>
      <c r="H230" s="21"/>
      <c r="I230" s="59" t="str">
        <f>IF(C166=" "," ",F53)</f>
        <v>Unternehmen f. Nahrungsergänzung</v>
      </c>
      <c r="J230" s="59"/>
      <c r="K230" s="59"/>
      <c r="L230" s="38">
        <v>13</v>
      </c>
      <c r="M230" s="38">
        <f t="shared" si="40"/>
        <v>3</v>
      </c>
      <c r="P230" s="25"/>
    </row>
    <row r="231" spans="1:16" ht="36" customHeight="1">
      <c r="A231" s="70"/>
      <c r="B231" s="21"/>
      <c r="C231" s="58" t="str">
        <f>IF(F52=0," ",$F$51)</f>
        <v>Doktorat / Forschung</v>
      </c>
      <c r="D231" s="58"/>
      <c r="E231" s="21"/>
      <c r="F231" s="21"/>
      <c r="G231" s="21"/>
      <c r="H231" s="21"/>
      <c r="I231" s="59" t="str">
        <f>IF(C167=" "," ",F52)</f>
        <v>Coach für Persönlichkeitsentw.</v>
      </c>
      <c r="J231" s="59"/>
      <c r="K231" s="59"/>
      <c r="L231" s="38">
        <v>10</v>
      </c>
      <c r="M231" s="38">
        <f t="shared" si="40"/>
        <v>1</v>
      </c>
      <c r="P231" s="25"/>
    </row>
    <row r="232" spans="1:16" ht="36" customHeight="1">
      <c r="A232" s="70"/>
      <c r="B232" s="21"/>
      <c r="C232" s="58" t="str">
        <f>IF(F53=0," ",$F$51)</f>
        <v>Doktorat / Forschung</v>
      </c>
      <c r="D232" s="58"/>
      <c r="E232" s="21"/>
      <c r="F232" s="21"/>
      <c r="G232" s="21"/>
      <c r="H232" s="21"/>
      <c r="I232" s="59" t="str">
        <f>IF(C168=" "," ",F53)</f>
        <v>Unternehmen f. Nahrungsergänzung</v>
      </c>
      <c r="J232" s="59"/>
      <c r="K232" s="59"/>
      <c r="L232" s="38">
        <v>9</v>
      </c>
      <c r="M232" s="38">
        <f t="shared" si="40"/>
        <v>-1</v>
      </c>
      <c r="P232" s="25"/>
    </row>
    <row r="233" spans="1:16" ht="36" customHeight="1">
      <c r="A233" s="71"/>
      <c r="B233" s="30"/>
      <c r="C233" s="60" t="str">
        <f>IF(F53=0," ",$F$52)</f>
        <v>Coach für Persönlichkeitsentw.</v>
      </c>
      <c r="D233" s="60"/>
      <c r="E233" s="30"/>
      <c r="F233" s="30"/>
      <c r="G233" s="30"/>
      <c r="H233" s="30"/>
      <c r="I233" s="61" t="str">
        <f>IF(C169=" "," ",F53)</f>
        <v>Unternehmen f. Nahrungsergänzung</v>
      </c>
      <c r="J233" s="61"/>
      <c r="K233" s="61"/>
      <c r="L233" s="39">
        <v>7</v>
      </c>
      <c r="M233" s="39">
        <f t="shared" si="40"/>
        <v>-3</v>
      </c>
      <c r="N233" s="26"/>
      <c r="O233" s="26"/>
      <c r="P233" s="27"/>
    </row>
    <row r="234" spans="1:16" ht="22" customHeight="1">
      <c r="L234" s="36"/>
      <c r="M234" s="36"/>
    </row>
    <row r="235" spans="1:16" ht="22" customHeight="1">
      <c r="B235" s="102" t="s">
        <v>63</v>
      </c>
      <c r="C235" s="102"/>
      <c r="D235" s="102"/>
      <c r="E235" s="102"/>
      <c r="F235" s="102"/>
      <c r="G235" s="102"/>
      <c r="H235" s="102"/>
      <c r="I235" s="102"/>
      <c r="J235" s="102"/>
      <c r="K235" s="102"/>
      <c r="L235" s="102"/>
      <c r="M235" s="102"/>
    </row>
    <row r="236" spans="1:16" ht="22" customHeight="1">
      <c r="L236" s="45"/>
      <c r="M236" s="45"/>
      <c r="N236" s="26"/>
      <c r="O236" s="26"/>
      <c r="P236" s="26"/>
    </row>
    <row r="237" spans="1:16" ht="22" customHeight="1">
      <c r="A237" s="63"/>
      <c r="B237" s="22"/>
      <c r="C237" s="22"/>
      <c r="D237" s="22"/>
      <c r="E237" s="22"/>
      <c r="F237" s="22"/>
      <c r="G237" s="22"/>
      <c r="H237" s="22"/>
      <c r="I237" s="22"/>
      <c r="J237" s="22"/>
      <c r="K237" s="22"/>
      <c r="L237" s="100" t="s">
        <v>64</v>
      </c>
      <c r="M237" s="100"/>
      <c r="N237" s="100"/>
      <c r="O237" s="100"/>
      <c r="P237" s="101"/>
    </row>
    <row r="238" spans="1:16" ht="22" customHeight="1">
      <c r="A238" s="64"/>
      <c r="B238" s="66" t="s">
        <v>46</v>
      </c>
      <c r="C238" s="66"/>
      <c r="D238" s="66"/>
      <c r="E238" s="66"/>
      <c r="F238" s="66"/>
      <c r="G238" s="66"/>
      <c r="H238" s="66"/>
      <c r="I238" s="66"/>
      <c r="J238" s="66"/>
      <c r="K238" s="66"/>
      <c r="L238" s="100"/>
      <c r="M238" s="100"/>
      <c r="N238" s="100"/>
      <c r="O238" s="100"/>
      <c r="P238" s="101"/>
    </row>
    <row r="239" spans="1:16" ht="22" customHeight="1">
      <c r="A239" s="64"/>
      <c r="L239" s="100"/>
      <c r="M239" s="100"/>
      <c r="N239" s="100"/>
      <c r="O239" s="100"/>
      <c r="P239" s="101"/>
    </row>
    <row r="240" spans="1:16" ht="22" customHeight="1">
      <c r="A240" s="64"/>
      <c r="B240" s="67" t="s">
        <v>42</v>
      </c>
      <c r="C240" s="67"/>
      <c r="D240" s="67"/>
      <c r="E240" s="67"/>
      <c r="F240" s="67"/>
      <c r="G240" s="67"/>
      <c r="H240" s="67"/>
      <c r="I240" s="67"/>
      <c r="J240" s="67"/>
      <c r="K240" s="67"/>
      <c r="L240" s="100"/>
      <c r="M240" s="100"/>
      <c r="N240" s="100"/>
      <c r="O240" s="100"/>
      <c r="P240" s="101"/>
    </row>
    <row r="241" spans="1:16" ht="22" customHeight="1">
      <c r="A241" s="64"/>
      <c r="B241" s="68" t="str">
        <f>F72</f>
        <v>Lebensfreude</v>
      </c>
      <c r="C241" s="68"/>
      <c r="D241" s="68"/>
      <c r="E241" s="68"/>
      <c r="F241" s="68"/>
      <c r="G241" s="68"/>
      <c r="H241" s="68"/>
      <c r="I241" s="68"/>
      <c r="J241" s="68"/>
      <c r="K241" s="68"/>
      <c r="L241" s="100"/>
      <c r="M241" s="100"/>
      <c r="N241" s="100"/>
      <c r="O241" s="100"/>
      <c r="P241" s="101"/>
    </row>
    <row r="242" spans="1:16" ht="22" customHeight="1">
      <c r="A242" s="64"/>
      <c r="B242" s="67" t="s">
        <v>41</v>
      </c>
      <c r="C242" s="67"/>
      <c r="D242" s="67"/>
      <c r="E242" s="67"/>
      <c r="F242" s="67"/>
      <c r="G242" s="67"/>
      <c r="H242" s="67"/>
      <c r="I242" s="67"/>
      <c r="J242" s="67"/>
      <c r="K242" s="67"/>
      <c r="L242" s="100"/>
      <c r="M242" s="100"/>
      <c r="N242" s="100"/>
      <c r="O242" s="100"/>
      <c r="P242" s="101"/>
    </row>
    <row r="243" spans="1:16" ht="22" customHeight="1">
      <c r="A243" s="64"/>
      <c r="E243" s="20"/>
      <c r="F243" s="20"/>
      <c r="G243" s="20"/>
      <c r="H243" s="20"/>
      <c r="I243" s="20"/>
      <c r="J243" s="20"/>
      <c r="K243" s="20"/>
      <c r="L243" s="100"/>
      <c r="M243" s="100"/>
      <c r="N243" s="100"/>
      <c r="O243" s="100"/>
      <c r="P243" s="101"/>
    </row>
    <row r="244" spans="1:16" ht="22" customHeight="1">
      <c r="A244" s="64"/>
      <c r="E244" s="20"/>
      <c r="F244" s="20"/>
      <c r="G244" s="20"/>
      <c r="H244" s="20"/>
      <c r="I244" s="20"/>
      <c r="J244" s="20"/>
      <c r="K244" s="20"/>
      <c r="L244" s="36"/>
      <c r="M244" s="36"/>
      <c r="P244" s="25"/>
    </row>
    <row r="245" spans="1:16" ht="36" customHeight="1">
      <c r="A245" s="64"/>
      <c r="B245" s="21"/>
      <c r="C245" s="58" t="str">
        <f>$F$47</f>
        <v>Retreat / Healing House</v>
      </c>
      <c r="D245" s="58"/>
      <c r="E245" s="21"/>
      <c r="F245" s="21"/>
      <c r="G245" s="21"/>
      <c r="H245" s="21"/>
      <c r="I245" s="59" t="str">
        <f t="shared" ref="I245:I250" si="41">IF(C149=" "," ",F48)</f>
        <v>Campingplatz betreiben</v>
      </c>
      <c r="J245" s="59"/>
      <c r="K245" s="59"/>
      <c r="L245" s="38">
        <v>15</v>
      </c>
      <c r="M245" s="38">
        <f t="shared" ref="M245:M265" si="42">IF(L245-10=0,1,L245-10)</f>
        <v>5</v>
      </c>
      <c r="P245" s="25"/>
    </row>
    <row r="246" spans="1:16" ht="36" customHeight="1">
      <c r="A246" s="64"/>
      <c r="B246" s="21"/>
      <c r="C246" s="58" t="str">
        <f>$F$47</f>
        <v>Retreat / Healing House</v>
      </c>
      <c r="D246" s="58"/>
      <c r="E246" s="21"/>
      <c r="F246" s="21"/>
      <c r="G246" s="21"/>
      <c r="H246" s="21"/>
      <c r="I246" s="59" t="str">
        <f t="shared" si="41"/>
        <v>Werbefilme und Webseiten</v>
      </c>
      <c r="J246" s="59"/>
      <c r="K246" s="59"/>
      <c r="L246" s="38">
        <v>3</v>
      </c>
      <c r="M246" s="38">
        <f t="shared" si="42"/>
        <v>-7</v>
      </c>
      <c r="P246" s="25"/>
    </row>
    <row r="247" spans="1:16" ht="36" customHeight="1">
      <c r="A247" s="64"/>
      <c r="B247" s="21"/>
      <c r="C247" s="58" t="str">
        <f>IF($F50=0," ",$F$47)</f>
        <v>Retreat / Healing House</v>
      </c>
      <c r="D247" s="58"/>
      <c r="E247" s="21"/>
      <c r="F247" s="21"/>
      <c r="G247" s="21"/>
      <c r="H247" s="21"/>
      <c r="I247" s="59" t="str">
        <f t="shared" si="41"/>
        <v>Regionalmanagement</v>
      </c>
      <c r="J247" s="59"/>
      <c r="K247" s="59"/>
      <c r="L247" s="38">
        <v>3</v>
      </c>
      <c r="M247" s="38">
        <f t="shared" si="42"/>
        <v>-7</v>
      </c>
      <c r="P247" s="25"/>
    </row>
    <row r="248" spans="1:16" ht="36" customHeight="1">
      <c r="A248" s="64"/>
      <c r="B248" s="21"/>
      <c r="C248" s="58" t="str">
        <f>IF($F51=0," ",$F$47)</f>
        <v>Retreat / Healing House</v>
      </c>
      <c r="D248" s="58"/>
      <c r="E248" s="21"/>
      <c r="F248" s="21"/>
      <c r="G248" s="21"/>
      <c r="H248" s="21"/>
      <c r="I248" s="59" t="str">
        <f t="shared" si="41"/>
        <v>Doktorat / Forschung</v>
      </c>
      <c r="J248" s="59"/>
      <c r="K248" s="59"/>
      <c r="L248" s="38">
        <v>4</v>
      </c>
      <c r="M248" s="38">
        <f t="shared" si="42"/>
        <v>-6</v>
      </c>
      <c r="P248" s="25"/>
    </row>
    <row r="249" spans="1:16" ht="36" customHeight="1">
      <c r="A249" s="64"/>
      <c r="B249" s="21"/>
      <c r="C249" s="58" t="str">
        <f>IF($F52=0," ",$F$47)</f>
        <v>Retreat / Healing House</v>
      </c>
      <c r="D249" s="58"/>
      <c r="E249" s="21"/>
      <c r="F249" s="21"/>
      <c r="G249" s="21"/>
      <c r="H249" s="21"/>
      <c r="I249" s="59" t="str">
        <f t="shared" si="41"/>
        <v>Coach für Persönlichkeitsentw.</v>
      </c>
      <c r="J249" s="59"/>
      <c r="K249" s="59"/>
      <c r="L249" s="38">
        <v>6</v>
      </c>
      <c r="M249" s="38">
        <f t="shared" si="42"/>
        <v>-4</v>
      </c>
      <c r="P249" s="25"/>
    </row>
    <row r="250" spans="1:16" ht="36" customHeight="1">
      <c r="A250" s="64"/>
      <c r="B250" s="21"/>
      <c r="C250" s="58" t="str">
        <f>IF($F53=0," ",$F$47)</f>
        <v>Retreat / Healing House</v>
      </c>
      <c r="D250" s="58"/>
      <c r="E250" s="21"/>
      <c r="F250" s="21"/>
      <c r="G250" s="21"/>
      <c r="H250" s="21"/>
      <c r="I250" s="59" t="str">
        <f t="shared" si="41"/>
        <v>Unternehmen f. Nahrungsergänzung</v>
      </c>
      <c r="J250" s="59"/>
      <c r="K250" s="59"/>
      <c r="L250" s="38">
        <v>7</v>
      </c>
      <c r="M250" s="38">
        <f t="shared" si="42"/>
        <v>-3</v>
      </c>
      <c r="P250" s="25"/>
    </row>
    <row r="251" spans="1:16" ht="36" customHeight="1">
      <c r="A251" s="64"/>
      <c r="B251" s="21"/>
      <c r="C251" s="58" t="str">
        <f>I245</f>
        <v>Campingplatz betreiben</v>
      </c>
      <c r="D251" s="58"/>
      <c r="E251" s="21"/>
      <c r="F251" s="21"/>
      <c r="G251" s="21"/>
      <c r="H251" s="21"/>
      <c r="I251" s="59" t="str">
        <f>IF(C155=" "," ",F49)</f>
        <v>Werbefilme und Webseiten</v>
      </c>
      <c r="J251" s="59"/>
      <c r="K251" s="59"/>
      <c r="L251" s="38">
        <v>4</v>
      </c>
      <c r="M251" s="38">
        <f t="shared" si="42"/>
        <v>-6</v>
      </c>
      <c r="P251" s="25"/>
    </row>
    <row r="252" spans="1:16" ht="36" customHeight="1">
      <c r="A252" s="64"/>
      <c r="B252" s="21"/>
      <c r="C252" s="58" t="str">
        <f>IF(F50=0," ",$F$48)</f>
        <v>Campingplatz betreiben</v>
      </c>
      <c r="D252" s="58"/>
      <c r="E252" s="21"/>
      <c r="F252" s="21"/>
      <c r="G252" s="21"/>
      <c r="H252" s="21"/>
      <c r="I252" s="59" t="str">
        <f>IF(C156=" "," ",F50)</f>
        <v>Regionalmanagement</v>
      </c>
      <c r="J252" s="59"/>
      <c r="K252" s="59"/>
      <c r="L252" s="38">
        <v>3</v>
      </c>
      <c r="M252" s="38">
        <f t="shared" si="42"/>
        <v>-7</v>
      </c>
      <c r="P252" s="25"/>
    </row>
    <row r="253" spans="1:16" ht="36" customHeight="1">
      <c r="A253" s="64"/>
      <c r="B253" s="21"/>
      <c r="C253" s="58" t="str">
        <f>IF(F51=0," ",$F$48)</f>
        <v>Campingplatz betreiben</v>
      </c>
      <c r="D253" s="58"/>
      <c r="E253" s="21"/>
      <c r="F253" s="21"/>
      <c r="G253" s="21"/>
      <c r="H253" s="21"/>
      <c r="I253" s="59" t="str">
        <f>IF(C157=" "," ",F51)</f>
        <v>Doktorat / Forschung</v>
      </c>
      <c r="J253" s="59"/>
      <c r="K253" s="59"/>
      <c r="L253" s="38">
        <v>5</v>
      </c>
      <c r="M253" s="38">
        <f t="shared" si="42"/>
        <v>-5</v>
      </c>
      <c r="P253" s="25"/>
    </row>
    <row r="254" spans="1:16" ht="36" customHeight="1">
      <c r="A254" s="64"/>
      <c r="B254" s="21"/>
      <c r="C254" s="58" t="str">
        <f>IF(F52=0," ",$F$48)</f>
        <v>Campingplatz betreiben</v>
      </c>
      <c r="D254" s="58"/>
      <c r="E254" s="21"/>
      <c r="F254" s="21"/>
      <c r="G254" s="21"/>
      <c r="H254" s="21"/>
      <c r="I254" s="59" t="str">
        <f>IF(C158=" "," ",F52)</f>
        <v>Coach für Persönlichkeitsentw.</v>
      </c>
      <c r="J254" s="59"/>
      <c r="K254" s="59"/>
      <c r="L254" s="38">
        <v>6</v>
      </c>
      <c r="M254" s="38">
        <f t="shared" si="42"/>
        <v>-4</v>
      </c>
      <c r="P254" s="25"/>
    </row>
    <row r="255" spans="1:16" ht="36" customHeight="1">
      <c r="A255" s="64"/>
      <c r="B255" s="21"/>
      <c r="C255" s="58" t="str">
        <f>IF(F53=0," ",$F$48)</f>
        <v>Campingplatz betreiben</v>
      </c>
      <c r="D255" s="58"/>
      <c r="E255" s="21"/>
      <c r="F255" s="21"/>
      <c r="G255" s="21"/>
      <c r="H255" s="21"/>
      <c r="I255" s="59" t="str">
        <f>IF(C159=" "," ",F53)</f>
        <v>Unternehmen f. Nahrungsergänzung</v>
      </c>
      <c r="J255" s="59"/>
      <c r="K255" s="59"/>
      <c r="L255" s="38">
        <v>6</v>
      </c>
      <c r="M255" s="38">
        <f t="shared" si="42"/>
        <v>-4</v>
      </c>
      <c r="P255" s="25"/>
    </row>
    <row r="256" spans="1:16" ht="36" customHeight="1">
      <c r="A256" s="64"/>
      <c r="B256" s="21"/>
      <c r="C256" s="58" t="str">
        <f>IF(F50=0," ",$F$49)</f>
        <v>Werbefilme und Webseiten</v>
      </c>
      <c r="D256" s="58"/>
      <c r="E256" s="21"/>
      <c r="F256" s="21"/>
      <c r="G256" s="21"/>
      <c r="H256" s="21"/>
      <c r="I256" s="59" t="str">
        <f>IF(C160=" "," ",F50)</f>
        <v>Regionalmanagement</v>
      </c>
      <c r="J256" s="59"/>
      <c r="K256" s="59"/>
      <c r="L256" s="38">
        <v>4</v>
      </c>
      <c r="M256" s="38">
        <f t="shared" si="42"/>
        <v>-6</v>
      </c>
      <c r="P256" s="25"/>
    </row>
    <row r="257" spans="1:16" ht="36" customHeight="1">
      <c r="A257" s="64"/>
      <c r="B257" s="21"/>
      <c r="C257" s="58" t="str">
        <f>IF(F51=0," ",$F$49)</f>
        <v>Werbefilme und Webseiten</v>
      </c>
      <c r="D257" s="58"/>
      <c r="E257" s="21"/>
      <c r="F257" s="21"/>
      <c r="G257" s="21"/>
      <c r="H257" s="21"/>
      <c r="I257" s="59" t="str">
        <f>IF(C161=" "," ",F51)</f>
        <v>Doktorat / Forschung</v>
      </c>
      <c r="J257" s="59"/>
      <c r="K257" s="59"/>
      <c r="L257" s="38">
        <v>7</v>
      </c>
      <c r="M257" s="38">
        <f t="shared" si="42"/>
        <v>-3</v>
      </c>
      <c r="P257" s="25"/>
    </row>
    <row r="258" spans="1:16" ht="36" customHeight="1">
      <c r="A258" s="64"/>
      <c r="B258" s="21"/>
      <c r="C258" s="58" t="str">
        <f>IF(F52=0," ",$F$49)</f>
        <v>Werbefilme und Webseiten</v>
      </c>
      <c r="D258" s="58"/>
      <c r="E258" s="21"/>
      <c r="F258" s="21"/>
      <c r="G258" s="21"/>
      <c r="H258" s="21"/>
      <c r="I258" s="59" t="str">
        <f>IF(C162=" "," ",F52)</f>
        <v>Coach für Persönlichkeitsentw.</v>
      </c>
      <c r="J258" s="59"/>
      <c r="K258" s="59"/>
      <c r="L258" s="38">
        <v>8</v>
      </c>
      <c r="M258" s="38">
        <f t="shared" si="42"/>
        <v>-2</v>
      </c>
      <c r="P258" s="25"/>
    </row>
    <row r="259" spans="1:16" ht="36" customHeight="1">
      <c r="A259" s="64"/>
      <c r="B259" s="21"/>
      <c r="C259" s="58" t="str">
        <f>IF(F53=0," ",$F$49)</f>
        <v>Werbefilme und Webseiten</v>
      </c>
      <c r="D259" s="58"/>
      <c r="E259" s="21"/>
      <c r="F259" s="21"/>
      <c r="G259" s="21"/>
      <c r="H259" s="21"/>
      <c r="I259" s="59" t="str">
        <f>IF(C163=" "," ",F53)</f>
        <v>Unternehmen f. Nahrungsergänzung</v>
      </c>
      <c r="J259" s="59"/>
      <c r="K259" s="59"/>
      <c r="L259" s="38">
        <v>8</v>
      </c>
      <c r="M259" s="38">
        <f t="shared" si="42"/>
        <v>-2</v>
      </c>
      <c r="P259" s="25"/>
    </row>
    <row r="260" spans="1:16" ht="36" customHeight="1">
      <c r="A260" s="64"/>
      <c r="B260" s="21"/>
      <c r="C260" s="58" t="str">
        <f>IF(F51=0," ",$F$50)</f>
        <v>Regionalmanagement</v>
      </c>
      <c r="D260" s="58"/>
      <c r="E260" s="21"/>
      <c r="F260" s="21"/>
      <c r="G260" s="21"/>
      <c r="H260" s="21"/>
      <c r="I260" s="59" t="str">
        <f>IF(C164=" "," ",F51)</f>
        <v>Doktorat / Forschung</v>
      </c>
      <c r="J260" s="59"/>
      <c r="K260" s="59"/>
      <c r="L260" s="38">
        <v>13</v>
      </c>
      <c r="M260" s="38">
        <f t="shared" si="42"/>
        <v>3</v>
      </c>
      <c r="P260" s="25"/>
    </row>
    <row r="261" spans="1:16" ht="36" customHeight="1">
      <c r="A261" s="64"/>
      <c r="B261" s="21"/>
      <c r="C261" s="58" t="str">
        <f>IF(F52=0," ",$F$50)</f>
        <v>Regionalmanagement</v>
      </c>
      <c r="D261" s="58"/>
      <c r="E261" s="21"/>
      <c r="F261" s="21"/>
      <c r="G261" s="21"/>
      <c r="H261" s="21"/>
      <c r="I261" s="59" t="str">
        <f>IF(C165=" "," ",F52)</f>
        <v>Coach für Persönlichkeitsentw.</v>
      </c>
      <c r="J261" s="59"/>
      <c r="K261" s="59"/>
      <c r="L261" s="38">
        <v>13</v>
      </c>
      <c r="M261" s="38">
        <f t="shared" si="42"/>
        <v>3</v>
      </c>
      <c r="P261" s="25"/>
    </row>
    <row r="262" spans="1:16" ht="36" customHeight="1">
      <c r="A262" s="64"/>
      <c r="B262" s="21"/>
      <c r="C262" s="58" t="str">
        <f>IF(F53=0," ",$F$50)</f>
        <v>Regionalmanagement</v>
      </c>
      <c r="D262" s="58"/>
      <c r="E262" s="21"/>
      <c r="F262" s="21"/>
      <c r="G262" s="21"/>
      <c r="H262" s="21"/>
      <c r="I262" s="59" t="str">
        <f>IF(C166=" "," ",F53)</f>
        <v>Unternehmen f. Nahrungsergänzung</v>
      </c>
      <c r="J262" s="59"/>
      <c r="K262" s="59"/>
      <c r="L262" s="38">
        <v>13</v>
      </c>
      <c r="M262" s="38">
        <f t="shared" si="42"/>
        <v>3</v>
      </c>
      <c r="P262" s="25"/>
    </row>
    <row r="263" spans="1:16" ht="36" customHeight="1">
      <c r="A263" s="64"/>
      <c r="B263" s="21"/>
      <c r="C263" s="58" t="str">
        <f>IF(F52=0," ",$F$51)</f>
        <v>Doktorat / Forschung</v>
      </c>
      <c r="D263" s="58"/>
      <c r="E263" s="21"/>
      <c r="F263" s="21"/>
      <c r="G263" s="21"/>
      <c r="H263" s="21"/>
      <c r="I263" s="59" t="str">
        <f>IF(C167=" "," ",F52)</f>
        <v>Coach für Persönlichkeitsentw.</v>
      </c>
      <c r="J263" s="59"/>
      <c r="K263" s="59"/>
      <c r="L263" s="38">
        <v>11</v>
      </c>
      <c r="M263" s="38">
        <f t="shared" si="42"/>
        <v>1</v>
      </c>
      <c r="P263" s="25"/>
    </row>
    <row r="264" spans="1:16" ht="36" customHeight="1">
      <c r="A264" s="64"/>
      <c r="B264" s="21"/>
      <c r="C264" s="58" t="str">
        <f>IF(F53=0," ",$F$51)</f>
        <v>Doktorat / Forschung</v>
      </c>
      <c r="D264" s="58"/>
      <c r="E264" s="21"/>
      <c r="F264" s="21"/>
      <c r="G264" s="21"/>
      <c r="H264" s="21"/>
      <c r="I264" s="59" t="str">
        <f>IF(C168=" "," ",F53)</f>
        <v>Unternehmen f. Nahrungsergänzung</v>
      </c>
      <c r="J264" s="59"/>
      <c r="K264" s="59"/>
      <c r="L264" s="38">
        <v>10</v>
      </c>
      <c r="M264" s="38">
        <f t="shared" si="42"/>
        <v>1</v>
      </c>
      <c r="P264" s="25"/>
    </row>
    <row r="265" spans="1:16" ht="36" customHeight="1">
      <c r="A265" s="65"/>
      <c r="B265" s="30"/>
      <c r="C265" s="60" t="str">
        <f>IF(F53=0," ",$F$52)</f>
        <v>Coach für Persönlichkeitsentw.</v>
      </c>
      <c r="D265" s="60"/>
      <c r="E265" s="30"/>
      <c r="F265" s="30"/>
      <c r="G265" s="30"/>
      <c r="H265" s="30"/>
      <c r="I265" s="61" t="str">
        <f>IF(C169=" "," ",F53)</f>
        <v>Unternehmen f. Nahrungsergänzung</v>
      </c>
      <c r="J265" s="61"/>
      <c r="K265" s="61"/>
      <c r="L265" s="39">
        <v>10</v>
      </c>
      <c r="M265" s="39">
        <f t="shared" si="42"/>
        <v>1</v>
      </c>
      <c r="N265" s="26"/>
      <c r="O265" s="26"/>
      <c r="P265" s="27"/>
    </row>
    <row r="266" spans="1:16" ht="22" customHeight="1">
      <c r="L266" s="36"/>
      <c r="M266" s="36"/>
    </row>
    <row r="267" spans="1:16" ht="36" customHeight="1">
      <c r="C267" s="103" t="s">
        <v>65</v>
      </c>
      <c r="D267" s="103"/>
      <c r="E267" s="103"/>
      <c r="F267" s="103"/>
      <c r="G267" s="103"/>
      <c r="H267" s="103"/>
      <c r="I267" s="103"/>
      <c r="J267" s="103"/>
      <c r="K267" s="103"/>
      <c r="L267" s="103"/>
      <c r="M267" s="103"/>
      <c r="N267" s="103"/>
    </row>
    <row r="268" spans="1:16" ht="22" customHeight="1">
      <c r="L268" s="45"/>
      <c r="M268" s="45"/>
      <c r="N268" s="26"/>
      <c r="O268" s="26"/>
      <c r="P268" s="26"/>
    </row>
    <row r="269" spans="1:16" ht="22" customHeight="1">
      <c r="A269" s="69"/>
      <c r="B269" s="22"/>
      <c r="C269" s="22"/>
      <c r="D269" s="22"/>
      <c r="E269" s="22"/>
      <c r="F269" s="22"/>
      <c r="G269" s="22"/>
      <c r="H269" s="22"/>
      <c r="I269" s="22"/>
      <c r="J269" s="22"/>
      <c r="K269" s="22"/>
      <c r="L269" s="100" t="s">
        <v>66</v>
      </c>
      <c r="M269" s="100"/>
      <c r="N269" s="100"/>
      <c r="O269" s="100"/>
      <c r="P269" s="101"/>
    </row>
    <row r="270" spans="1:16" ht="22" customHeight="1">
      <c r="A270" s="70"/>
      <c r="B270" s="66" t="s">
        <v>46</v>
      </c>
      <c r="C270" s="66"/>
      <c r="D270" s="66"/>
      <c r="E270" s="66"/>
      <c r="F270" s="66"/>
      <c r="G270" s="66"/>
      <c r="H270" s="66"/>
      <c r="I270" s="66"/>
      <c r="J270" s="66"/>
      <c r="K270" s="66"/>
      <c r="L270" s="100"/>
      <c r="M270" s="100"/>
      <c r="N270" s="100"/>
      <c r="O270" s="100"/>
      <c r="P270" s="101"/>
    </row>
    <row r="271" spans="1:16" ht="22" customHeight="1">
      <c r="A271" s="70"/>
      <c r="L271" s="100"/>
      <c r="M271" s="100"/>
      <c r="N271" s="100"/>
      <c r="O271" s="100"/>
      <c r="P271" s="101"/>
    </row>
    <row r="272" spans="1:16" ht="22" customHeight="1">
      <c r="A272" s="70"/>
      <c r="B272" s="67" t="s">
        <v>42</v>
      </c>
      <c r="C272" s="67"/>
      <c r="D272" s="67"/>
      <c r="E272" s="67"/>
      <c r="F272" s="67"/>
      <c r="G272" s="67"/>
      <c r="H272" s="67"/>
      <c r="I272" s="67"/>
      <c r="J272" s="67"/>
      <c r="K272" s="67"/>
      <c r="L272" s="100"/>
      <c r="M272" s="100"/>
      <c r="N272" s="100"/>
      <c r="O272" s="100"/>
      <c r="P272" s="101"/>
    </row>
    <row r="273" spans="1:16" ht="22" customHeight="1">
      <c r="A273" s="70"/>
      <c r="B273" s="68" t="str">
        <f>F73</f>
        <v>Trifft meine Talente</v>
      </c>
      <c r="C273" s="68"/>
      <c r="D273" s="68"/>
      <c r="E273" s="68"/>
      <c r="F273" s="68"/>
      <c r="G273" s="68"/>
      <c r="H273" s="68"/>
      <c r="I273" s="68"/>
      <c r="J273" s="68"/>
      <c r="K273" s="68"/>
      <c r="L273" s="100"/>
      <c r="M273" s="100"/>
      <c r="N273" s="100"/>
      <c r="O273" s="100"/>
      <c r="P273" s="101"/>
    </row>
    <row r="274" spans="1:16" ht="22" customHeight="1">
      <c r="A274" s="70"/>
      <c r="B274" s="67" t="s">
        <v>41</v>
      </c>
      <c r="C274" s="67"/>
      <c r="D274" s="67"/>
      <c r="E274" s="67"/>
      <c r="F274" s="67"/>
      <c r="G274" s="67"/>
      <c r="H274" s="67"/>
      <c r="I274" s="67"/>
      <c r="J274" s="67"/>
      <c r="K274" s="67"/>
      <c r="L274" s="100"/>
      <c r="M274" s="100"/>
      <c r="N274" s="100"/>
      <c r="O274" s="100"/>
      <c r="P274" s="101"/>
    </row>
    <row r="275" spans="1:16" ht="22" customHeight="1">
      <c r="A275" s="70"/>
      <c r="E275" s="20"/>
      <c r="F275" s="20"/>
      <c r="G275" s="20"/>
      <c r="H275" s="20"/>
      <c r="I275" s="20"/>
      <c r="J275" s="20"/>
      <c r="K275" s="20"/>
      <c r="L275" s="100"/>
      <c r="M275" s="100"/>
      <c r="N275" s="100"/>
      <c r="O275" s="100"/>
      <c r="P275" s="101"/>
    </row>
    <row r="276" spans="1:16" ht="22" customHeight="1">
      <c r="A276" s="70"/>
      <c r="E276" s="20"/>
      <c r="F276" s="20"/>
      <c r="G276" s="20"/>
      <c r="H276" s="20"/>
      <c r="I276" s="20"/>
      <c r="J276" s="20"/>
      <c r="K276" s="20"/>
      <c r="L276" s="36"/>
      <c r="M276" s="36"/>
      <c r="P276" s="25"/>
    </row>
    <row r="277" spans="1:16" ht="36" customHeight="1">
      <c r="A277" s="70"/>
      <c r="B277" s="21"/>
      <c r="C277" s="58" t="str">
        <f>$F$47</f>
        <v>Retreat / Healing House</v>
      </c>
      <c r="D277" s="58"/>
      <c r="E277" s="21"/>
      <c r="F277" s="21"/>
      <c r="G277" s="21"/>
      <c r="H277" s="21"/>
      <c r="I277" s="59" t="str">
        <f t="shared" ref="I277:I282" si="43">IF(C149=" "," ",F48)</f>
        <v>Campingplatz betreiben</v>
      </c>
      <c r="J277" s="59"/>
      <c r="K277" s="59"/>
      <c r="L277" s="38">
        <v>12</v>
      </c>
      <c r="M277" s="38">
        <f t="shared" ref="M277:M297" si="44">IF(L277-10=0,1,L277-10)</f>
        <v>2</v>
      </c>
      <c r="P277" s="25"/>
    </row>
    <row r="278" spans="1:16" ht="36" customHeight="1">
      <c r="A278" s="70"/>
      <c r="B278" s="21"/>
      <c r="C278" s="58" t="str">
        <f>$F$47</f>
        <v>Retreat / Healing House</v>
      </c>
      <c r="D278" s="58"/>
      <c r="E278" s="21"/>
      <c r="F278" s="21"/>
      <c r="G278" s="21"/>
      <c r="H278" s="21"/>
      <c r="I278" s="59" t="str">
        <f t="shared" si="43"/>
        <v>Werbefilme und Webseiten</v>
      </c>
      <c r="J278" s="59"/>
      <c r="K278" s="59"/>
      <c r="L278" s="38">
        <v>11</v>
      </c>
      <c r="M278" s="38">
        <f t="shared" si="44"/>
        <v>1</v>
      </c>
      <c r="P278" s="25"/>
    </row>
    <row r="279" spans="1:16" ht="36" customHeight="1">
      <c r="A279" s="70"/>
      <c r="B279" s="21"/>
      <c r="C279" s="58" t="str">
        <f>IF($F50=0," ",$F$47)</f>
        <v>Retreat / Healing House</v>
      </c>
      <c r="D279" s="58"/>
      <c r="E279" s="21"/>
      <c r="F279" s="21"/>
      <c r="G279" s="21"/>
      <c r="H279" s="21"/>
      <c r="I279" s="59" t="str">
        <f t="shared" si="43"/>
        <v>Regionalmanagement</v>
      </c>
      <c r="J279" s="59"/>
      <c r="K279" s="59"/>
      <c r="L279" s="38">
        <v>5</v>
      </c>
      <c r="M279" s="38">
        <f t="shared" si="44"/>
        <v>-5</v>
      </c>
      <c r="P279" s="25"/>
    </row>
    <row r="280" spans="1:16" ht="36" customHeight="1">
      <c r="A280" s="70"/>
      <c r="B280" s="21"/>
      <c r="C280" s="58" t="str">
        <f>IF($F51=0," ",$F$47)</f>
        <v>Retreat / Healing House</v>
      </c>
      <c r="D280" s="58"/>
      <c r="E280" s="21"/>
      <c r="F280" s="21"/>
      <c r="G280" s="21"/>
      <c r="H280" s="21"/>
      <c r="I280" s="59" t="str">
        <f t="shared" si="43"/>
        <v>Doktorat / Forschung</v>
      </c>
      <c r="J280" s="59"/>
      <c r="K280" s="59"/>
      <c r="L280" s="38">
        <v>13</v>
      </c>
      <c r="M280" s="38">
        <f t="shared" si="44"/>
        <v>3</v>
      </c>
      <c r="P280" s="25"/>
    </row>
    <row r="281" spans="1:16" ht="36" customHeight="1">
      <c r="A281" s="70"/>
      <c r="B281" s="21"/>
      <c r="C281" s="58" t="str">
        <f>IF($F52=0," ",$F$47)</f>
        <v>Retreat / Healing House</v>
      </c>
      <c r="D281" s="58"/>
      <c r="E281" s="21"/>
      <c r="F281" s="21"/>
      <c r="G281" s="21"/>
      <c r="H281" s="21"/>
      <c r="I281" s="59" t="str">
        <f t="shared" si="43"/>
        <v>Coach für Persönlichkeitsentw.</v>
      </c>
      <c r="J281" s="59"/>
      <c r="K281" s="59"/>
      <c r="L281" s="38">
        <v>7</v>
      </c>
      <c r="M281" s="38">
        <f t="shared" si="44"/>
        <v>-3</v>
      </c>
      <c r="P281" s="25"/>
    </row>
    <row r="282" spans="1:16" ht="36" customHeight="1">
      <c r="A282" s="70"/>
      <c r="B282" s="21"/>
      <c r="C282" s="58" t="str">
        <f>IF($F53=0," ",$F$47)</f>
        <v>Retreat / Healing House</v>
      </c>
      <c r="D282" s="58"/>
      <c r="E282" s="21"/>
      <c r="F282" s="21"/>
      <c r="G282" s="21"/>
      <c r="H282" s="21"/>
      <c r="I282" s="59" t="str">
        <f t="shared" si="43"/>
        <v>Unternehmen f. Nahrungsergänzung</v>
      </c>
      <c r="J282" s="59"/>
      <c r="K282" s="59"/>
      <c r="L282" s="38">
        <v>10</v>
      </c>
      <c r="M282" s="38">
        <f t="shared" si="44"/>
        <v>1</v>
      </c>
      <c r="P282" s="25"/>
    </row>
    <row r="283" spans="1:16" ht="36" customHeight="1">
      <c r="A283" s="70"/>
      <c r="B283" s="21"/>
      <c r="C283" s="58" t="str">
        <f>I277</f>
        <v>Campingplatz betreiben</v>
      </c>
      <c r="D283" s="58"/>
      <c r="E283" s="21"/>
      <c r="F283" s="21"/>
      <c r="G283" s="21"/>
      <c r="H283" s="21"/>
      <c r="I283" s="59" t="str">
        <f>IF(C155=" "," ",F49)</f>
        <v>Werbefilme und Webseiten</v>
      </c>
      <c r="J283" s="59"/>
      <c r="K283" s="59"/>
      <c r="L283" s="38">
        <v>7</v>
      </c>
      <c r="M283" s="38">
        <f t="shared" si="44"/>
        <v>-3</v>
      </c>
      <c r="P283" s="25"/>
    </row>
    <row r="284" spans="1:16" ht="36" customHeight="1">
      <c r="A284" s="70"/>
      <c r="B284" s="21"/>
      <c r="C284" s="58" t="str">
        <f>IF(F50=0," ",$F$48)</f>
        <v>Campingplatz betreiben</v>
      </c>
      <c r="D284" s="58"/>
      <c r="E284" s="21"/>
      <c r="F284" s="21"/>
      <c r="G284" s="21"/>
      <c r="H284" s="21"/>
      <c r="I284" s="59" t="str">
        <f>IF(C156=" "," ",F50)</f>
        <v>Regionalmanagement</v>
      </c>
      <c r="J284" s="59"/>
      <c r="K284" s="59"/>
      <c r="L284" s="38">
        <v>5</v>
      </c>
      <c r="M284" s="38">
        <f t="shared" si="44"/>
        <v>-5</v>
      </c>
      <c r="P284" s="25"/>
    </row>
    <row r="285" spans="1:16" ht="36" customHeight="1">
      <c r="A285" s="70"/>
      <c r="B285" s="21"/>
      <c r="C285" s="58" t="str">
        <f>IF(F51=0," ",$F$48)</f>
        <v>Campingplatz betreiben</v>
      </c>
      <c r="D285" s="58"/>
      <c r="E285" s="21"/>
      <c r="F285" s="21"/>
      <c r="G285" s="21"/>
      <c r="H285" s="21"/>
      <c r="I285" s="59" t="str">
        <f>IF(C157=" "," ",F51)</f>
        <v>Doktorat / Forschung</v>
      </c>
      <c r="J285" s="59"/>
      <c r="K285" s="59"/>
      <c r="L285" s="38">
        <v>10</v>
      </c>
      <c r="M285" s="38">
        <f t="shared" si="44"/>
        <v>1</v>
      </c>
      <c r="P285" s="25"/>
    </row>
    <row r="286" spans="1:16" ht="36" customHeight="1">
      <c r="A286" s="70"/>
      <c r="B286" s="21"/>
      <c r="C286" s="58" t="str">
        <f>IF(F52=0," ",$F$48)</f>
        <v>Campingplatz betreiben</v>
      </c>
      <c r="D286" s="58"/>
      <c r="E286" s="21"/>
      <c r="F286" s="21"/>
      <c r="G286" s="21"/>
      <c r="H286" s="21"/>
      <c r="I286" s="59" t="str">
        <f>IF(C158=" "," ",F52)</f>
        <v>Coach für Persönlichkeitsentw.</v>
      </c>
      <c r="J286" s="59"/>
      <c r="K286" s="59"/>
      <c r="L286" s="38">
        <v>6</v>
      </c>
      <c r="M286" s="38">
        <f t="shared" si="44"/>
        <v>-4</v>
      </c>
      <c r="P286" s="25"/>
    </row>
    <row r="287" spans="1:16" ht="36" customHeight="1">
      <c r="A287" s="70"/>
      <c r="B287" s="21"/>
      <c r="C287" s="58" t="str">
        <f>IF(F53=0," ",$F$48)</f>
        <v>Campingplatz betreiben</v>
      </c>
      <c r="D287" s="58"/>
      <c r="E287" s="21"/>
      <c r="F287" s="21"/>
      <c r="G287" s="21"/>
      <c r="H287" s="21"/>
      <c r="I287" s="59" t="str">
        <f>IF(C159=" "," ",F53)</f>
        <v>Unternehmen f. Nahrungsergänzung</v>
      </c>
      <c r="J287" s="59"/>
      <c r="K287" s="59"/>
      <c r="L287" s="38">
        <v>6</v>
      </c>
      <c r="M287" s="38">
        <f t="shared" si="44"/>
        <v>-4</v>
      </c>
      <c r="P287" s="25"/>
    </row>
    <row r="288" spans="1:16" ht="36" customHeight="1">
      <c r="A288" s="70"/>
      <c r="B288" s="21"/>
      <c r="C288" s="58" t="str">
        <f>IF(F50=0," ",$F$49)</f>
        <v>Werbefilme und Webseiten</v>
      </c>
      <c r="D288" s="58"/>
      <c r="E288" s="21"/>
      <c r="F288" s="21"/>
      <c r="G288" s="21"/>
      <c r="H288" s="21"/>
      <c r="I288" s="59" t="str">
        <f>IF(C160=" "," ",F50)</f>
        <v>Regionalmanagement</v>
      </c>
      <c r="J288" s="59"/>
      <c r="K288" s="59"/>
      <c r="L288" s="38">
        <v>5</v>
      </c>
      <c r="M288" s="38">
        <f t="shared" si="44"/>
        <v>-5</v>
      </c>
      <c r="P288" s="25"/>
    </row>
    <row r="289" spans="1:16" ht="36" customHeight="1">
      <c r="A289" s="70"/>
      <c r="B289" s="21"/>
      <c r="C289" s="58" t="str">
        <f>IF(F51=0," ",$F$49)</f>
        <v>Werbefilme und Webseiten</v>
      </c>
      <c r="D289" s="58"/>
      <c r="E289" s="21"/>
      <c r="F289" s="21"/>
      <c r="G289" s="21"/>
      <c r="H289" s="21"/>
      <c r="I289" s="59" t="str">
        <f>IF(C161=" "," ",F51)</f>
        <v>Doktorat / Forschung</v>
      </c>
      <c r="J289" s="59"/>
      <c r="K289" s="59"/>
      <c r="L289" s="38">
        <v>10</v>
      </c>
      <c r="M289" s="38">
        <f t="shared" si="44"/>
        <v>1</v>
      </c>
      <c r="P289" s="25"/>
    </row>
    <row r="290" spans="1:16" ht="36" customHeight="1">
      <c r="A290" s="70"/>
      <c r="B290" s="21"/>
      <c r="C290" s="58" t="str">
        <f>IF(F52=0," ",$F$49)</f>
        <v>Werbefilme und Webseiten</v>
      </c>
      <c r="D290" s="58"/>
      <c r="E290" s="21"/>
      <c r="F290" s="21"/>
      <c r="G290" s="21"/>
      <c r="H290" s="21"/>
      <c r="I290" s="59" t="str">
        <f>IF(C162=" "," ",F52)</f>
        <v>Coach für Persönlichkeitsentw.</v>
      </c>
      <c r="J290" s="59"/>
      <c r="K290" s="59"/>
      <c r="L290" s="38">
        <v>9</v>
      </c>
      <c r="M290" s="38">
        <f t="shared" si="44"/>
        <v>-1</v>
      </c>
      <c r="P290" s="25"/>
    </row>
    <row r="291" spans="1:16" ht="36" customHeight="1">
      <c r="A291" s="70"/>
      <c r="B291" s="21"/>
      <c r="C291" s="58" t="str">
        <f>IF(F53=0," ",$F$49)</f>
        <v>Werbefilme und Webseiten</v>
      </c>
      <c r="D291" s="58"/>
      <c r="E291" s="21"/>
      <c r="F291" s="21"/>
      <c r="G291" s="21"/>
      <c r="H291" s="21"/>
      <c r="I291" s="59" t="str">
        <f>IF(C163=" "," ",F53)</f>
        <v>Unternehmen f. Nahrungsergänzung</v>
      </c>
      <c r="J291" s="59"/>
      <c r="K291" s="59"/>
      <c r="L291" s="38">
        <v>10</v>
      </c>
      <c r="M291" s="38">
        <f t="shared" si="44"/>
        <v>1</v>
      </c>
      <c r="P291" s="25"/>
    </row>
    <row r="292" spans="1:16" ht="36" customHeight="1">
      <c r="A292" s="70"/>
      <c r="B292" s="21"/>
      <c r="C292" s="58" t="str">
        <f>IF(F51=0," ",$F$50)</f>
        <v>Regionalmanagement</v>
      </c>
      <c r="D292" s="58"/>
      <c r="E292" s="21"/>
      <c r="F292" s="21"/>
      <c r="G292" s="21"/>
      <c r="H292" s="21"/>
      <c r="I292" s="59" t="str">
        <f>IF(C164=" "," ",F51)</f>
        <v>Doktorat / Forschung</v>
      </c>
      <c r="J292" s="59"/>
      <c r="K292" s="59"/>
      <c r="L292" s="38">
        <v>15</v>
      </c>
      <c r="M292" s="38">
        <f t="shared" si="44"/>
        <v>5</v>
      </c>
      <c r="P292" s="25"/>
    </row>
    <row r="293" spans="1:16" ht="36" customHeight="1">
      <c r="A293" s="70"/>
      <c r="B293" s="21"/>
      <c r="C293" s="58" t="str">
        <f>IF(F52=0," ",$F$50)</f>
        <v>Regionalmanagement</v>
      </c>
      <c r="D293" s="58"/>
      <c r="E293" s="21"/>
      <c r="F293" s="21"/>
      <c r="G293" s="21"/>
      <c r="H293" s="21"/>
      <c r="I293" s="59" t="str">
        <f>IF(C165=" "," ",F52)</f>
        <v>Coach für Persönlichkeitsentw.</v>
      </c>
      <c r="J293" s="59"/>
      <c r="K293" s="59"/>
      <c r="L293" s="38">
        <v>13</v>
      </c>
      <c r="M293" s="38">
        <f t="shared" si="44"/>
        <v>3</v>
      </c>
      <c r="P293" s="25"/>
    </row>
    <row r="294" spans="1:16" ht="36" customHeight="1">
      <c r="A294" s="70"/>
      <c r="B294" s="21"/>
      <c r="C294" s="58" t="str">
        <f>IF(F53=0," ",$F$50)</f>
        <v>Regionalmanagement</v>
      </c>
      <c r="D294" s="58"/>
      <c r="E294" s="21"/>
      <c r="F294" s="21"/>
      <c r="G294" s="21"/>
      <c r="H294" s="21"/>
      <c r="I294" s="59" t="str">
        <f>IF(C166=" "," ",F53)</f>
        <v>Unternehmen f. Nahrungsergänzung</v>
      </c>
      <c r="J294" s="59"/>
      <c r="K294" s="59"/>
      <c r="L294" s="38">
        <v>11</v>
      </c>
      <c r="M294" s="38">
        <f t="shared" si="44"/>
        <v>1</v>
      </c>
      <c r="P294" s="25"/>
    </row>
    <row r="295" spans="1:16" ht="36" customHeight="1">
      <c r="A295" s="70"/>
      <c r="B295" s="21"/>
      <c r="C295" s="58" t="str">
        <f>IF(F52=0," ",$F$51)</f>
        <v>Doktorat / Forschung</v>
      </c>
      <c r="D295" s="58"/>
      <c r="E295" s="21"/>
      <c r="F295" s="21"/>
      <c r="G295" s="21"/>
      <c r="H295" s="21"/>
      <c r="I295" s="59" t="str">
        <f>IF(C167=" "," ",F52)</f>
        <v>Coach für Persönlichkeitsentw.</v>
      </c>
      <c r="J295" s="59"/>
      <c r="K295" s="59"/>
      <c r="L295" s="38">
        <v>8</v>
      </c>
      <c r="M295" s="38">
        <f t="shared" si="44"/>
        <v>-2</v>
      </c>
      <c r="P295" s="25"/>
    </row>
    <row r="296" spans="1:16" ht="36" customHeight="1">
      <c r="A296" s="70"/>
      <c r="B296" s="21"/>
      <c r="C296" s="58" t="str">
        <f>IF(F53=0," ",$F$51)</f>
        <v>Doktorat / Forschung</v>
      </c>
      <c r="D296" s="58"/>
      <c r="E296" s="21"/>
      <c r="F296" s="21"/>
      <c r="G296" s="21"/>
      <c r="H296" s="21"/>
      <c r="I296" s="59" t="str">
        <f>IF(C168=" "," ",F53)</f>
        <v>Unternehmen f. Nahrungsergänzung</v>
      </c>
      <c r="J296" s="59"/>
      <c r="K296" s="59"/>
      <c r="L296" s="38">
        <v>8</v>
      </c>
      <c r="M296" s="38">
        <f t="shared" si="44"/>
        <v>-2</v>
      </c>
      <c r="P296" s="25"/>
    </row>
    <row r="297" spans="1:16" ht="36" customHeight="1">
      <c r="A297" s="71"/>
      <c r="B297" s="30"/>
      <c r="C297" s="60" t="str">
        <f>IF(F53=0," ",$F$52)</f>
        <v>Coach für Persönlichkeitsentw.</v>
      </c>
      <c r="D297" s="60"/>
      <c r="E297" s="30"/>
      <c r="F297" s="30"/>
      <c r="G297" s="30"/>
      <c r="H297" s="30"/>
      <c r="I297" s="61" t="str">
        <f>IF(C169=" "," ",F53)</f>
        <v>Unternehmen f. Nahrungsergänzung</v>
      </c>
      <c r="J297" s="61"/>
      <c r="K297" s="61"/>
      <c r="L297" s="39">
        <v>9</v>
      </c>
      <c r="M297" s="39">
        <f t="shared" si="44"/>
        <v>-1</v>
      </c>
      <c r="N297" s="26"/>
      <c r="O297" s="26"/>
      <c r="P297" s="27"/>
    </row>
    <row r="298" spans="1:16" ht="36" customHeight="1">
      <c r="B298" s="21"/>
      <c r="C298" s="40"/>
      <c r="D298" s="40"/>
      <c r="E298" s="21"/>
      <c r="F298" s="21"/>
      <c r="G298" s="21"/>
      <c r="H298" s="21"/>
      <c r="I298" s="41"/>
      <c r="J298" s="41"/>
      <c r="K298" s="41"/>
      <c r="L298" s="38"/>
      <c r="M298" s="38"/>
    </row>
    <row r="299" spans="1:16" ht="36" customHeight="1">
      <c r="A299" s="44"/>
      <c r="B299" s="21"/>
      <c r="C299" s="103" t="s">
        <v>68</v>
      </c>
      <c r="D299" s="103"/>
      <c r="E299" s="103"/>
      <c r="F299" s="103"/>
      <c r="G299" s="103"/>
      <c r="H299" s="103"/>
      <c r="I299" s="103"/>
      <c r="J299" s="103"/>
      <c r="K299" s="103"/>
      <c r="L299" s="103"/>
      <c r="M299" s="103"/>
      <c r="N299" s="103"/>
    </row>
    <row r="300" spans="1:16" ht="22" customHeight="1">
      <c r="L300" s="45"/>
      <c r="M300" s="45"/>
      <c r="N300" s="26"/>
      <c r="O300" s="26"/>
      <c r="P300" s="26"/>
    </row>
    <row r="301" spans="1:16" ht="22" customHeight="1">
      <c r="A301" s="63"/>
      <c r="B301" s="22"/>
      <c r="C301" s="22"/>
      <c r="D301" s="22"/>
      <c r="E301" s="22"/>
      <c r="F301" s="22"/>
      <c r="G301" s="22"/>
      <c r="H301" s="22"/>
      <c r="I301" s="22"/>
      <c r="J301" s="22"/>
      <c r="K301" s="22"/>
      <c r="L301" s="100" t="s">
        <v>67</v>
      </c>
      <c r="M301" s="100"/>
      <c r="N301" s="100"/>
      <c r="O301" s="100"/>
      <c r="P301" s="101"/>
    </row>
    <row r="302" spans="1:16" ht="22" customHeight="1">
      <c r="A302" s="64"/>
      <c r="B302" s="66" t="s">
        <v>46</v>
      </c>
      <c r="C302" s="66"/>
      <c r="D302" s="66"/>
      <c r="E302" s="66"/>
      <c r="F302" s="66"/>
      <c r="G302" s="66"/>
      <c r="H302" s="66"/>
      <c r="I302" s="66"/>
      <c r="J302" s="66"/>
      <c r="K302" s="66"/>
      <c r="L302" s="100"/>
      <c r="M302" s="100"/>
      <c r="N302" s="100"/>
      <c r="O302" s="100"/>
      <c r="P302" s="101"/>
    </row>
    <row r="303" spans="1:16" ht="22" customHeight="1">
      <c r="A303" s="64"/>
      <c r="L303" s="100"/>
      <c r="M303" s="100"/>
      <c r="N303" s="100"/>
      <c r="O303" s="100"/>
      <c r="P303" s="101"/>
    </row>
    <row r="304" spans="1:16" ht="22" customHeight="1">
      <c r="A304" s="64"/>
      <c r="B304" s="67" t="s">
        <v>42</v>
      </c>
      <c r="C304" s="67"/>
      <c r="D304" s="67"/>
      <c r="E304" s="67"/>
      <c r="F304" s="67"/>
      <c r="G304" s="67"/>
      <c r="H304" s="67"/>
      <c r="I304" s="67"/>
      <c r="J304" s="67"/>
      <c r="K304" s="67"/>
      <c r="L304" s="100"/>
      <c r="M304" s="100"/>
      <c r="N304" s="100"/>
      <c r="O304" s="100"/>
      <c r="P304" s="101"/>
    </row>
    <row r="305" spans="1:16" ht="22" customHeight="1">
      <c r="A305" s="64"/>
      <c r="B305" s="68" t="str">
        <f>F74</f>
        <v>WK für Erfolg</v>
      </c>
      <c r="C305" s="68"/>
      <c r="D305" s="68"/>
      <c r="E305" s="68"/>
      <c r="F305" s="68"/>
      <c r="G305" s="68"/>
      <c r="H305" s="68"/>
      <c r="I305" s="68"/>
      <c r="J305" s="68"/>
      <c r="K305" s="68"/>
      <c r="L305" s="100"/>
      <c r="M305" s="100"/>
      <c r="N305" s="100"/>
      <c r="O305" s="100"/>
      <c r="P305" s="101"/>
    </row>
    <row r="306" spans="1:16" ht="22" customHeight="1">
      <c r="A306" s="64"/>
      <c r="B306" s="67" t="s">
        <v>41</v>
      </c>
      <c r="C306" s="67"/>
      <c r="D306" s="67"/>
      <c r="E306" s="67"/>
      <c r="F306" s="67"/>
      <c r="G306" s="67"/>
      <c r="H306" s="67"/>
      <c r="I306" s="67"/>
      <c r="J306" s="67"/>
      <c r="K306" s="67"/>
      <c r="L306" s="100"/>
      <c r="M306" s="100"/>
      <c r="N306" s="100"/>
      <c r="O306" s="100"/>
      <c r="P306" s="101"/>
    </row>
    <row r="307" spans="1:16" ht="22" customHeight="1">
      <c r="A307" s="64"/>
      <c r="E307" s="20"/>
      <c r="F307" s="20"/>
      <c r="G307" s="20"/>
      <c r="H307" s="20"/>
      <c r="I307" s="20"/>
      <c r="J307" s="20"/>
      <c r="K307" s="20"/>
      <c r="L307" s="100"/>
      <c r="M307" s="100"/>
      <c r="N307" s="100"/>
      <c r="O307" s="100"/>
      <c r="P307" s="101"/>
    </row>
    <row r="308" spans="1:16" ht="22" customHeight="1">
      <c r="A308" s="64"/>
      <c r="E308" s="20"/>
      <c r="F308" s="20"/>
      <c r="G308" s="20"/>
      <c r="H308" s="20"/>
      <c r="I308" s="20"/>
      <c r="J308" s="20"/>
      <c r="K308" s="20"/>
      <c r="L308" s="36"/>
      <c r="M308" s="36"/>
      <c r="P308" s="25"/>
    </row>
    <row r="309" spans="1:16" ht="36" customHeight="1">
      <c r="A309" s="64"/>
      <c r="B309" s="21"/>
      <c r="C309" s="58" t="str">
        <f>$F$47</f>
        <v>Retreat / Healing House</v>
      </c>
      <c r="D309" s="58"/>
      <c r="E309" s="21"/>
      <c r="F309" s="21"/>
      <c r="G309" s="21"/>
      <c r="H309" s="21"/>
      <c r="I309" s="59" t="str">
        <f>IF(C149=" "," ",F48)</f>
        <v>Campingplatz betreiben</v>
      </c>
      <c r="J309" s="59"/>
      <c r="K309" s="59"/>
      <c r="L309" s="38">
        <v>10</v>
      </c>
      <c r="M309" s="38">
        <f t="shared" ref="M309:M329" si="45">IF(L309-10=0,1,L309-10)</f>
        <v>1</v>
      </c>
      <c r="P309" s="25"/>
    </row>
    <row r="310" spans="1:16" ht="36" customHeight="1">
      <c r="A310" s="64"/>
      <c r="B310" s="21"/>
      <c r="C310" s="58" t="str">
        <f>$F$47</f>
        <v>Retreat / Healing House</v>
      </c>
      <c r="D310" s="58"/>
      <c r="E310" s="21"/>
      <c r="F310" s="21"/>
      <c r="G310" s="21"/>
      <c r="H310" s="21"/>
      <c r="I310" s="59" t="str">
        <f t="shared" ref="I310:I314" si="46">IF(C150=" "," ",F49)</f>
        <v>Werbefilme und Webseiten</v>
      </c>
      <c r="J310" s="59"/>
      <c r="K310" s="59"/>
      <c r="L310" s="38">
        <v>12</v>
      </c>
      <c r="M310" s="38">
        <f t="shared" si="45"/>
        <v>2</v>
      </c>
      <c r="P310" s="25"/>
    </row>
    <row r="311" spans="1:16" ht="36" customHeight="1">
      <c r="A311" s="64"/>
      <c r="B311" s="21"/>
      <c r="C311" s="58" t="str">
        <f>IF($F50=0," ",$F$47)</f>
        <v>Retreat / Healing House</v>
      </c>
      <c r="D311" s="58"/>
      <c r="E311" s="21"/>
      <c r="F311" s="21"/>
      <c r="G311" s="21"/>
      <c r="H311" s="21"/>
      <c r="I311" s="59" t="str">
        <f t="shared" si="46"/>
        <v>Regionalmanagement</v>
      </c>
      <c r="J311" s="59"/>
      <c r="K311" s="59"/>
      <c r="L311" s="38">
        <v>16</v>
      </c>
      <c r="M311" s="38">
        <f t="shared" si="45"/>
        <v>6</v>
      </c>
      <c r="P311" s="25"/>
    </row>
    <row r="312" spans="1:16" ht="36" customHeight="1">
      <c r="A312" s="64"/>
      <c r="B312" s="21"/>
      <c r="C312" s="58" t="str">
        <f t="shared" ref="C312:C314" si="47">IF($F51=0," ",$F$47)</f>
        <v>Retreat / Healing House</v>
      </c>
      <c r="D312" s="58"/>
      <c r="E312" s="21"/>
      <c r="F312" s="21"/>
      <c r="G312" s="21"/>
      <c r="H312" s="21"/>
      <c r="I312" s="59" t="str">
        <f t="shared" si="46"/>
        <v>Doktorat / Forschung</v>
      </c>
      <c r="J312" s="59"/>
      <c r="K312" s="59"/>
      <c r="L312" s="38">
        <v>17</v>
      </c>
      <c r="M312" s="38">
        <f t="shared" si="45"/>
        <v>7</v>
      </c>
      <c r="P312" s="25"/>
    </row>
    <row r="313" spans="1:16" ht="36" customHeight="1">
      <c r="A313" s="64"/>
      <c r="B313" s="21"/>
      <c r="C313" s="58" t="str">
        <f t="shared" si="47"/>
        <v>Retreat / Healing House</v>
      </c>
      <c r="D313" s="58"/>
      <c r="E313" s="21"/>
      <c r="F313" s="21"/>
      <c r="G313" s="21"/>
      <c r="H313" s="21"/>
      <c r="I313" s="59" t="str">
        <f t="shared" si="46"/>
        <v>Coach für Persönlichkeitsentw.</v>
      </c>
      <c r="J313" s="59"/>
      <c r="K313" s="59"/>
      <c r="L313" s="38">
        <v>10</v>
      </c>
      <c r="M313" s="38">
        <f t="shared" si="45"/>
        <v>1</v>
      </c>
      <c r="P313" s="25"/>
    </row>
    <row r="314" spans="1:16" ht="36" customHeight="1">
      <c r="A314" s="64"/>
      <c r="B314" s="21"/>
      <c r="C314" s="58" t="str">
        <f t="shared" si="47"/>
        <v>Retreat / Healing House</v>
      </c>
      <c r="D314" s="58"/>
      <c r="E314" s="21"/>
      <c r="F314" s="21"/>
      <c r="G314" s="21"/>
      <c r="H314" s="21"/>
      <c r="I314" s="59" t="str">
        <f t="shared" si="46"/>
        <v>Unternehmen f. Nahrungsergänzung</v>
      </c>
      <c r="J314" s="59"/>
      <c r="K314" s="59"/>
      <c r="L314" s="38">
        <v>13</v>
      </c>
      <c r="M314" s="38">
        <f t="shared" si="45"/>
        <v>3</v>
      </c>
      <c r="P314" s="25"/>
    </row>
    <row r="315" spans="1:16" ht="36" customHeight="1">
      <c r="A315" s="64"/>
      <c r="B315" s="21"/>
      <c r="C315" s="58" t="str">
        <f>I309</f>
        <v>Campingplatz betreiben</v>
      </c>
      <c r="D315" s="58"/>
      <c r="E315" s="21"/>
      <c r="F315" s="21"/>
      <c r="G315" s="21"/>
      <c r="H315" s="21"/>
      <c r="I315" s="59" t="str">
        <f>IF(C155=" "," ",F49)</f>
        <v>Werbefilme und Webseiten</v>
      </c>
      <c r="J315" s="59"/>
      <c r="K315" s="59"/>
      <c r="L315" s="38">
        <v>13</v>
      </c>
      <c r="M315" s="38">
        <f t="shared" si="45"/>
        <v>3</v>
      </c>
      <c r="P315" s="25"/>
    </row>
    <row r="316" spans="1:16" ht="36" customHeight="1">
      <c r="A316" s="64"/>
      <c r="B316" s="21"/>
      <c r="C316" s="58" t="str">
        <f>IF(F50=0," ",$F$48)</f>
        <v>Campingplatz betreiben</v>
      </c>
      <c r="D316" s="58"/>
      <c r="E316" s="21"/>
      <c r="F316" s="21"/>
      <c r="G316" s="21"/>
      <c r="H316" s="21"/>
      <c r="I316" s="59" t="str">
        <f t="shared" ref="I316:I319" si="48">IF(C156=" "," ",F50)</f>
        <v>Regionalmanagement</v>
      </c>
      <c r="J316" s="59"/>
      <c r="K316" s="59"/>
      <c r="L316" s="38">
        <v>15</v>
      </c>
      <c r="M316" s="38">
        <f t="shared" si="45"/>
        <v>5</v>
      </c>
      <c r="P316" s="25"/>
    </row>
    <row r="317" spans="1:16" ht="36" customHeight="1">
      <c r="A317" s="64"/>
      <c r="B317" s="21"/>
      <c r="C317" s="58" t="str">
        <f t="shared" ref="C317:C319" si="49">IF(F51=0," ",$F$48)</f>
        <v>Campingplatz betreiben</v>
      </c>
      <c r="D317" s="58"/>
      <c r="E317" s="21"/>
      <c r="F317" s="21"/>
      <c r="G317" s="21"/>
      <c r="H317" s="21"/>
      <c r="I317" s="59" t="str">
        <f t="shared" si="48"/>
        <v>Doktorat / Forschung</v>
      </c>
      <c r="J317" s="59"/>
      <c r="K317" s="59"/>
      <c r="L317" s="38">
        <v>16</v>
      </c>
      <c r="M317" s="38">
        <f t="shared" si="45"/>
        <v>6</v>
      </c>
      <c r="P317" s="25"/>
    </row>
    <row r="318" spans="1:16" ht="36" customHeight="1">
      <c r="A318" s="64"/>
      <c r="B318" s="21"/>
      <c r="C318" s="58" t="str">
        <f t="shared" si="49"/>
        <v>Campingplatz betreiben</v>
      </c>
      <c r="D318" s="58"/>
      <c r="E318" s="21"/>
      <c r="F318" s="21"/>
      <c r="G318" s="21"/>
      <c r="H318" s="21"/>
      <c r="I318" s="59" t="str">
        <f t="shared" si="48"/>
        <v>Coach für Persönlichkeitsentw.</v>
      </c>
      <c r="J318" s="59"/>
      <c r="K318" s="59"/>
      <c r="L318" s="38">
        <v>9</v>
      </c>
      <c r="M318" s="38">
        <f t="shared" si="45"/>
        <v>-1</v>
      </c>
      <c r="P318" s="25"/>
    </row>
    <row r="319" spans="1:16" ht="36" customHeight="1">
      <c r="A319" s="64"/>
      <c r="B319" s="21"/>
      <c r="C319" s="58" t="str">
        <f t="shared" si="49"/>
        <v>Campingplatz betreiben</v>
      </c>
      <c r="D319" s="58"/>
      <c r="E319" s="21"/>
      <c r="F319" s="21"/>
      <c r="G319" s="21"/>
      <c r="H319" s="21"/>
      <c r="I319" s="59" t="str">
        <f t="shared" si="48"/>
        <v>Unternehmen f. Nahrungsergänzung</v>
      </c>
      <c r="J319" s="59"/>
      <c r="K319" s="59"/>
      <c r="L319" s="38">
        <v>9</v>
      </c>
      <c r="M319" s="38">
        <f t="shared" si="45"/>
        <v>-1</v>
      </c>
      <c r="P319" s="25"/>
    </row>
    <row r="320" spans="1:16" ht="36" customHeight="1">
      <c r="A320" s="64"/>
      <c r="B320" s="21"/>
      <c r="C320" s="58" t="str">
        <f>IF(F50=0," ",$F$49)</f>
        <v>Werbefilme und Webseiten</v>
      </c>
      <c r="D320" s="58"/>
      <c r="E320" s="21"/>
      <c r="F320" s="21"/>
      <c r="G320" s="21"/>
      <c r="H320" s="21"/>
      <c r="I320" s="59" t="str">
        <f>IF(C160=" "," ",F50)</f>
        <v>Regionalmanagement</v>
      </c>
      <c r="J320" s="59"/>
      <c r="K320" s="59"/>
      <c r="L320" s="38">
        <v>15</v>
      </c>
      <c r="M320" s="38">
        <f t="shared" si="45"/>
        <v>5</v>
      </c>
      <c r="P320" s="25"/>
    </row>
    <row r="321" spans="1:16" ht="36" customHeight="1">
      <c r="A321" s="64"/>
      <c r="B321" s="21"/>
      <c r="C321" s="58" t="str">
        <f t="shared" ref="C321:C323" si="50">IF(F51=0," ",$F$49)</f>
        <v>Werbefilme und Webseiten</v>
      </c>
      <c r="D321" s="58"/>
      <c r="E321" s="21"/>
      <c r="F321" s="21"/>
      <c r="G321" s="21"/>
      <c r="H321" s="21"/>
      <c r="I321" s="59" t="str">
        <f t="shared" ref="I321:I323" si="51">IF(C161=" "," ",F51)</f>
        <v>Doktorat / Forschung</v>
      </c>
      <c r="J321" s="59"/>
      <c r="K321" s="59"/>
      <c r="L321" s="38">
        <v>16</v>
      </c>
      <c r="M321" s="38">
        <f t="shared" si="45"/>
        <v>6</v>
      </c>
      <c r="P321" s="25"/>
    </row>
    <row r="322" spans="1:16" ht="36" customHeight="1">
      <c r="A322" s="64"/>
      <c r="B322" s="21"/>
      <c r="C322" s="58" t="str">
        <f t="shared" si="50"/>
        <v>Werbefilme und Webseiten</v>
      </c>
      <c r="D322" s="58"/>
      <c r="E322" s="21"/>
      <c r="F322" s="21"/>
      <c r="G322" s="21"/>
      <c r="H322" s="21"/>
      <c r="I322" s="59" t="str">
        <f t="shared" si="51"/>
        <v>Coach für Persönlichkeitsentw.</v>
      </c>
      <c r="J322" s="59"/>
      <c r="K322" s="59"/>
      <c r="L322" s="38">
        <v>8</v>
      </c>
      <c r="M322" s="38">
        <f t="shared" si="45"/>
        <v>-2</v>
      </c>
      <c r="P322" s="25"/>
    </row>
    <row r="323" spans="1:16" ht="36" customHeight="1">
      <c r="A323" s="64"/>
      <c r="B323" s="21"/>
      <c r="C323" s="58" t="str">
        <f t="shared" si="50"/>
        <v>Werbefilme und Webseiten</v>
      </c>
      <c r="D323" s="58"/>
      <c r="E323" s="21"/>
      <c r="F323" s="21"/>
      <c r="G323" s="21"/>
      <c r="H323" s="21"/>
      <c r="I323" s="59" t="str">
        <f t="shared" si="51"/>
        <v>Unternehmen f. Nahrungsergänzung</v>
      </c>
      <c r="J323" s="59"/>
      <c r="K323" s="59"/>
      <c r="L323" s="38">
        <v>9</v>
      </c>
      <c r="M323" s="38">
        <f t="shared" si="45"/>
        <v>-1</v>
      </c>
      <c r="P323" s="25"/>
    </row>
    <row r="324" spans="1:16" ht="36" customHeight="1">
      <c r="A324" s="64"/>
      <c r="B324" s="21"/>
      <c r="C324" s="58" t="str">
        <f>IF(F51=0," ",$F$50)</f>
        <v>Regionalmanagement</v>
      </c>
      <c r="D324" s="58"/>
      <c r="E324" s="21"/>
      <c r="F324" s="21"/>
      <c r="G324" s="21"/>
      <c r="H324" s="21"/>
      <c r="I324" s="59" t="str">
        <f>IF(C164=" "," ",F51)</f>
        <v>Doktorat / Forschung</v>
      </c>
      <c r="J324" s="59"/>
      <c r="K324" s="59"/>
      <c r="L324" s="38">
        <v>14</v>
      </c>
      <c r="M324" s="38">
        <f t="shared" si="45"/>
        <v>4</v>
      </c>
      <c r="P324" s="25"/>
    </row>
    <row r="325" spans="1:16" ht="36" customHeight="1">
      <c r="A325" s="64"/>
      <c r="B325" s="21"/>
      <c r="C325" s="58" t="str">
        <f t="shared" ref="C325:C326" si="52">IF(F52=0," ",$F$50)</f>
        <v>Regionalmanagement</v>
      </c>
      <c r="D325" s="58"/>
      <c r="E325" s="21"/>
      <c r="F325" s="21"/>
      <c r="G325" s="21"/>
      <c r="H325" s="21"/>
      <c r="I325" s="59" t="str">
        <f t="shared" ref="I325:I326" si="53">IF(C165=" "," ",F52)</f>
        <v>Coach für Persönlichkeitsentw.</v>
      </c>
      <c r="J325" s="59"/>
      <c r="K325" s="59"/>
      <c r="L325" s="38">
        <v>7</v>
      </c>
      <c r="M325" s="38">
        <f t="shared" si="45"/>
        <v>-3</v>
      </c>
      <c r="P325" s="25"/>
    </row>
    <row r="326" spans="1:16" ht="36" customHeight="1">
      <c r="A326" s="64"/>
      <c r="B326" s="21"/>
      <c r="C326" s="58" t="str">
        <f t="shared" si="52"/>
        <v>Regionalmanagement</v>
      </c>
      <c r="D326" s="58"/>
      <c r="E326" s="21"/>
      <c r="F326" s="21"/>
      <c r="G326" s="21"/>
      <c r="H326" s="21"/>
      <c r="I326" s="59" t="str">
        <f t="shared" si="53"/>
        <v>Unternehmen f. Nahrungsergänzung</v>
      </c>
      <c r="J326" s="59"/>
      <c r="K326" s="59"/>
      <c r="L326" s="38">
        <v>7</v>
      </c>
      <c r="M326" s="38">
        <f t="shared" si="45"/>
        <v>-3</v>
      </c>
      <c r="P326" s="25"/>
    </row>
    <row r="327" spans="1:16" ht="36" customHeight="1">
      <c r="A327" s="64"/>
      <c r="B327" s="21"/>
      <c r="C327" s="58" t="str">
        <f>IF(F52=0," ",$F$51)</f>
        <v>Doktorat / Forschung</v>
      </c>
      <c r="D327" s="58"/>
      <c r="E327" s="21"/>
      <c r="F327" s="21"/>
      <c r="G327" s="21"/>
      <c r="H327" s="21"/>
      <c r="I327" s="59" t="str">
        <f>IF(C167=" "," ",F52)</f>
        <v>Coach für Persönlichkeitsentw.</v>
      </c>
      <c r="J327" s="59"/>
      <c r="K327" s="59"/>
      <c r="L327" s="38">
        <v>6</v>
      </c>
      <c r="M327" s="38">
        <f t="shared" si="45"/>
        <v>-4</v>
      </c>
      <c r="P327" s="25"/>
    </row>
    <row r="328" spans="1:16" ht="36" customHeight="1">
      <c r="A328" s="64"/>
      <c r="B328" s="21"/>
      <c r="C328" s="58" t="str">
        <f>IF(F53=0," ",$F$51)</f>
        <v>Doktorat / Forschung</v>
      </c>
      <c r="D328" s="58"/>
      <c r="E328" s="21"/>
      <c r="F328" s="21"/>
      <c r="G328" s="21"/>
      <c r="H328" s="21"/>
      <c r="I328" s="59" t="str">
        <f>IF(C168=" "," ",F53)</f>
        <v>Unternehmen f. Nahrungsergänzung</v>
      </c>
      <c r="J328" s="59"/>
      <c r="K328" s="59"/>
      <c r="L328" s="38">
        <v>6</v>
      </c>
      <c r="M328" s="38">
        <f t="shared" si="45"/>
        <v>-4</v>
      </c>
      <c r="P328" s="25"/>
    </row>
    <row r="329" spans="1:16" ht="36" customHeight="1">
      <c r="A329" s="65"/>
      <c r="B329" s="30"/>
      <c r="C329" s="60" t="str">
        <f>IF(F53=0," ",$F$52)</f>
        <v>Coach für Persönlichkeitsentw.</v>
      </c>
      <c r="D329" s="60"/>
      <c r="E329" s="30"/>
      <c r="F329" s="30"/>
      <c r="G329" s="30"/>
      <c r="H329" s="30"/>
      <c r="I329" s="61" t="str">
        <f>IF(C169=" "," ",F53)</f>
        <v>Unternehmen f. Nahrungsergänzung</v>
      </c>
      <c r="J329" s="61"/>
      <c r="K329" s="61"/>
      <c r="L329" s="39">
        <v>10</v>
      </c>
      <c r="M329" s="39">
        <f t="shared" si="45"/>
        <v>1</v>
      </c>
      <c r="N329" s="26"/>
      <c r="O329" s="26"/>
      <c r="P329" s="27"/>
    </row>
    <row r="331" spans="1:16" ht="22" customHeight="1">
      <c r="A331" s="49"/>
      <c r="B331" s="22"/>
      <c r="C331" s="22"/>
      <c r="D331" s="22"/>
      <c r="E331" s="22"/>
      <c r="F331" s="22"/>
      <c r="G331" s="22"/>
      <c r="H331" s="22"/>
      <c r="I331" s="22"/>
      <c r="J331" s="22"/>
      <c r="K331" s="22"/>
      <c r="L331" s="22"/>
      <c r="M331" s="22"/>
      <c r="N331" s="22"/>
      <c r="O331" s="22"/>
      <c r="P331" s="23"/>
    </row>
    <row r="332" spans="1:16" ht="22" customHeight="1">
      <c r="A332" s="50"/>
      <c r="P332" s="25"/>
    </row>
    <row r="333" spans="1:16" ht="22" customHeight="1">
      <c r="A333" s="50"/>
      <c r="C333" s="66" t="s">
        <v>69</v>
      </c>
      <c r="D333" s="66"/>
      <c r="E333" s="66"/>
      <c r="F333" s="66"/>
      <c r="G333" s="66"/>
      <c r="H333" s="66"/>
      <c r="I333" s="66"/>
      <c r="J333" s="66"/>
      <c r="K333" s="66"/>
      <c r="L333" s="66"/>
      <c r="P333" s="25"/>
    </row>
    <row r="334" spans="1:16" ht="22" customHeight="1">
      <c r="A334" s="50"/>
      <c r="P334" s="25"/>
    </row>
    <row r="335" spans="1:16" ht="22" customHeight="1">
      <c r="A335" s="50"/>
      <c r="D335" s="104" t="s">
        <v>70</v>
      </c>
      <c r="E335" s="104"/>
      <c r="F335" s="104"/>
      <c r="G335" s="104"/>
      <c r="H335" s="104"/>
      <c r="I335" s="104"/>
      <c r="J335" s="104"/>
      <c r="K335" s="104"/>
      <c r="L335" s="104"/>
      <c r="P335" s="25"/>
    </row>
    <row r="336" spans="1:16" ht="22" customHeight="1">
      <c r="A336" s="50"/>
      <c r="P336" s="25"/>
    </row>
    <row r="337" spans="1:22" ht="22" customHeight="1">
      <c r="A337" s="50"/>
      <c r="P337" s="25"/>
    </row>
    <row r="338" spans="1:22" ht="22" customHeight="1">
      <c r="A338" s="50"/>
      <c r="P338" s="25"/>
    </row>
    <row r="339" spans="1:22" ht="22" customHeight="1">
      <c r="A339" s="50"/>
      <c r="P339" s="25"/>
    </row>
    <row r="340" spans="1:22" ht="22" customHeight="1">
      <c r="A340" s="50"/>
      <c r="E340" s="47"/>
      <c r="F340" s="106" t="s">
        <v>75</v>
      </c>
      <c r="G340" s="106"/>
      <c r="H340" s="106"/>
      <c r="I340" s="106"/>
      <c r="J340" s="106"/>
      <c r="K340" s="106"/>
      <c r="P340" s="25"/>
    </row>
    <row r="341" spans="1:22" ht="22" customHeight="1">
      <c r="A341" s="50"/>
      <c r="C341" s="52" t="str">
        <f t="shared" ref="C341:C347" si="54">F68</f>
        <v>Einkommen</v>
      </c>
      <c r="D341" s="47">
        <f>CalcRe!C36</f>
        <v>4.2488673949024364E-2</v>
      </c>
      <c r="P341" s="25"/>
    </row>
    <row r="342" spans="1:22" ht="22" customHeight="1">
      <c r="A342" s="50"/>
      <c r="C342" s="52" t="str">
        <f t="shared" si="54"/>
        <v>Passives Einkommen</v>
      </c>
      <c r="D342" s="47">
        <f>CalcRe!C37</f>
        <v>9.395748176761641E-2</v>
      </c>
      <c r="M342" s="107" t="s">
        <v>76</v>
      </c>
      <c r="N342" s="107"/>
      <c r="O342" s="107"/>
      <c r="P342" s="48"/>
      <c r="Q342" s="36"/>
      <c r="R342" s="36"/>
      <c r="U342" s="36"/>
      <c r="V342" s="36"/>
    </row>
    <row r="343" spans="1:22" ht="22" customHeight="1">
      <c r="A343" s="50"/>
      <c r="C343" s="52" t="str">
        <f t="shared" si="54"/>
        <v>Ortsungebundenheit</v>
      </c>
      <c r="D343" s="47">
        <f>CalcRe!C38</f>
        <v>6.9147831140065036E-2</v>
      </c>
      <c r="M343" s="107"/>
      <c r="N343" s="107"/>
      <c r="O343" s="107"/>
      <c r="P343" s="48"/>
      <c r="Q343" s="46">
        <f>SUM(D359:D365)</f>
        <v>1</v>
      </c>
      <c r="R343" s="36"/>
      <c r="U343" s="36"/>
      <c r="V343" s="46">
        <f>SUM(D341:D347)</f>
        <v>1</v>
      </c>
    </row>
    <row r="344" spans="1:22" ht="22" customHeight="1">
      <c r="A344" s="50"/>
      <c r="C344" s="52" t="str">
        <f t="shared" si="54"/>
        <v>Passion</v>
      </c>
      <c r="D344" s="47">
        <f>IF(CalcRe!C39=1, ,CalcRe!C39)</f>
        <v>0.24635548324892148</v>
      </c>
      <c r="M344" s="107"/>
      <c r="N344" s="107"/>
      <c r="O344" s="107"/>
      <c r="P344" s="48"/>
      <c r="Q344" s="36"/>
      <c r="R344" s="36"/>
      <c r="U344" s="36"/>
      <c r="V344" s="36"/>
    </row>
    <row r="345" spans="1:22" ht="22" customHeight="1">
      <c r="A345" s="50"/>
      <c r="C345" s="52" t="str">
        <f t="shared" si="54"/>
        <v>Lebensfreude</v>
      </c>
      <c r="D345" s="47">
        <f>IF(CalcRe!C40=1, ,CalcRe!C40)</f>
        <v>0.22889745096800482</v>
      </c>
      <c r="M345" s="107"/>
      <c r="N345" s="107"/>
      <c r="O345" s="107"/>
      <c r="P345" s="48"/>
      <c r="Q345" s="36"/>
      <c r="R345" s="36"/>
      <c r="U345" s="36"/>
      <c r="V345" s="36"/>
    </row>
    <row r="346" spans="1:22" ht="22" customHeight="1">
      <c r="A346" s="50"/>
      <c r="C346" s="52" t="str">
        <f t="shared" si="54"/>
        <v>Trifft meine Talente</v>
      </c>
      <c r="D346" s="47">
        <f>IF(CalcRe!C41=1, ,CalcRe!C41)</f>
        <v>0.21217010038062478</v>
      </c>
      <c r="M346" s="80" t="str">
        <f>$F$33</f>
        <v>Berufliche Entwicklung</v>
      </c>
      <c r="N346" s="80"/>
      <c r="O346" s="80"/>
      <c r="P346" s="48"/>
      <c r="Q346" s="36"/>
      <c r="R346" s="36"/>
      <c r="U346" s="36"/>
      <c r="V346" s="36"/>
    </row>
    <row r="347" spans="1:22" ht="22" customHeight="1">
      <c r="A347" s="50"/>
      <c r="C347" s="52" t="str">
        <f t="shared" si="54"/>
        <v>WK für Erfolg</v>
      </c>
      <c r="D347" s="47">
        <f>IF(OR(CalcRe!C42=1,CalcRe!C42=0.25), ,CalcRe!C42)</f>
        <v>0.10698297854574314</v>
      </c>
      <c r="M347" s="42"/>
      <c r="N347" s="42"/>
      <c r="O347" s="42"/>
      <c r="P347" s="48"/>
      <c r="Q347" s="36"/>
      <c r="R347" s="36"/>
      <c r="U347" s="36"/>
      <c r="V347" s="36"/>
    </row>
    <row r="348" spans="1:22" ht="22" customHeight="1">
      <c r="A348" s="50"/>
      <c r="M348" s="42"/>
      <c r="N348" s="42"/>
      <c r="O348" s="42"/>
      <c r="P348" s="48"/>
      <c r="Q348" s="36"/>
      <c r="R348" s="36"/>
      <c r="U348" s="36"/>
      <c r="V348" s="36"/>
    </row>
    <row r="349" spans="1:22" ht="22" customHeight="1">
      <c r="A349" s="50"/>
      <c r="M349" s="42"/>
      <c r="N349" s="42"/>
      <c r="O349" s="42"/>
      <c r="P349" s="48"/>
      <c r="Q349" s="36"/>
      <c r="R349" s="36"/>
      <c r="U349" s="36"/>
      <c r="V349" s="36"/>
    </row>
    <row r="350" spans="1:22" ht="22" customHeight="1">
      <c r="A350" s="50"/>
      <c r="M350" s="42"/>
      <c r="N350" s="42"/>
      <c r="O350" s="42"/>
      <c r="P350" s="48"/>
      <c r="Q350" s="36"/>
      <c r="R350" s="36"/>
      <c r="U350" s="36"/>
      <c r="V350" s="36"/>
    </row>
    <row r="351" spans="1:22" ht="22" customHeight="1">
      <c r="A351" s="50"/>
      <c r="M351" s="42"/>
      <c r="N351" s="42"/>
      <c r="O351" s="42"/>
      <c r="P351" s="25"/>
    </row>
    <row r="352" spans="1:22" ht="22" customHeight="1">
      <c r="A352" s="50"/>
      <c r="P352" s="25"/>
    </row>
    <row r="353" spans="1:16" ht="22" customHeight="1">
      <c r="A353" s="50"/>
      <c r="P353" s="25"/>
    </row>
    <row r="354" spans="1:16" ht="22" customHeight="1">
      <c r="A354" s="50"/>
      <c r="P354" s="25"/>
    </row>
    <row r="355" spans="1:16" ht="22" customHeight="1">
      <c r="A355" s="54"/>
      <c r="B355" s="55"/>
      <c r="C355" s="55"/>
      <c r="D355" s="55"/>
      <c r="E355" s="55"/>
      <c r="P355" s="25"/>
    </row>
    <row r="356" spans="1:16" ht="22" customHeight="1">
      <c r="A356" s="54"/>
      <c r="B356" s="55"/>
      <c r="C356" s="55"/>
      <c r="D356" s="55"/>
      <c r="E356" s="55"/>
      <c r="N356" s="43"/>
      <c r="P356" s="25"/>
    </row>
    <row r="357" spans="1:16" ht="22" customHeight="1">
      <c r="A357" s="54"/>
      <c r="B357" s="55"/>
      <c r="C357" s="55"/>
      <c r="D357" s="55"/>
      <c r="E357" s="55"/>
      <c r="P357" s="25"/>
    </row>
    <row r="358" spans="1:16" ht="22" customHeight="1">
      <c r="A358" s="54"/>
      <c r="B358" s="55"/>
      <c r="C358" s="55"/>
      <c r="D358" s="55"/>
      <c r="E358" s="55"/>
      <c r="F358" s="106" t="s">
        <v>74</v>
      </c>
      <c r="G358" s="106"/>
      <c r="H358" s="106"/>
      <c r="I358" s="106"/>
      <c r="J358" s="106"/>
      <c r="K358" s="106"/>
      <c r="P358" s="25"/>
    </row>
    <row r="359" spans="1:16" ht="22" customHeight="1">
      <c r="A359" s="54"/>
      <c r="B359" s="55"/>
      <c r="C359" s="56" t="str">
        <f t="shared" ref="C359:C365" si="55">F47</f>
        <v>Retreat / Healing House</v>
      </c>
      <c r="D359" s="57">
        <f>CalcRe!C25</f>
        <v>0.1837338330773077</v>
      </c>
      <c r="E359" s="55"/>
      <c r="P359" s="25"/>
    </row>
    <row r="360" spans="1:16" ht="22" customHeight="1">
      <c r="A360" s="54"/>
      <c r="B360" s="55"/>
      <c r="C360" s="56" t="str">
        <f t="shared" si="55"/>
        <v>Campingplatz betreiben</v>
      </c>
      <c r="D360" s="57">
        <f>CalcRe!C26</f>
        <v>0.26320750664073178</v>
      </c>
      <c r="E360" s="55"/>
      <c r="M360" s="107" t="s">
        <v>77</v>
      </c>
      <c r="N360" s="107"/>
      <c r="O360" s="107"/>
      <c r="P360" s="25"/>
    </row>
    <row r="361" spans="1:16" ht="22" customHeight="1">
      <c r="A361" s="54"/>
      <c r="B361" s="55"/>
      <c r="C361" s="56" t="str">
        <f t="shared" si="55"/>
        <v>Werbefilme und Webseiten</v>
      </c>
      <c r="D361" s="57">
        <f>CalcRe!C27</f>
        <v>0.10421148438673421</v>
      </c>
      <c r="E361" s="55"/>
      <c r="M361" s="107"/>
      <c r="N361" s="107"/>
      <c r="O361" s="107"/>
      <c r="P361" s="25"/>
    </row>
    <row r="362" spans="1:16" ht="22" customHeight="1">
      <c r="A362" s="54"/>
      <c r="B362" s="55"/>
      <c r="C362" s="56" t="str">
        <f t="shared" si="55"/>
        <v>Regionalmanagement</v>
      </c>
      <c r="D362" s="57">
        <f>CalcRe!C28</f>
        <v>9.5771637578676377E-2</v>
      </c>
      <c r="E362" s="55"/>
      <c r="M362" s="107"/>
      <c r="N362" s="107"/>
      <c r="O362" s="107"/>
      <c r="P362" s="25"/>
    </row>
    <row r="363" spans="1:16" ht="22" customHeight="1">
      <c r="A363" s="54"/>
      <c r="B363" s="55"/>
      <c r="C363" s="56" t="str">
        <f t="shared" si="55"/>
        <v>Doktorat / Forschung</v>
      </c>
      <c r="D363" s="57">
        <f>CalcRe!C29</f>
        <v>0.11371132405448452</v>
      </c>
      <c r="E363" s="55"/>
      <c r="M363" s="107"/>
      <c r="N363" s="107"/>
      <c r="O363" s="107"/>
      <c r="P363" s="25"/>
    </row>
    <row r="364" spans="1:16" ht="22" customHeight="1">
      <c r="A364" s="54"/>
      <c r="B364" s="55"/>
      <c r="C364" s="56" t="str">
        <f t="shared" si="55"/>
        <v>Coach für Persönlichkeitsentw.</v>
      </c>
      <c r="D364" s="57">
        <f>CalcRe!C30</f>
        <v>0.1315843936073828</v>
      </c>
      <c r="E364" s="55"/>
      <c r="M364" s="80" t="str">
        <f>$F$33</f>
        <v>Berufliche Entwicklung</v>
      </c>
      <c r="N364" s="80"/>
      <c r="O364" s="80"/>
      <c r="P364" s="25"/>
    </row>
    <row r="365" spans="1:16" ht="22" customHeight="1">
      <c r="A365" s="54"/>
      <c r="B365" s="55"/>
      <c r="C365" s="56" t="str">
        <f t="shared" si="55"/>
        <v>Unternehmen f. Nahrungsergänzung</v>
      </c>
      <c r="D365" s="57">
        <f>CalcRe!C31</f>
        <v>0.10777982065468261</v>
      </c>
      <c r="E365" s="55"/>
      <c r="P365" s="25"/>
    </row>
    <row r="366" spans="1:16" ht="22" customHeight="1">
      <c r="A366" s="54"/>
      <c r="B366" s="55"/>
      <c r="C366" s="55"/>
      <c r="D366" s="55"/>
      <c r="E366" s="55"/>
      <c r="P366" s="25"/>
    </row>
    <row r="367" spans="1:16" ht="22" customHeight="1">
      <c r="A367" s="50"/>
      <c r="P367" s="25"/>
    </row>
    <row r="368" spans="1:16" ht="22" customHeight="1">
      <c r="A368" s="50"/>
      <c r="P368" s="25"/>
    </row>
    <row r="369" spans="1:16" ht="22" customHeight="1">
      <c r="A369" s="50"/>
      <c r="P369" s="25"/>
    </row>
    <row r="370" spans="1:16" ht="22" customHeight="1">
      <c r="A370" s="50"/>
      <c r="P370" s="25"/>
    </row>
    <row r="371" spans="1:16" ht="22" customHeight="1">
      <c r="A371" s="50"/>
      <c r="P371" s="25"/>
    </row>
    <row r="372" spans="1:16" ht="22" customHeight="1">
      <c r="A372" s="50"/>
      <c r="P372" s="25"/>
    </row>
    <row r="373" spans="1:16" ht="22" customHeight="1">
      <c r="A373" s="50"/>
      <c r="P373" s="25"/>
    </row>
    <row r="374" spans="1:16" ht="22" customHeight="1">
      <c r="A374" s="50"/>
      <c r="P374" s="25"/>
    </row>
    <row r="375" spans="1:16" ht="22" customHeight="1">
      <c r="A375" s="50"/>
      <c r="P375" s="25"/>
    </row>
    <row r="376" spans="1:16" ht="22" customHeight="1">
      <c r="A376" s="50"/>
      <c r="C376" s="53" t="s">
        <v>71</v>
      </c>
      <c r="P376" s="25"/>
    </row>
    <row r="377" spans="1:16" ht="22" customHeight="1">
      <c r="A377" s="50"/>
      <c r="P377" s="25"/>
    </row>
    <row r="378" spans="1:16" ht="22" customHeight="1">
      <c r="A378" s="50"/>
      <c r="C378" s="86" t="s">
        <v>73</v>
      </c>
      <c r="D378" s="86"/>
      <c r="E378" s="86"/>
      <c r="F378" s="86"/>
      <c r="G378" s="86"/>
      <c r="H378" s="86"/>
      <c r="I378" s="86"/>
      <c r="J378" s="86"/>
      <c r="K378" s="86"/>
      <c r="L378" s="86"/>
      <c r="M378" s="86"/>
      <c r="N378" s="86"/>
      <c r="O378" s="86"/>
      <c r="P378" s="25"/>
    </row>
    <row r="379" spans="1:16" ht="22" customHeight="1">
      <c r="A379" s="50"/>
      <c r="C379" s="86"/>
      <c r="D379" s="86"/>
      <c r="E379" s="86"/>
      <c r="F379" s="86"/>
      <c r="G379" s="86"/>
      <c r="H379" s="86"/>
      <c r="I379" s="86"/>
      <c r="J379" s="86"/>
      <c r="K379" s="86"/>
      <c r="L379" s="86"/>
      <c r="M379" s="86"/>
      <c r="N379" s="86"/>
      <c r="O379" s="86"/>
      <c r="P379" s="25"/>
    </row>
    <row r="380" spans="1:16" ht="22" customHeight="1">
      <c r="A380" s="50"/>
      <c r="C380" s="86"/>
      <c r="D380" s="86"/>
      <c r="E380" s="86"/>
      <c r="F380" s="86"/>
      <c r="G380" s="86"/>
      <c r="H380" s="86"/>
      <c r="I380" s="86"/>
      <c r="J380" s="86"/>
      <c r="K380" s="86"/>
      <c r="L380" s="86"/>
      <c r="M380" s="86"/>
      <c r="N380" s="86"/>
      <c r="O380" s="86"/>
      <c r="P380" s="25"/>
    </row>
    <row r="381" spans="1:16" ht="22" customHeight="1">
      <c r="A381" s="50"/>
      <c r="C381" s="105" t="s">
        <v>72</v>
      </c>
      <c r="D381" s="105"/>
      <c r="E381" s="105"/>
      <c r="F381" s="105"/>
      <c r="G381" s="105"/>
      <c r="H381" s="105"/>
      <c r="I381" s="105"/>
      <c r="J381" s="105"/>
      <c r="K381" s="105"/>
      <c r="L381" s="105"/>
      <c r="M381" s="105"/>
      <c r="N381" s="105"/>
      <c r="O381" s="105"/>
      <c r="P381" s="25"/>
    </row>
    <row r="382" spans="1:16" ht="22" customHeight="1">
      <c r="A382" s="50"/>
      <c r="C382" s="105"/>
      <c r="D382" s="105"/>
      <c r="E382" s="105"/>
      <c r="F382" s="105"/>
      <c r="G382" s="105"/>
      <c r="H382" s="105"/>
      <c r="I382" s="105"/>
      <c r="J382" s="105"/>
      <c r="K382" s="105"/>
      <c r="L382" s="105"/>
      <c r="M382" s="105"/>
      <c r="N382" s="105"/>
      <c r="O382" s="105"/>
      <c r="P382" s="25"/>
    </row>
    <row r="383" spans="1:16" ht="22" customHeight="1">
      <c r="A383" s="50"/>
      <c r="C383" s="105"/>
      <c r="D383" s="105"/>
      <c r="E383" s="105"/>
      <c r="F383" s="105"/>
      <c r="G383" s="105"/>
      <c r="H383" s="105"/>
      <c r="I383" s="105"/>
      <c r="J383" s="105"/>
      <c r="K383" s="105"/>
      <c r="L383" s="105"/>
      <c r="M383" s="105"/>
      <c r="N383" s="105"/>
      <c r="O383" s="105"/>
      <c r="P383" s="25"/>
    </row>
    <row r="384" spans="1:16" ht="22" customHeight="1">
      <c r="A384" s="50"/>
      <c r="P384" s="25"/>
    </row>
    <row r="385" spans="1:16" ht="22" customHeight="1">
      <c r="A385" s="50"/>
      <c r="P385" s="25"/>
    </row>
    <row r="386" spans="1:16" ht="22" customHeight="1">
      <c r="A386" s="50"/>
      <c r="P386" s="25"/>
    </row>
    <row r="387" spans="1:16" ht="22" customHeight="1">
      <c r="A387" s="50"/>
      <c r="P387" s="25"/>
    </row>
    <row r="388" spans="1:16" ht="22" customHeight="1">
      <c r="A388" s="51"/>
      <c r="B388" s="26"/>
      <c r="C388" s="26"/>
      <c r="D388" s="26"/>
      <c r="E388" s="26"/>
      <c r="F388" s="26"/>
      <c r="G388" s="26"/>
      <c r="H388" s="26"/>
      <c r="I388" s="26"/>
      <c r="J388" s="26"/>
      <c r="K388" s="26"/>
      <c r="L388" s="26"/>
      <c r="M388" s="26"/>
      <c r="N388" s="26"/>
      <c r="O388" s="26"/>
      <c r="P388" s="27"/>
    </row>
  </sheetData>
  <mergeCells count="436">
    <mergeCell ref="L269:P275"/>
    <mergeCell ref="C299:N299"/>
    <mergeCell ref="L301:P307"/>
    <mergeCell ref="C333:L333"/>
    <mergeCell ref="D335:L335"/>
    <mergeCell ref="C378:O380"/>
    <mergeCell ref="C381:O383"/>
    <mergeCell ref="F340:K340"/>
    <mergeCell ref="F358:K358"/>
    <mergeCell ref="M342:O345"/>
    <mergeCell ref="M346:O346"/>
    <mergeCell ref="M360:O363"/>
    <mergeCell ref="M364:O364"/>
    <mergeCell ref="I283:K283"/>
    <mergeCell ref="C284:D284"/>
    <mergeCell ref="I284:K284"/>
    <mergeCell ref="C285:D285"/>
    <mergeCell ref="I285:K285"/>
    <mergeCell ref="C286:D286"/>
    <mergeCell ref="I286:K286"/>
    <mergeCell ref="C287:D287"/>
    <mergeCell ref="I287:K287"/>
    <mergeCell ref="C288:D288"/>
    <mergeCell ref="I288:K288"/>
    <mergeCell ref="L81:P87"/>
    <mergeCell ref="L110:P116"/>
    <mergeCell ref="L141:P147"/>
    <mergeCell ref="L172:P178"/>
    <mergeCell ref="L205:P211"/>
    <mergeCell ref="C202:N202"/>
    <mergeCell ref="B235:M235"/>
    <mergeCell ref="L237:P243"/>
    <mergeCell ref="C267:N267"/>
    <mergeCell ref="I131:K131"/>
    <mergeCell ref="C126:D126"/>
    <mergeCell ref="I126:K126"/>
    <mergeCell ref="C127:D127"/>
    <mergeCell ref="I127:K127"/>
    <mergeCell ref="C128:D128"/>
    <mergeCell ref="I128:K128"/>
    <mergeCell ref="C138:D138"/>
    <mergeCell ref="I138:K138"/>
    <mergeCell ref="C135:D135"/>
    <mergeCell ref="I135:K135"/>
    <mergeCell ref="C136:D136"/>
    <mergeCell ref="I136:K136"/>
    <mergeCell ref="C137:D137"/>
    <mergeCell ref="I137:K137"/>
    <mergeCell ref="C12:K15"/>
    <mergeCell ref="C17:K18"/>
    <mergeCell ref="F10:H10"/>
    <mergeCell ref="C99:D99"/>
    <mergeCell ref="C100:D100"/>
    <mergeCell ref="C101:D101"/>
    <mergeCell ref="C97:D97"/>
    <mergeCell ref="I95:K95"/>
    <mergeCell ref="F74:H74"/>
    <mergeCell ref="B81:K81"/>
    <mergeCell ref="D83:I84"/>
    <mergeCell ref="C88:D88"/>
    <mergeCell ref="I88:K88"/>
    <mergeCell ref="I90:K90"/>
    <mergeCell ref="I99:K99"/>
    <mergeCell ref="I100:K100"/>
    <mergeCell ref="I91:K91"/>
    <mergeCell ref="I97:K97"/>
    <mergeCell ref="C98:D98"/>
    <mergeCell ref="I92:K92"/>
    <mergeCell ref="I89:K89"/>
    <mergeCell ref="C132:D132"/>
    <mergeCell ref="I132:K132"/>
    <mergeCell ref="C133:D133"/>
    <mergeCell ref="I133:K133"/>
    <mergeCell ref="C134:D134"/>
    <mergeCell ref="I134:K134"/>
    <mergeCell ref="C129:D129"/>
    <mergeCell ref="I129:K129"/>
    <mergeCell ref="C130:D130"/>
    <mergeCell ref="I130:K130"/>
    <mergeCell ref="C131:D131"/>
    <mergeCell ref="I121:K121"/>
    <mergeCell ref="C122:D122"/>
    <mergeCell ref="I122:K122"/>
    <mergeCell ref="I108:K108"/>
    <mergeCell ref="C108:D108"/>
    <mergeCell ref="I119:K119"/>
    <mergeCell ref="B113:K113"/>
    <mergeCell ref="B114:K114"/>
    <mergeCell ref="B115:K115"/>
    <mergeCell ref="A110:A138"/>
    <mergeCell ref="B111:K111"/>
    <mergeCell ref="C118:D118"/>
    <mergeCell ref="I118:K118"/>
    <mergeCell ref="C119:D119"/>
    <mergeCell ref="C105:D105"/>
    <mergeCell ref="C106:D106"/>
    <mergeCell ref="I103:K103"/>
    <mergeCell ref="I104:K104"/>
    <mergeCell ref="I105:K105"/>
    <mergeCell ref="C107:D107"/>
    <mergeCell ref="I106:K106"/>
    <mergeCell ref="I107:K107"/>
    <mergeCell ref="C103:D103"/>
    <mergeCell ref="C104:D104"/>
    <mergeCell ref="C120:D120"/>
    <mergeCell ref="I120:K120"/>
    <mergeCell ref="C121:D121"/>
    <mergeCell ref="C123:D123"/>
    <mergeCell ref="I123:K123"/>
    <mergeCell ref="C124:D124"/>
    <mergeCell ref="I124:K124"/>
    <mergeCell ref="C125:D125"/>
    <mergeCell ref="I125:K125"/>
    <mergeCell ref="D62:I63"/>
    <mergeCell ref="D64:I65"/>
    <mergeCell ref="F68:H68"/>
    <mergeCell ref="F69:H69"/>
    <mergeCell ref="F70:H70"/>
    <mergeCell ref="F71:H71"/>
    <mergeCell ref="F72:H72"/>
    <mergeCell ref="F73:H73"/>
    <mergeCell ref="A80:A108"/>
    <mergeCell ref="C94:D94"/>
    <mergeCell ref="C91:D91"/>
    <mergeCell ref="C93:D93"/>
    <mergeCell ref="C102:D102"/>
    <mergeCell ref="C89:D89"/>
    <mergeCell ref="C92:D92"/>
    <mergeCell ref="I93:K93"/>
    <mergeCell ref="C95:D95"/>
    <mergeCell ref="C96:D96"/>
    <mergeCell ref="I94:K94"/>
    <mergeCell ref="I96:K96"/>
    <mergeCell ref="I98:K98"/>
    <mergeCell ref="I101:K101"/>
    <mergeCell ref="I102:K102"/>
    <mergeCell ref="C90:D90"/>
    <mergeCell ref="A3:A22"/>
    <mergeCell ref="D27:I28"/>
    <mergeCell ref="D29:I30"/>
    <mergeCell ref="F33:H33"/>
    <mergeCell ref="F34:H34"/>
    <mergeCell ref="F35:H35"/>
    <mergeCell ref="F36:H36"/>
    <mergeCell ref="A24:A36"/>
    <mergeCell ref="F53:H53"/>
    <mergeCell ref="F52:H52"/>
    <mergeCell ref="F51:H51"/>
    <mergeCell ref="F50:H50"/>
    <mergeCell ref="F49:H49"/>
    <mergeCell ref="D41:I42"/>
    <mergeCell ref="D43:I44"/>
    <mergeCell ref="F47:H47"/>
    <mergeCell ref="F48:H48"/>
    <mergeCell ref="F37:H37"/>
    <mergeCell ref="B25:K25"/>
    <mergeCell ref="B39:K39"/>
    <mergeCell ref="A38:A57"/>
    <mergeCell ref="B4:K4"/>
    <mergeCell ref="C6:K9"/>
    <mergeCell ref="C10:D10"/>
    <mergeCell ref="A59:A78"/>
    <mergeCell ref="B60:K60"/>
    <mergeCell ref="A141:A169"/>
    <mergeCell ref="B142:K142"/>
    <mergeCell ref="B144:K144"/>
    <mergeCell ref="B145:K145"/>
    <mergeCell ref="B146:K146"/>
    <mergeCell ref="C149:D149"/>
    <mergeCell ref="I149:K149"/>
    <mergeCell ref="C150:D150"/>
    <mergeCell ref="I150:K150"/>
    <mergeCell ref="C151:D151"/>
    <mergeCell ref="I151:K151"/>
    <mergeCell ref="C152:D152"/>
    <mergeCell ref="I152:K152"/>
    <mergeCell ref="C153:D153"/>
    <mergeCell ref="I153:K153"/>
    <mergeCell ref="C154:D154"/>
    <mergeCell ref="I154:K154"/>
    <mergeCell ref="C155:D155"/>
    <mergeCell ref="I155:K155"/>
    <mergeCell ref="C156:D156"/>
    <mergeCell ref="I156:K156"/>
    <mergeCell ref="C157:D157"/>
    <mergeCell ref="I157:K157"/>
    <mergeCell ref="C158:D158"/>
    <mergeCell ref="I158:K158"/>
    <mergeCell ref="C159:D159"/>
    <mergeCell ref="I159:K159"/>
    <mergeCell ref="C160:D160"/>
    <mergeCell ref="I160:K160"/>
    <mergeCell ref="C161:D161"/>
    <mergeCell ref="I161:K161"/>
    <mergeCell ref="C162:D162"/>
    <mergeCell ref="I162:K162"/>
    <mergeCell ref="C163:D163"/>
    <mergeCell ref="I163:K163"/>
    <mergeCell ref="C164:D164"/>
    <mergeCell ref="I164:K164"/>
    <mergeCell ref="C165:D165"/>
    <mergeCell ref="I165:K165"/>
    <mergeCell ref="C166:D166"/>
    <mergeCell ref="I166:K166"/>
    <mergeCell ref="C167:D167"/>
    <mergeCell ref="I167:K167"/>
    <mergeCell ref="C168:D168"/>
    <mergeCell ref="I168:K168"/>
    <mergeCell ref="C169:D169"/>
    <mergeCell ref="I169:K169"/>
    <mergeCell ref="A172:A200"/>
    <mergeCell ref="B173:K173"/>
    <mergeCell ref="B175:K175"/>
    <mergeCell ref="B176:K176"/>
    <mergeCell ref="B177:K177"/>
    <mergeCell ref="C180:D180"/>
    <mergeCell ref="I180:K180"/>
    <mergeCell ref="C181:D181"/>
    <mergeCell ref="I181:K181"/>
    <mergeCell ref="C182:D182"/>
    <mergeCell ref="I182:K182"/>
    <mergeCell ref="C183:D183"/>
    <mergeCell ref="I183:K183"/>
    <mergeCell ref="C184:D184"/>
    <mergeCell ref="I184:K184"/>
    <mergeCell ref="C185:D185"/>
    <mergeCell ref="I185:K185"/>
    <mergeCell ref="C186:D186"/>
    <mergeCell ref="I186:K186"/>
    <mergeCell ref="C187:D187"/>
    <mergeCell ref="I187:K187"/>
    <mergeCell ref="C188:D188"/>
    <mergeCell ref="I188:K188"/>
    <mergeCell ref="C189:D189"/>
    <mergeCell ref="I189:K189"/>
    <mergeCell ref="C190:D190"/>
    <mergeCell ref="I190:K190"/>
    <mergeCell ref="C191:D191"/>
    <mergeCell ref="I191:K191"/>
    <mergeCell ref="C192:D192"/>
    <mergeCell ref="I192:K192"/>
    <mergeCell ref="C193:D193"/>
    <mergeCell ref="I193:K193"/>
    <mergeCell ref="C194:D194"/>
    <mergeCell ref="I194:K194"/>
    <mergeCell ref="C195:D195"/>
    <mergeCell ref="I195:K195"/>
    <mergeCell ref="C196:D196"/>
    <mergeCell ref="I196:K196"/>
    <mergeCell ref="C197:D197"/>
    <mergeCell ref="I197:K197"/>
    <mergeCell ref="C198:D198"/>
    <mergeCell ref="I198:K198"/>
    <mergeCell ref="C199:D199"/>
    <mergeCell ref="I199:K199"/>
    <mergeCell ref="C200:D200"/>
    <mergeCell ref="I200:K200"/>
    <mergeCell ref="A205:A233"/>
    <mergeCell ref="B206:K206"/>
    <mergeCell ref="B208:K208"/>
    <mergeCell ref="B209:K209"/>
    <mergeCell ref="B210:K210"/>
    <mergeCell ref="C213:D213"/>
    <mergeCell ref="I213:K213"/>
    <mergeCell ref="C214:D214"/>
    <mergeCell ref="I214:K214"/>
    <mergeCell ref="C215:D215"/>
    <mergeCell ref="I215:K215"/>
    <mergeCell ref="C216:D216"/>
    <mergeCell ref="I216:K216"/>
    <mergeCell ref="C217:D217"/>
    <mergeCell ref="I217:K217"/>
    <mergeCell ref="C218:D218"/>
    <mergeCell ref="I218:K218"/>
    <mergeCell ref="C219:D219"/>
    <mergeCell ref="I219:K219"/>
    <mergeCell ref="C220:D220"/>
    <mergeCell ref="I220:K220"/>
    <mergeCell ref="C221:D221"/>
    <mergeCell ref="I221:K221"/>
    <mergeCell ref="C222:D222"/>
    <mergeCell ref="I222:K222"/>
    <mergeCell ref="C223:D223"/>
    <mergeCell ref="I223:K223"/>
    <mergeCell ref="C224:D224"/>
    <mergeCell ref="I224:K224"/>
    <mergeCell ref="C225:D225"/>
    <mergeCell ref="I225:K225"/>
    <mergeCell ref="C226:D226"/>
    <mergeCell ref="I226:K226"/>
    <mergeCell ref="C227:D227"/>
    <mergeCell ref="I227:K227"/>
    <mergeCell ref="C228:D228"/>
    <mergeCell ref="I228:K228"/>
    <mergeCell ref="C229:D229"/>
    <mergeCell ref="I229:K229"/>
    <mergeCell ref="C230:D230"/>
    <mergeCell ref="I230:K230"/>
    <mergeCell ref="C231:D231"/>
    <mergeCell ref="I231:K231"/>
    <mergeCell ref="C232:D232"/>
    <mergeCell ref="I232:K232"/>
    <mergeCell ref="C233:D233"/>
    <mergeCell ref="I233:K233"/>
    <mergeCell ref="A237:A265"/>
    <mergeCell ref="B238:K238"/>
    <mergeCell ref="B240:K240"/>
    <mergeCell ref="B241:K241"/>
    <mergeCell ref="B242:K242"/>
    <mergeCell ref="C245:D245"/>
    <mergeCell ref="I245:K245"/>
    <mergeCell ref="C246:D246"/>
    <mergeCell ref="I246:K246"/>
    <mergeCell ref="C247:D247"/>
    <mergeCell ref="I247:K247"/>
    <mergeCell ref="C248:D248"/>
    <mergeCell ref="I248:K248"/>
    <mergeCell ref="C249:D249"/>
    <mergeCell ref="I249:K249"/>
    <mergeCell ref="C250:D250"/>
    <mergeCell ref="I250:K250"/>
    <mergeCell ref="C251:D251"/>
    <mergeCell ref="I251:K251"/>
    <mergeCell ref="C252:D252"/>
    <mergeCell ref="I252:K252"/>
    <mergeCell ref="C253:D253"/>
    <mergeCell ref="I253:K253"/>
    <mergeCell ref="C254:D254"/>
    <mergeCell ref="I254:K254"/>
    <mergeCell ref="C255:D255"/>
    <mergeCell ref="I255:K255"/>
    <mergeCell ref="C256:D256"/>
    <mergeCell ref="I256:K256"/>
    <mergeCell ref="C257:D257"/>
    <mergeCell ref="I257:K257"/>
    <mergeCell ref="C258:D258"/>
    <mergeCell ref="I258:K258"/>
    <mergeCell ref="C259:D259"/>
    <mergeCell ref="I259:K259"/>
    <mergeCell ref="C260:D260"/>
    <mergeCell ref="I260:K260"/>
    <mergeCell ref="C261:D261"/>
    <mergeCell ref="I261:K261"/>
    <mergeCell ref="C262:D262"/>
    <mergeCell ref="I262:K262"/>
    <mergeCell ref="C263:D263"/>
    <mergeCell ref="I263:K263"/>
    <mergeCell ref="C264:D264"/>
    <mergeCell ref="I264:K264"/>
    <mergeCell ref="C265:D265"/>
    <mergeCell ref="I265:K265"/>
    <mergeCell ref="A269:A297"/>
    <mergeCell ref="B270:K270"/>
    <mergeCell ref="B272:K272"/>
    <mergeCell ref="B273:K273"/>
    <mergeCell ref="B274:K274"/>
    <mergeCell ref="C277:D277"/>
    <mergeCell ref="I277:K277"/>
    <mergeCell ref="C278:D278"/>
    <mergeCell ref="I278:K278"/>
    <mergeCell ref="C279:D279"/>
    <mergeCell ref="I279:K279"/>
    <mergeCell ref="C280:D280"/>
    <mergeCell ref="I280:K280"/>
    <mergeCell ref="C281:D281"/>
    <mergeCell ref="I281:K281"/>
    <mergeCell ref="C282:D282"/>
    <mergeCell ref="I282:K282"/>
    <mergeCell ref="C283:D283"/>
    <mergeCell ref="C289:D289"/>
    <mergeCell ref="I289:K289"/>
    <mergeCell ref="C290:D290"/>
    <mergeCell ref="I290:K290"/>
    <mergeCell ref="C291:D291"/>
    <mergeCell ref="I291:K291"/>
    <mergeCell ref="C292:D292"/>
    <mergeCell ref="I292:K292"/>
    <mergeCell ref="C293:D293"/>
    <mergeCell ref="I293:K293"/>
    <mergeCell ref="C294:D294"/>
    <mergeCell ref="I294:K294"/>
    <mergeCell ref="C295:D295"/>
    <mergeCell ref="I295:K295"/>
    <mergeCell ref="A301:A329"/>
    <mergeCell ref="B302:K302"/>
    <mergeCell ref="B304:K304"/>
    <mergeCell ref="B305:K305"/>
    <mergeCell ref="B306:K306"/>
    <mergeCell ref="C309:D309"/>
    <mergeCell ref="I309:K309"/>
    <mergeCell ref="C310:D310"/>
    <mergeCell ref="I310:K310"/>
    <mergeCell ref="C311:D311"/>
    <mergeCell ref="I311:K311"/>
    <mergeCell ref="C312:D312"/>
    <mergeCell ref="I312:K312"/>
    <mergeCell ref="C313:D313"/>
    <mergeCell ref="I313:K313"/>
    <mergeCell ref="C314:D314"/>
    <mergeCell ref="I314:K314"/>
    <mergeCell ref="C315:D315"/>
    <mergeCell ref="I315:K315"/>
    <mergeCell ref="C316:D316"/>
    <mergeCell ref="I318:K318"/>
    <mergeCell ref="C319:D319"/>
    <mergeCell ref="I319:K319"/>
    <mergeCell ref="C320:D320"/>
    <mergeCell ref="I320:K320"/>
    <mergeCell ref="C296:D296"/>
    <mergeCell ref="I296:K296"/>
    <mergeCell ref="C297:D297"/>
    <mergeCell ref="I297:K297"/>
    <mergeCell ref="C326:D326"/>
    <mergeCell ref="I326:K326"/>
    <mergeCell ref="C327:D327"/>
    <mergeCell ref="I327:K327"/>
    <mergeCell ref="C328:D328"/>
    <mergeCell ref="I328:K328"/>
    <mergeCell ref="C329:D329"/>
    <mergeCell ref="I329:K329"/>
    <mergeCell ref="D56:I56"/>
    <mergeCell ref="D77:I77"/>
    <mergeCell ref="C321:D321"/>
    <mergeCell ref="I321:K321"/>
    <mergeCell ref="C322:D322"/>
    <mergeCell ref="I322:K322"/>
    <mergeCell ref="C323:D323"/>
    <mergeCell ref="I323:K323"/>
    <mergeCell ref="C324:D324"/>
    <mergeCell ref="I324:K324"/>
    <mergeCell ref="C325:D325"/>
    <mergeCell ref="I325:K325"/>
    <mergeCell ref="I316:K316"/>
    <mergeCell ref="C317:D317"/>
    <mergeCell ref="I317:K317"/>
    <mergeCell ref="C318:D318"/>
  </mergeCells>
  <pageMargins left="0.75" right="0.75" top="1" bottom="1" header="0.5" footer="0.5"/>
  <pageSetup paperSize="9" orientation="portrait" horizontalDpi="4294967292" verticalDpi="4294967292"/>
  <ignoredErrors>
    <ignoredError sqref="I93" emptyCellReference="1"/>
  </ignoredErrors>
  <drawing r:id="rId1"/>
  <legacyDrawing r:id="rId2"/>
  <mc:AlternateContent xmlns:mc="http://schemas.openxmlformats.org/markup-compatibility/2006">
    <mc:Choice Requires="x14">
      <controls>
        <mc:AlternateContent xmlns:mc="http://schemas.openxmlformats.org/markup-compatibility/2006">
          <mc:Choice Requires="x14">
            <control shapeId="23553" r:id="rId3" name="Scroll Bar 1">
              <controlPr defaultSize="0" autoPict="0">
                <anchor moveWithCells="1">
                  <from>
                    <xdr:col>4</xdr:col>
                    <xdr:colOff>50800</xdr:colOff>
                    <xdr:row>87</xdr:row>
                    <xdr:rowOff>38100</xdr:rowOff>
                  </from>
                  <to>
                    <xdr:col>8</xdr:col>
                    <xdr:colOff>0</xdr:colOff>
                    <xdr:row>87</xdr:row>
                    <xdr:rowOff>254000</xdr:rowOff>
                  </to>
                </anchor>
              </controlPr>
            </control>
          </mc:Choice>
        </mc:AlternateContent>
        <mc:AlternateContent xmlns:mc="http://schemas.openxmlformats.org/markup-compatibility/2006">
          <mc:Choice Requires="x14">
            <control shapeId="23554" r:id="rId4" name="Scroll Bar 2">
              <controlPr defaultSize="0" autoPict="0">
                <anchor moveWithCells="1">
                  <from>
                    <xdr:col>4</xdr:col>
                    <xdr:colOff>50800</xdr:colOff>
                    <xdr:row>88</xdr:row>
                    <xdr:rowOff>38100</xdr:rowOff>
                  </from>
                  <to>
                    <xdr:col>8</xdr:col>
                    <xdr:colOff>0</xdr:colOff>
                    <xdr:row>88</xdr:row>
                    <xdr:rowOff>254000</xdr:rowOff>
                  </to>
                </anchor>
              </controlPr>
            </control>
          </mc:Choice>
        </mc:AlternateContent>
        <mc:AlternateContent xmlns:mc="http://schemas.openxmlformats.org/markup-compatibility/2006">
          <mc:Choice Requires="x14">
            <control shapeId="23555" r:id="rId5" name="Scroll Bar 3">
              <controlPr defaultSize="0" autoPict="0">
                <anchor moveWithCells="1">
                  <from>
                    <xdr:col>4</xdr:col>
                    <xdr:colOff>50800</xdr:colOff>
                    <xdr:row>89</xdr:row>
                    <xdr:rowOff>38100</xdr:rowOff>
                  </from>
                  <to>
                    <xdr:col>8</xdr:col>
                    <xdr:colOff>0</xdr:colOff>
                    <xdr:row>89</xdr:row>
                    <xdr:rowOff>254000</xdr:rowOff>
                  </to>
                </anchor>
              </controlPr>
            </control>
          </mc:Choice>
        </mc:AlternateContent>
        <mc:AlternateContent xmlns:mc="http://schemas.openxmlformats.org/markup-compatibility/2006">
          <mc:Choice Requires="x14">
            <control shapeId="23556" r:id="rId6" name="Scroll Bar 4">
              <controlPr defaultSize="0" autoPict="0">
                <anchor moveWithCells="1">
                  <from>
                    <xdr:col>4</xdr:col>
                    <xdr:colOff>50800</xdr:colOff>
                    <xdr:row>90</xdr:row>
                    <xdr:rowOff>38100</xdr:rowOff>
                  </from>
                  <to>
                    <xdr:col>8</xdr:col>
                    <xdr:colOff>0</xdr:colOff>
                    <xdr:row>90</xdr:row>
                    <xdr:rowOff>254000</xdr:rowOff>
                  </to>
                </anchor>
              </controlPr>
            </control>
          </mc:Choice>
        </mc:AlternateContent>
        <mc:AlternateContent xmlns:mc="http://schemas.openxmlformats.org/markup-compatibility/2006">
          <mc:Choice Requires="x14">
            <control shapeId="23557" r:id="rId7" name="Scroll Bar 5">
              <controlPr defaultSize="0" autoPict="0">
                <anchor moveWithCells="1">
                  <from>
                    <xdr:col>4</xdr:col>
                    <xdr:colOff>50800</xdr:colOff>
                    <xdr:row>91</xdr:row>
                    <xdr:rowOff>38100</xdr:rowOff>
                  </from>
                  <to>
                    <xdr:col>8</xdr:col>
                    <xdr:colOff>0</xdr:colOff>
                    <xdr:row>91</xdr:row>
                    <xdr:rowOff>254000</xdr:rowOff>
                  </to>
                </anchor>
              </controlPr>
            </control>
          </mc:Choice>
        </mc:AlternateContent>
        <mc:AlternateContent xmlns:mc="http://schemas.openxmlformats.org/markup-compatibility/2006">
          <mc:Choice Requires="x14">
            <control shapeId="23558" r:id="rId8" name="Scroll Bar 6">
              <controlPr defaultSize="0" autoPict="0">
                <anchor moveWithCells="1">
                  <from>
                    <xdr:col>4</xdr:col>
                    <xdr:colOff>50800</xdr:colOff>
                    <xdr:row>92</xdr:row>
                    <xdr:rowOff>38100</xdr:rowOff>
                  </from>
                  <to>
                    <xdr:col>8</xdr:col>
                    <xdr:colOff>0</xdr:colOff>
                    <xdr:row>92</xdr:row>
                    <xdr:rowOff>254000</xdr:rowOff>
                  </to>
                </anchor>
              </controlPr>
            </control>
          </mc:Choice>
        </mc:AlternateContent>
        <mc:AlternateContent xmlns:mc="http://schemas.openxmlformats.org/markup-compatibility/2006">
          <mc:Choice Requires="x14">
            <control shapeId="23559" r:id="rId9" name="Scroll Bar 7">
              <controlPr defaultSize="0" autoPict="0">
                <anchor moveWithCells="1">
                  <from>
                    <xdr:col>4</xdr:col>
                    <xdr:colOff>50800</xdr:colOff>
                    <xdr:row>93</xdr:row>
                    <xdr:rowOff>38100</xdr:rowOff>
                  </from>
                  <to>
                    <xdr:col>8</xdr:col>
                    <xdr:colOff>0</xdr:colOff>
                    <xdr:row>93</xdr:row>
                    <xdr:rowOff>254000</xdr:rowOff>
                  </to>
                </anchor>
              </controlPr>
            </control>
          </mc:Choice>
        </mc:AlternateContent>
        <mc:AlternateContent xmlns:mc="http://schemas.openxmlformats.org/markup-compatibility/2006">
          <mc:Choice Requires="x14">
            <control shapeId="23560" r:id="rId10" name="Scroll Bar 8">
              <controlPr defaultSize="0" autoPict="0">
                <anchor moveWithCells="1">
                  <from>
                    <xdr:col>4</xdr:col>
                    <xdr:colOff>50800</xdr:colOff>
                    <xdr:row>94</xdr:row>
                    <xdr:rowOff>38100</xdr:rowOff>
                  </from>
                  <to>
                    <xdr:col>8</xdr:col>
                    <xdr:colOff>0</xdr:colOff>
                    <xdr:row>94</xdr:row>
                    <xdr:rowOff>254000</xdr:rowOff>
                  </to>
                </anchor>
              </controlPr>
            </control>
          </mc:Choice>
        </mc:AlternateContent>
        <mc:AlternateContent xmlns:mc="http://schemas.openxmlformats.org/markup-compatibility/2006">
          <mc:Choice Requires="x14">
            <control shapeId="23561" r:id="rId11" name="Scroll Bar 9">
              <controlPr defaultSize="0" autoPict="0">
                <anchor moveWithCells="1">
                  <from>
                    <xdr:col>4</xdr:col>
                    <xdr:colOff>50800</xdr:colOff>
                    <xdr:row>95</xdr:row>
                    <xdr:rowOff>38100</xdr:rowOff>
                  </from>
                  <to>
                    <xdr:col>8</xdr:col>
                    <xdr:colOff>0</xdr:colOff>
                    <xdr:row>95</xdr:row>
                    <xdr:rowOff>254000</xdr:rowOff>
                  </to>
                </anchor>
              </controlPr>
            </control>
          </mc:Choice>
        </mc:AlternateContent>
        <mc:AlternateContent xmlns:mc="http://schemas.openxmlformats.org/markup-compatibility/2006">
          <mc:Choice Requires="x14">
            <control shapeId="23562" r:id="rId12" name="Scroll Bar 10">
              <controlPr defaultSize="0" autoPict="0">
                <anchor moveWithCells="1">
                  <from>
                    <xdr:col>4</xdr:col>
                    <xdr:colOff>50800</xdr:colOff>
                    <xdr:row>96</xdr:row>
                    <xdr:rowOff>38100</xdr:rowOff>
                  </from>
                  <to>
                    <xdr:col>8</xdr:col>
                    <xdr:colOff>0</xdr:colOff>
                    <xdr:row>96</xdr:row>
                    <xdr:rowOff>254000</xdr:rowOff>
                  </to>
                </anchor>
              </controlPr>
            </control>
          </mc:Choice>
        </mc:AlternateContent>
        <mc:AlternateContent xmlns:mc="http://schemas.openxmlformats.org/markup-compatibility/2006">
          <mc:Choice Requires="x14">
            <control shapeId="23563" r:id="rId13" name="Scroll Bar 11">
              <controlPr defaultSize="0" autoPict="0">
                <anchor moveWithCells="1">
                  <from>
                    <xdr:col>4</xdr:col>
                    <xdr:colOff>50800</xdr:colOff>
                    <xdr:row>97</xdr:row>
                    <xdr:rowOff>38100</xdr:rowOff>
                  </from>
                  <to>
                    <xdr:col>8</xdr:col>
                    <xdr:colOff>0</xdr:colOff>
                    <xdr:row>97</xdr:row>
                    <xdr:rowOff>254000</xdr:rowOff>
                  </to>
                </anchor>
              </controlPr>
            </control>
          </mc:Choice>
        </mc:AlternateContent>
        <mc:AlternateContent xmlns:mc="http://schemas.openxmlformats.org/markup-compatibility/2006">
          <mc:Choice Requires="x14">
            <control shapeId="23564" r:id="rId14" name="Scroll Bar 12">
              <controlPr defaultSize="0" autoPict="0">
                <anchor moveWithCells="1">
                  <from>
                    <xdr:col>4</xdr:col>
                    <xdr:colOff>50800</xdr:colOff>
                    <xdr:row>98</xdr:row>
                    <xdr:rowOff>38100</xdr:rowOff>
                  </from>
                  <to>
                    <xdr:col>8</xdr:col>
                    <xdr:colOff>0</xdr:colOff>
                    <xdr:row>98</xdr:row>
                    <xdr:rowOff>254000</xdr:rowOff>
                  </to>
                </anchor>
              </controlPr>
            </control>
          </mc:Choice>
        </mc:AlternateContent>
        <mc:AlternateContent xmlns:mc="http://schemas.openxmlformats.org/markup-compatibility/2006">
          <mc:Choice Requires="x14">
            <control shapeId="23565" r:id="rId15" name="Scroll Bar 13">
              <controlPr defaultSize="0" autoPict="0">
                <anchor moveWithCells="1">
                  <from>
                    <xdr:col>4</xdr:col>
                    <xdr:colOff>50800</xdr:colOff>
                    <xdr:row>99</xdr:row>
                    <xdr:rowOff>38100</xdr:rowOff>
                  </from>
                  <to>
                    <xdr:col>8</xdr:col>
                    <xdr:colOff>0</xdr:colOff>
                    <xdr:row>99</xdr:row>
                    <xdr:rowOff>254000</xdr:rowOff>
                  </to>
                </anchor>
              </controlPr>
            </control>
          </mc:Choice>
        </mc:AlternateContent>
        <mc:AlternateContent xmlns:mc="http://schemas.openxmlformats.org/markup-compatibility/2006">
          <mc:Choice Requires="x14">
            <control shapeId="23566" r:id="rId16" name="Scroll Bar 14">
              <controlPr defaultSize="0" autoPict="0">
                <anchor moveWithCells="1">
                  <from>
                    <xdr:col>4</xdr:col>
                    <xdr:colOff>50800</xdr:colOff>
                    <xdr:row>100</xdr:row>
                    <xdr:rowOff>38100</xdr:rowOff>
                  </from>
                  <to>
                    <xdr:col>8</xdr:col>
                    <xdr:colOff>0</xdr:colOff>
                    <xdr:row>100</xdr:row>
                    <xdr:rowOff>254000</xdr:rowOff>
                  </to>
                </anchor>
              </controlPr>
            </control>
          </mc:Choice>
        </mc:AlternateContent>
        <mc:AlternateContent xmlns:mc="http://schemas.openxmlformats.org/markup-compatibility/2006">
          <mc:Choice Requires="x14">
            <control shapeId="23567" r:id="rId17" name="Scroll Bar 15">
              <controlPr defaultSize="0" autoPict="0">
                <anchor moveWithCells="1">
                  <from>
                    <xdr:col>4</xdr:col>
                    <xdr:colOff>50800</xdr:colOff>
                    <xdr:row>101</xdr:row>
                    <xdr:rowOff>38100</xdr:rowOff>
                  </from>
                  <to>
                    <xdr:col>8</xdr:col>
                    <xdr:colOff>0</xdr:colOff>
                    <xdr:row>101</xdr:row>
                    <xdr:rowOff>254000</xdr:rowOff>
                  </to>
                </anchor>
              </controlPr>
            </control>
          </mc:Choice>
        </mc:AlternateContent>
        <mc:AlternateContent xmlns:mc="http://schemas.openxmlformats.org/markup-compatibility/2006">
          <mc:Choice Requires="x14">
            <control shapeId="23568" r:id="rId18" name="Scroll Bar 16">
              <controlPr defaultSize="0" autoPict="0">
                <anchor moveWithCells="1">
                  <from>
                    <xdr:col>4</xdr:col>
                    <xdr:colOff>50800</xdr:colOff>
                    <xdr:row>102</xdr:row>
                    <xdr:rowOff>38100</xdr:rowOff>
                  </from>
                  <to>
                    <xdr:col>8</xdr:col>
                    <xdr:colOff>0</xdr:colOff>
                    <xdr:row>102</xdr:row>
                    <xdr:rowOff>254000</xdr:rowOff>
                  </to>
                </anchor>
              </controlPr>
            </control>
          </mc:Choice>
        </mc:AlternateContent>
        <mc:AlternateContent xmlns:mc="http://schemas.openxmlformats.org/markup-compatibility/2006">
          <mc:Choice Requires="x14">
            <control shapeId="23569" r:id="rId19" name="Scroll Bar 17">
              <controlPr defaultSize="0" autoPict="0">
                <anchor moveWithCells="1">
                  <from>
                    <xdr:col>4</xdr:col>
                    <xdr:colOff>50800</xdr:colOff>
                    <xdr:row>103</xdr:row>
                    <xdr:rowOff>38100</xdr:rowOff>
                  </from>
                  <to>
                    <xdr:col>8</xdr:col>
                    <xdr:colOff>0</xdr:colOff>
                    <xdr:row>103</xdr:row>
                    <xdr:rowOff>254000</xdr:rowOff>
                  </to>
                </anchor>
              </controlPr>
            </control>
          </mc:Choice>
        </mc:AlternateContent>
        <mc:AlternateContent xmlns:mc="http://schemas.openxmlformats.org/markup-compatibility/2006">
          <mc:Choice Requires="x14">
            <control shapeId="23570" r:id="rId20" name="Scroll Bar 18">
              <controlPr defaultSize="0" autoPict="0">
                <anchor moveWithCells="1">
                  <from>
                    <xdr:col>4</xdr:col>
                    <xdr:colOff>50800</xdr:colOff>
                    <xdr:row>104</xdr:row>
                    <xdr:rowOff>38100</xdr:rowOff>
                  </from>
                  <to>
                    <xdr:col>8</xdr:col>
                    <xdr:colOff>0</xdr:colOff>
                    <xdr:row>104</xdr:row>
                    <xdr:rowOff>254000</xdr:rowOff>
                  </to>
                </anchor>
              </controlPr>
            </control>
          </mc:Choice>
        </mc:AlternateContent>
        <mc:AlternateContent xmlns:mc="http://schemas.openxmlformats.org/markup-compatibility/2006">
          <mc:Choice Requires="x14">
            <control shapeId="23571" r:id="rId21" name="Scroll Bar 19">
              <controlPr defaultSize="0" autoPict="0">
                <anchor moveWithCells="1">
                  <from>
                    <xdr:col>4</xdr:col>
                    <xdr:colOff>50800</xdr:colOff>
                    <xdr:row>105</xdr:row>
                    <xdr:rowOff>38100</xdr:rowOff>
                  </from>
                  <to>
                    <xdr:col>8</xdr:col>
                    <xdr:colOff>0</xdr:colOff>
                    <xdr:row>105</xdr:row>
                    <xdr:rowOff>254000</xdr:rowOff>
                  </to>
                </anchor>
              </controlPr>
            </control>
          </mc:Choice>
        </mc:AlternateContent>
        <mc:AlternateContent xmlns:mc="http://schemas.openxmlformats.org/markup-compatibility/2006">
          <mc:Choice Requires="x14">
            <control shapeId="23572" r:id="rId22" name="Scroll Bar 20">
              <controlPr defaultSize="0" autoPict="0">
                <anchor moveWithCells="1">
                  <from>
                    <xdr:col>4</xdr:col>
                    <xdr:colOff>50800</xdr:colOff>
                    <xdr:row>106</xdr:row>
                    <xdr:rowOff>38100</xdr:rowOff>
                  </from>
                  <to>
                    <xdr:col>8</xdr:col>
                    <xdr:colOff>0</xdr:colOff>
                    <xdr:row>106</xdr:row>
                    <xdr:rowOff>254000</xdr:rowOff>
                  </to>
                </anchor>
              </controlPr>
            </control>
          </mc:Choice>
        </mc:AlternateContent>
        <mc:AlternateContent xmlns:mc="http://schemas.openxmlformats.org/markup-compatibility/2006">
          <mc:Choice Requires="x14">
            <control shapeId="23573" r:id="rId23" name="Scroll Bar 21">
              <controlPr defaultSize="0" autoPict="0">
                <anchor moveWithCells="1">
                  <from>
                    <xdr:col>4</xdr:col>
                    <xdr:colOff>50800</xdr:colOff>
                    <xdr:row>107</xdr:row>
                    <xdr:rowOff>38100</xdr:rowOff>
                  </from>
                  <to>
                    <xdr:col>8</xdr:col>
                    <xdr:colOff>0</xdr:colOff>
                    <xdr:row>107</xdr:row>
                    <xdr:rowOff>254000</xdr:rowOff>
                  </to>
                </anchor>
              </controlPr>
            </control>
          </mc:Choice>
        </mc:AlternateContent>
        <mc:AlternateContent xmlns:mc="http://schemas.openxmlformats.org/markup-compatibility/2006">
          <mc:Choice Requires="x14">
            <control shapeId="23574" r:id="rId24" name="Scroll Bar 22">
              <controlPr defaultSize="0" autoPict="0">
                <anchor moveWithCells="1">
                  <from>
                    <xdr:col>4</xdr:col>
                    <xdr:colOff>50800</xdr:colOff>
                    <xdr:row>117</xdr:row>
                    <xdr:rowOff>38100</xdr:rowOff>
                  </from>
                  <to>
                    <xdr:col>8</xdr:col>
                    <xdr:colOff>0</xdr:colOff>
                    <xdr:row>117</xdr:row>
                    <xdr:rowOff>254000</xdr:rowOff>
                  </to>
                </anchor>
              </controlPr>
            </control>
          </mc:Choice>
        </mc:AlternateContent>
        <mc:AlternateContent xmlns:mc="http://schemas.openxmlformats.org/markup-compatibility/2006">
          <mc:Choice Requires="x14">
            <control shapeId="23575" r:id="rId25" name="Scroll Bar 23">
              <controlPr defaultSize="0" autoPict="0">
                <anchor moveWithCells="1">
                  <from>
                    <xdr:col>4</xdr:col>
                    <xdr:colOff>50800</xdr:colOff>
                    <xdr:row>118</xdr:row>
                    <xdr:rowOff>38100</xdr:rowOff>
                  </from>
                  <to>
                    <xdr:col>8</xdr:col>
                    <xdr:colOff>0</xdr:colOff>
                    <xdr:row>118</xdr:row>
                    <xdr:rowOff>254000</xdr:rowOff>
                  </to>
                </anchor>
              </controlPr>
            </control>
          </mc:Choice>
        </mc:AlternateContent>
        <mc:AlternateContent xmlns:mc="http://schemas.openxmlformats.org/markup-compatibility/2006">
          <mc:Choice Requires="x14">
            <control shapeId="23576" r:id="rId26" name="Scroll Bar 24">
              <controlPr defaultSize="0" autoPict="0">
                <anchor moveWithCells="1">
                  <from>
                    <xdr:col>4</xdr:col>
                    <xdr:colOff>50800</xdr:colOff>
                    <xdr:row>119</xdr:row>
                    <xdr:rowOff>38100</xdr:rowOff>
                  </from>
                  <to>
                    <xdr:col>8</xdr:col>
                    <xdr:colOff>0</xdr:colOff>
                    <xdr:row>119</xdr:row>
                    <xdr:rowOff>254000</xdr:rowOff>
                  </to>
                </anchor>
              </controlPr>
            </control>
          </mc:Choice>
        </mc:AlternateContent>
        <mc:AlternateContent xmlns:mc="http://schemas.openxmlformats.org/markup-compatibility/2006">
          <mc:Choice Requires="x14">
            <control shapeId="23577" r:id="rId27" name="Scroll Bar 25">
              <controlPr defaultSize="0" autoPict="0">
                <anchor moveWithCells="1">
                  <from>
                    <xdr:col>4</xdr:col>
                    <xdr:colOff>50800</xdr:colOff>
                    <xdr:row>120</xdr:row>
                    <xdr:rowOff>38100</xdr:rowOff>
                  </from>
                  <to>
                    <xdr:col>8</xdr:col>
                    <xdr:colOff>0</xdr:colOff>
                    <xdr:row>120</xdr:row>
                    <xdr:rowOff>254000</xdr:rowOff>
                  </to>
                </anchor>
              </controlPr>
            </control>
          </mc:Choice>
        </mc:AlternateContent>
        <mc:AlternateContent xmlns:mc="http://schemas.openxmlformats.org/markup-compatibility/2006">
          <mc:Choice Requires="x14">
            <control shapeId="23578" r:id="rId28" name="Scroll Bar 26">
              <controlPr defaultSize="0" autoPict="0">
                <anchor moveWithCells="1">
                  <from>
                    <xdr:col>4</xdr:col>
                    <xdr:colOff>50800</xdr:colOff>
                    <xdr:row>121</xdr:row>
                    <xdr:rowOff>38100</xdr:rowOff>
                  </from>
                  <to>
                    <xdr:col>8</xdr:col>
                    <xdr:colOff>0</xdr:colOff>
                    <xdr:row>121</xdr:row>
                    <xdr:rowOff>254000</xdr:rowOff>
                  </to>
                </anchor>
              </controlPr>
            </control>
          </mc:Choice>
        </mc:AlternateContent>
        <mc:AlternateContent xmlns:mc="http://schemas.openxmlformats.org/markup-compatibility/2006">
          <mc:Choice Requires="x14">
            <control shapeId="23579" r:id="rId29" name="Scroll Bar 27">
              <controlPr defaultSize="0" autoPict="0">
                <anchor moveWithCells="1">
                  <from>
                    <xdr:col>4</xdr:col>
                    <xdr:colOff>50800</xdr:colOff>
                    <xdr:row>122</xdr:row>
                    <xdr:rowOff>38100</xdr:rowOff>
                  </from>
                  <to>
                    <xdr:col>8</xdr:col>
                    <xdr:colOff>0</xdr:colOff>
                    <xdr:row>122</xdr:row>
                    <xdr:rowOff>254000</xdr:rowOff>
                  </to>
                </anchor>
              </controlPr>
            </control>
          </mc:Choice>
        </mc:AlternateContent>
        <mc:AlternateContent xmlns:mc="http://schemas.openxmlformats.org/markup-compatibility/2006">
          <mc:Choice Requires="x14">
            <control shapeId="23580" r:id="rId30" name="Scroll Bar 28">
              <controlPr defaultSize="0" autoPict="0">
                <anchor moveWithCells="1">
                  <from>
                    <xdr:col>4</xdr:col>
                    <xdr:colOff>50800</xdr:colOff>
                    <xdr:row>123</xdr:row>
                    <xdr:rowOff>38100</xdr:rowOff>
                  </from>
                  <to>
                    <xdr:col>8</xdr:col>
                    <xdr:colOff>0</xdr:colOff>
                    <xdr:row>123</xdr:row>
                    <xdr:rowOff>254000</xdr:rowOff>
                  </to>
                </anchor>
              </controlPr>
            </control>
          </mc:Choice>
        </mc:AlternateContent>
        <mc:AlternateContent xmlns:mc="http://schemas.openxmlformats.org/markup-compatibility/2006">
          <mc:Choice Requires="x14">
            <control shapeId="23581" r:id="rId31" name="Scroll Bar 29">
              <controlPr defaultSize="0" autoPict="0">
                <anchor moveWithCells="1">
                  <from>
                    <xdr:col>4</xdr:col>
                    <xdr:colOff>50800</xdr:colOff>
                    <xdr:row>124</xdr:row>
                    <xdr:rowOff>38100</xdr:rowOff>
                  </from>
                  <to>
                    <xdr:col>8</xdr:col>
                    <xdr:colOff>0</xdr:colOff>
                    <xdr:row>124</xdr:row>
                    <xdr:rowOff>254000</xdr:rowOff>
                  </to>
                </anchor>
              </controlPr>
            </control>
          </mc:Choice>
        </mc:AlternateContent>
        <mc:AlternateContent xmlns:mc="http://schemas.openxmlformats.org/markup-compatibility/2006">
          <mc:Choice Requires="x14">
            <control shapeId="23582" r:id="rId32" name="Scroll Bar 30">
              <controlPr defaultSize="0" autoPict="0">
                <anchor moveWithCells="1">
                  <from>
                    <xdr:col>4</xdr:col>
                    <xdr:colOff>50800</xdr:colOff>
                    <xdr:row>125</xdr:row>
                    <xdr:rowOff>38100</xdr:rowOff>
                  </from>
                  <to>
                    <xdr:col>8</xdr:col>
                    <xdr:colOff>0</xdr:colOff>
                    <xdr:row>125</xdr:row>
                    <xdr:rowOff>254000</xdr:rowOff>
                  </to>
                </anchor>
              </controlPr>
            </control>
          </mc:Choice>
        </mc:AlternateContent>
        <mc:AlternateContent xmlns:mc="http://schemas.openxmlformats.org/markup-compatibility/2006">
          <mc:Choice Requires="x14">
            <control shapeId="23583" r:id="rId33" name="Scroll Bar 31">
              <controlPr defaultSize="0" autoPict="0">
                <anchor moveWithCells="1">
                  <from>
                    <xdr:col>4</xdr:col>
                    <xdr:colOff>50800</xdr:colOff>
                    <xdr:row>126</xdr:row>
                    <xdr:rowOff>38100</xdr:rowOff>
                  </from>
                  <to>
                    <xdr:col>8</xdr:col>
                    <xdr:colOff>0</xdr:colOff>
                    <xdr:row>126</xdr:row>
                    <xdr:rowOff>254000</xdr:rowOff>
                  </to>
                </anchor>
              </controlPr>
            </control>
          </mc:Choice>
        </mc:AlternateContent>
        <mc:AlternateContent xmlns:mc="http://schemas.openxmlformats.org/markup-compatibility/2006">
          <mc:Choice Requires="x14">
            <control shapeId="23584" r:id="rId34" name="Scroll Bar 32">
              <controlPr defaultSize="0" autoPict="0">
                <anchor moveWithCells="1">
                  <from>
                    <xdr:col>4</xdr:col>
                    <xdr:colOff>50800</xdr:colOff>
                    <xdr:row>127</xdr:row>
                    <xdr:rowOff>38100</xdr:rowOff>
                  </from>
                  <to>
                    <xdr:col>8</xdr:col>
                    <xdr:colOff>0</xdr:colOff>
                    <xdr:row>127</xdr:row>
                    <xdr:rowOff>254000</xdr:rowOff>
                  </to>
                </anchor>
              </controlPr>
            </control>
          </mc:Choice>
        </mc:AlternateContent>
        <mc:AlternateContent xmlns:mc="http://schemas.openxmlformats.org/markup-compatibility/2006">
          <mc:Choice Requires="x14">
            <control shapeId="23585" r:id="rId35" name="Scroll Bar 33">
              <controlPr defaultSize="0" autoPict="0">
                <anchor moveWithCells="1">
                  <from>
                    <xdr:col>4</xdr:col>
                    <xdr:colOff>50800</xdr:colOff>
                    <xdr:row>128</xdr:row>
                    <xdr:rowOff>38100</xdr:rowOff>
                  </from>
                  <to>
                    <xdr:col>8</xdr:col>
                    <xdr:colOff>0</xdr:colOff>
                    <xdr:row>128</xdr:row>
                    <xdr:rowOff>254000</xdr:rowOff>
                  </to>
                </anchor>
              </controlPr>
            </control>
          </mc:Choice>
        </mc:AlternateContent>
        <mc:AlternateContent xmlns:mc="http://schemas.openxmlformats.org/markup-compatibility/2006">
          <mc:Choice Requires="x14">
            <control shapeId="23586" r:id="rId36" name="Scroll Bar 34">
              <controlPr defaultSize="0" autoPict="0">
                <anchor moveWithCells="1">
                  <from>
                    <xdr:col>4</xdr:col>
                    <xdr:colOff>50800</xdr:colOff>
                    <xdr:row>129</xdr:row>
                    <xdr:rowOff>38100</xdr:rowOff>
                  </from>
                  <to>
                    <xdr:col>8</xdr:col>
                    <xdr:colOff>0</xdr:colOff>
                    <xdr:row>129</xdr:row>
                    <xdr:rowOff>254000</xdr:rowOff>
                  </to>
                </anchor>
              </controlPr>
            </control>
          </mc:Choice>
        </mc:AlternateContent>
        <mc:AlternateContent xmlns:mc="http://schemas.openxmlformats.org/markup-compatibility/2006">
          <mc:Choice Requires="x14">
            <control shapeId="23587" r:id="rId37" name="Scroll Bar 35">
              <controlPr defaultSize="0" autoPict="0">
                <anchor moveWithCells="1">
                  <from>
                    <xdr:col>4</xdr:col>
                    <xdr:colOff>50800</xdr:colOff>
                    <xdr:row>130</xdr:row>
                    <xdr:rowOff>38100</xdr:rowOff>
                  </from>
                  <to>
                    <xdr:col>8</xdr:col>
                    <xdr:colOff>0</xdr:colOff>
                    <xdr:row>130</xdr:row>
                    <xdr:rowOff>254000</xdr:rowOff>
                  </to>
                </anchor>
              </controlPr>
            </control>
          </mc:Choice>
        </mc:AlternateContent>
        <mc:AlternateContent xmlns:mc="http://schemas.openxmlformats.org/markup-compatibility/2006">
          <mc:Choice Requires="x14">
            <control shapeId="23588" r:id="rId38" name="Scroll Bar 36">
              <controlPr defaultSize="0" autoPict="0">
                <anchor moveWithCells="1">
                  <from>
                    <xdr:col>4</xdr:col>
                    <xdr:colOff>50800</xdr:colOff>
                    <xdr:row>131</xdr:row>
                    <xdr:rowOff>38100</xdr:rowOff>
                  </from>
                  <to>
                    <xdr:col>8</xdr:col>
                    <xdr:colOff>0</xdr:colOff>
                    <xdr:row>131</xdr:row>
                    <xdr:rowOff>254000</xdr:rowOff>
                  </to>
                </anchor>
              </controlPr>
            </control>
          </mc:Choice>
        </mc:AlternateContent>
        <mc:AlternateContent xmlns:mc="http://schemas.openxmlformats.org/markup-compatibility/2006">
          <mc:Choice Requires="x14">
            <control shapeId="23589" r:id="rId39" name="Scroll Bar 37">
              <controlPr defaultSize="0" autoPict="0">
                <anchor moveWithCells="1">
                  <from>
                    <xdr:col>4</xdr:col>
                    <xdr:colOff>50800</xdr:colOff>
                    <xdr:row>132</xdr:row>
                    <xdr:rowOff>38100</xdr:rowOff>
                  </from>
                  <to>
                    <xdr:col>8</xdr:col>
                    <xdr:colOff>0</xdr:colOff>
                    <xdr:row>132</xdr:row>
                    <xdr:rowOff>254000</xdr:rowOff>
                  </to>
                </anchor>
              </controlPr>
            </control>
          </mc:Choice>
        </mc:AlternateContent>
        <mc:AlternateContent xmlns:mc="http://schemas.openxmlformats.org/markup-compatibility/2006">
          <mc:Choice Requires="x14">
            <control shapeId="23590" r:id="rId40" name="Scroll Bar 38">
              <controlPr defaultSize="0" autoPict="0">
                <anchor moveWithCells="1">
                  <from>
                    <xdr:col>4</xdr:col>
                    <xdr:colOff>50800</xdr:colOff>
                    <xdr:row>133</xdr:row>
                    <xdr:rowOff>38100</xdr:rowOff>
                  </from>
                  <to>
                    <xdr:col>8</xdr:col>
                    <xdr:colOff>0</xdr:colOff>
                    <xdr:row>133</xdr:row>
                    <xdr:rowOff>254000</xdr:rowOff>
                  </to>
                </anchor>
              </controlPr>
            </control>
          </mc:Choice>
        </mc:AlternateContent>
        <mc:AlternateContent xmlns:mc="http://schemas.openxmlformats.org/markup-compatibility/2006">
          <mc:Choice Requires="x14">
            <control shapeId="23591" r:id="rId41" name="Scroll Bar 39">
              <controlPr defaultSize="0" autoPict="0">
                <anchor moveWithCells="1">
                  <from>
                    <xdr:col>4</xdr:col>
                    <xdr:colOff>50800</xdr:colOff>
                    <xdr:row>134</xdr:row>
                    <xdr:rowOff>38100</xdr:rowOff>
                  </from>
                  <to>
                    <xdr:col>8</xdr:col>
                    <xdr:colOff>0</xdr:colOff>
                    <xdr:row>134</xdr:row>
                    <xdr:rowOff>254000</xdr:rowOff>
                  </to>
                </anchor>
              </controlPr>
            </control>
          </mc:Choice>
        </mc:AlternateContent>
        <mc:AlternateContent xmlns:mc="http://schemas.openxmlformats.org/markup-compatibility/2006">
          <mc:Choice Requires="x14">
            <control shapeId="23592" r:id="rId42" name="Scroll Bar 40">
              <controlPr defaultSize="0" autoPict="0">
                <anchor moveWithCells="1">
                  <from>
                    <xdr:col>4</xdr:col>
                    <xdr:colOff>50800</xdr:colOff>
                    <xdr:row>135</xdr:row>
                    <xdr:rowOff>38100</xdr:rowOff>
                  </from>
                  <to>
                    <xdr:col>8</xdr:col>
                    <xdr:colOff>0</xdr:colOff>
                    <xdr:row>135</xdr:row>
                    <xdr:rowOff>254000</xdr:rowOff>
                  </to>
                </anchor>
              </controlPr>
            </control>
          </mc:Choice>
        </mc:AlternateContent>
        <mc:AlternateContent xmlns:mc="http://schemas.openxmlformats.org/markup-compatibility/2006">
          <mc:Choice Requires="x14">
            <control shapeId="23593" r:id="rId43" name="Scroll Bar 41">
              <controlPr defaultSize="0" autoPict="0">
                <anchor moveWithCells="1">
                  <from>
                    <xdr:col>4</xdr:col>
                    <xdr:colOff>50800</xdr:colOff>
                    <xdr:row>136</xdr:row>
                    <xdr:rowOff>38100</xdr:rowOff>
                  </from>
                  <to>
                    <xdr:col>8</xdr:col>
                    <xdr:colOff>0</xdr:colOff>
                    <xdr:row>136</xdr:row>
                    <xdr:rowOff>254000</xdr:rowOff>
                  </to>
                </anchor>
              </controlPr>
            </control>
          </mc:Choice>
        </mc:AlternateContent>
        <mc:AlternateContent xmlns:mc="http://schemas.openxmlformats.org/markup-compatibility/2006">
          <mc:Choice Requires="x14">
            <control shapeId="23594" r:id="rId44" name="Scroll Bar 42">
              <controlPr defaultSize="0" autoPict="0">
                <anchor moveWithCells="1">
                  <from>
                    <xdr:col>4</xdr:col>
                    <xdr:colOff>50800</xdr:colOff>
                    <xdr:row>137</xdr:row>
                    <xdr:rowOff>38100</xdr:rowOff>
                  </from>
                  <to>
                    <xdr:col>8</xdr:col>
                    <xdr:colOff>0</xdr:colOff>
                    <xdr:row>137</xdr:row>
                    <xdr:rowOff>254000</xdr:rowOff>
                  </to>
                </anchor>
              </controlPr>
            </control>
          </mc:Choice>
        </mc:AlternateContent>
        <mc:AlternateContent xmlns:mc="http://schemas.openxmlformats.org/markup-compatibility/2006">
          <mc:Choice Requires="x14">
            <control shapeId="23616" r:id="rId45" name="Scroll Bar 64">
              <controlPr defaultSize="0" autoPict="0">
                <anchor moveWithCells="1">
                  <from>
                    <xdr:col>4</xdr:col>
                    <xdr:colOff>50800</xdr:colOff>
                    <xdr:row>117</xdr:row>
                    <xdr:rowOff>38100</xdr:rowOff>
                  </from>
                  <to>
                    <xdr:col>8</xdr:col>
                    <xdr:colOff>0</xdr:colOff>
                    <xdr:row>117</xdr:row>
                    <xdr:rowOff>254000</xdr:rowOff>
                  </to>
                </anchor>
              </controlPr>
            </control>
          </mc:Choice>
        </mc:AlternateContent>
        <mc:AlternateContent xmlns:mc="http://schemas.openxmlformats.org/markup-compatibility/2006">
          <mc:Choice Requires="x14">
            <control shapeId="23617" r:id="rId46" name="Scroll Bar 65">
              <controlPr defaultSize="0" autoPict="0">
                <anchor moveWithCells="1">
                  <from>
                    <xdr:col>4</xdr:col>
                    <xdr:colOff>50800</xdr:colOff>
                    <xdr:row>118</xdr:row>
                    <xdr:rowOff>38100</xdr:rowOff>
                  </from>
                  <to>
                    <xdr:col>8</xdr:col>
                    <xdr:colOff>0</xdr:colOff>
                    <xdr:row>118</xdr:row>
                    <xdr:rowOff>254000</xdr:rowOff>
                  </to>
                </anchor>
              </controlPr>
            </control>
          </mc:Choice>
        </mc:AlternateContent>
        <mc:AlternateContent xmlns:mc="http://schemas.openxmlformats.org/markup-compatibility/2006">
          <mc:Choice Requires="x14">
            <control shapeId="23618" r:id="rId47" name="Scroll Bar 66">
              <controlPr defaultSize="0" autoPict="0">
                <anchor moveWithCells="1">
                  <from>
                    <xdr:col>4</xdr:col>
                    <xdr:colOff>50800</xdr:colOff>
                    <xdr:row>119</xdr:row>
                    <xdr:rowOff>38100</xdr:rowOff>
                  </from>
                  <to>
                    <xdr:col>8</xdr:col>
                    <xdr:colOff>0</xdr:colOff>
                    <xdr:row>119</xdr:row>
                    <xdr:rowOff>254000</xdr:rowOff>
                  </to>
                </anchor>
              </controlPr>
            </control>
          </mc:Choice>
        </mc:AlternateContent>
        <mc:AlternateContent xmlns:mc="http://schemas.openxmlformats.org/markup-compatibility/2006">
          <mc:Choice Requires="x14">
            <control shapeId="23619" r:id="rId48" name="Scroll Bar 67">
              <controlPr defaultSize="0" autoPict="0">
                <anchor moveWithCells="1">
                  <from>
                    <xdr:col>4</xdr:col>
                    <xdr:colOff>50800</xdr:colOff>
                    <xdr:row>120</xdr:row>
                    <xdr:rowOff>38100</xdr:rowOff>
                  </from>
                  <to>
                    <xdr:col>8</xdr:col>
                    <xdr:colOff>0</xdr:colOff>
                    <xdr:row>120</xdr:row>
                    <xdr:rowOff>254000</xdr:rowOff>
                  </to>
                </anchor>
              </controlPr>
            </control>
          </mc:Choice>
        </mc:AlternateContent>
        <mc:AlternateContent xmlns:mc="http://schemas.openxmlformats.org/markup-compatibility/2006">
          <mc:Choice Requires="x14">
            <control shapeId="23620" r:id="rId49" name="Scroll Bar 68">
              <controlPr defaultSize="0" autoPict="0">
                <anchor moveWithCells="1">
                  <from>
                    <xdr:col>4</xdr:col>
                    <xdr:colOff>50800</xdr:colOff>
                    <xdr:row>121</xdr:row>
                    <xdr:rowOff>38100</xdr:rowOff>
                  </from>
                  <to>
                    <xdr:col>8</xdr:col>
                    <xdr:colOff>0</xdr:colOff>
                    <xdr:row>121</xdr:row>
                    <xdr:rowOff>254000</xdr:rowOff>
                  </to>
                </anchor>
              </controlPr>
            </control>
          </mc:Choice>
        </mc:AlternateContent>
        <mc:AlternateContent xmlns:mc="http://schemas.openxmlformats.org/markup-compatibility/2006">
          <mc:Choice Requires="x14">
            <control shapeId="23621" r:id="rId50" name="Scroll Bar 69">
              <controlPr defaultSize="0" autoPict="0">
                <anchor moveWithCells="1">
                  <from>
                    <xdr:col>4</xdr:col>
                    <xdr:colOff>50800</xdr:colOff>
                    <xdr:row>122</xdr:row>
                    <xdr:rowOff>38100</xdr:rowOff>
                  </from>
                  <to>
                    <xdr:col>8</xdr:col>
                    <xdr:colOff>0</xdr:colOff>
                    <xdr:row>122</xdr:row>
                    <xdr:rowOff>254000</xdr:rowOff>
                  </to>
                </anchor>
              </controlPr>
            </control>
          </mc:Choice>
        </mc:AlternateContent>
        <mc:AlternateContent xmlns:mc="http://schemas.openxmlformats.org/markup-compatibility/2006">
          <mc:Choice Requires="x14">
            <control shapeId="23622" r:id="rId51" name="Scroll Bar 70">
              <controlPr defaultSize="0" autoPict="0">
                <anchor moveWithCells="1">
                  <from>
                    <xdr:col>4</xdr:col>
                    <xdr:colOff>50800</xdr:colOff>
                    <xdr:row>123</xdr:row>
                    <xdr:rowOff>38100</xdr:rowOff>
                  </from>
                  <to>
                    <xdr:col>8</xdr:col>
                    <xdr:colOff>0</xdr:colOff>
                    <xdr:row>123</xdr:row>
                    <xdr:rowOff>254000</xdr:rowOff>
                  </to>
                </anchor>
              </controlPr>
            </control>
          </mc:Choice>
        </mc:AlternateContent>
        <mc:AlternateContent xmlns:mc="http://schemas.openxmlformats.org/markup-compatibility/2006">
          <mc:Choice Requires="x14">
            <control shapeId="23623" r:id="rId52" name="Scroll Bar 71">
              <controlPr defaultSize="0" autoPict="0">
                <anchor moveWithCells="1">
                  <from>
                    <xdr:col>4</xdr:col>
                    <xdr:colOff>50800</xdr:colOff>
                    <xdr:row>124</xdr:row>
                    <xdr:rowOff>38100</xdr:rowOff>
                  </from>
                  <to>
                    <xdr:col>8</xdr:col>
                    <xdr:colOff>0</xdr:colOff>
                    <xdr:row>124</xdr:row>
                    <xdr:rowOff>254000</xdr:rowOff>
                  </to>
                </anchor>
              </controlPr>
            </control>
          </mc:Choice>
        </mc:AlternateContent>
        <mc:AlternateContent xmlns:mc="http://schemas.openxmlformats.org/markup-compatibility/2006">
          <mc:Choice Requires="x14">
            <control shapeId="23624" r:id="rId53" name="Scroll Bar 72">
              <controlPr defaultSize="0" autoPict="0">
                <anchor moveWithCells="1">
                  <from>
                    <xdr:col>4</xdr:col>
                    <xdr:colOff>50800</xdr:colOff>
                    <xdr:row>125</xdr:row>
                    <xdr:rowOff>38100</xdr:rowOff>
                  </from>
                  <to>
                    <xdr:col>8</xdr:col>
                    <xdr:colOff>0</xdr:colOff>
                    <xdr:row>125</xdr:row>
                    <xdr:rowOff>254000</xdr:rowOff>
                  </to>
                </anchor>
              </controlPr>
            </control>
          </mc:Choice>
        </mc:AlternateContent>
        <mc:AlternateContent xmlns:mc="http://schemas.openxmlformats.org/markup-compatibility/2006">
          <mc:Choice Requires="x14">
            <control shapeId="23625" r:id="rId54" name="Scroll Bar 73">
              <controlPr defaultSize="0" autoPict="0">
                <anchor moveWithCells="1">
                  <from>
                    <xdr:col>4</xdr:col>
                    <xdr:colOff>50800</xdr:colOff>
                    <xdr:row>126</xdr:row>
                    <xdr:rowOff>38100</xdr:rowOff>
                  </from>
                  <to>
                    <xdr:col>8</xdr:col>
                    <xdr:colOff>0</xdr:colOff>
                    <xdr:row>126</xdr:row>
                    <xdr:rowOff>254000</xdr:rowOff>
                  </to>
                </anchor>
              </controlPr>
            </control>
          </mc:Choice>
        </mc:AlternateContent>
        <mc:AlternateContent xmlns:mc="http://schemas.openxmlformats.org/markup-compatibility/2006">
          <mc:Choice Requires="x14">
            <control shapeId="23626" r:id="rId55" name="Scroll Bar 74">
              <controlPr defaultSize="0" autoPict="0">
                <anchor moveWithCells="1">
                  <from>
                    <xdr:col>4</xdr:col>
                    <xdr:colOff>50800</xdr:colOff>
                    <xdr:row>127</xdr:row>
                    <xdr:rowOff>38100</xdr:rowOff>
                  </from>
                  <to>
                    <xdr:col>8</xdr:col>
                    <xdr:colOff>0</xdr:colOff>
                    <xdr:row>127</xdr:row>
                    <xdr:rowOff>254000</xdr:rowOff>
                  </to>
                </anchor>
              </controlPr>
            </control>
          </mc:Choice>
        </mc:AlternateContent>
        <mc:AlternateContent xmlns:mc="http://schemas.openxmlformats.org/markup-compatibility/2006">
          <mc:Choice Requires="x14">
            <control shapeId="23627" r:id="rId56" name="Scroll Bar 75">
              <controlPr defaultSize="0" autoPict="0">
                <anchor moveWithCells="1">
                  <from>
                    <xdr:col>4</xdr:col>
                    <xdr:colOff>50800</xdr:colOff>
                    <xdr:row>128</xdr:row>
                    <xdr:rowOff>38100</xdr:rowOff>
                  </from>
                  <to>
                    <xdr:col>8</xdr:col>
                    <xdr:colOff>0</xdr:colOff>
                    <xdr:row>128</xdr:row>
                    <xdr:rowOff>254000</xdr:rowOff>
                  </to>
                </anchor>
              </controlPr>
            </control>
          </mc:Choice>
        </mc:AlternateContent>
        <mc:AlternateContent xmlns:mc="http://schemas.openxmlformats.org/markup-compatibility/2006">
          <mc:Choice Requires="x14">
            <control shapeId="23628" r:id="rId57" name="Scroll Bar 76">
              <controlPr defaultSize="0" autoPict="0">
                <anchor moveWithCells="1">
                  <from>
                    <xdr:col>4</xdr:col>
                    <xdr:colOff>50800</xdr:colOff>
                    <xdr:row>129</xdr:row>
                    <xdr:rowOff>38100</xdr:rowOff>
                  </from>
                  <to>
                    <xdr:col>8</xdr:col>
                    <xdr:colOff>0</xdr:colOff>
                    <xdr:row>129</xdr:row>
                    <xdr:rowOff>254000</xdr:rowOff>
                  </to>
                </anchor>
              </controlPr>
            </control>
          </mc:Choice>
        </mc:AlternateContent>
        <mc:AlternateContent xmlns:mc="http://schemas.openxmlformats.org/markup-compatibility/2006">
          <mc:Choice Requires="x14">
            <control shapeId="23629" r:id="rId58" name="Scroll Bar 77">
              <controlPr defaultSize="0" autoPict="0">
                <anchor moveWithCells="1">
                  <from>
                    <xdr:col>4</xdr:col>
                    <xdr:colOff>50800</xdr:colOff>
                    <xdr:row>130</xdr:row>
                    <xdr:rowOff>38100</xdr:rowOff>
                  </from>
                  <to>
                    <xdr:col>8</xdr:col>
                    <xdr:colOff>0</xdr:colOff>
                    <xdr:row>130</xdr:row>
                    <xdr:rowOff>254000</xdr:rowOff>
                  </to>
                </anchor>
              </controlPr>
            </control>
          </mc:Choice>
        </mc:AlternateContent>
        <mc:AlternateContent xmlns:mc="http://schemas.openxmlformats.org/markup-compatibility/2006">
          <mc:Choice Requires="x14">
            <control shapeId="23630" r:id="rId59" name="Scroll Bar 78">
              <controlPr defaultSize="0" autoPict="0">
                <anchor moveWithCells="1">
                  <from>
                    <xdr:col>4</xdr:col>
                    <xdr:colOff>50800</xdr:colOff>
                    <xdr:row>131</xdr:row>
                    <xdr:rowOff>38100</xdr:rowOff>
                  </from>
                  <to>
                    <xdr:col>8</xdr:col>
                    <xdr:colOff>0</xdr:colOff>
                    <xdr:row>131</xdr:row>
                    <xdr:rowOff>254000</xdr:rowOff>
                  </to>
                </anchor>
              </controlPr>
            </control>
          </mc:Choice>
        </mc:AlternateContent>
        <mc:AlternateContent xmlns:mc="http://schemas.openxmlformats.org/markup-compatibility/2006">
          <mc:Choice Requires="x14">
            <control shapeId="23631" r:id="rId60" name="Scroll Bar 79">
              <controlPr defaultSize="0" autoPict="0">
                <anchor moveWithCells="1">
                  <from>
                    <xdr:col>4</xdr:col>
                    <xdr:colOff>50800</xdr:colOff>
                    <xdr:row>132</xdr:row>
                    <xdr:rowOff>38100</xdr:rowOff>
                  </from>
                  <to>
                    <xdr:col>8</xdr:col>
                    <xdr:colOff>0</xdr:colOff>
                    <xdr:row>132</xdr:row>
                    <xdr:rowOff>254000</xdr:rowOff>
                  </to>
                </anchor>
              </controlPr>
            </control>
          </mc:Choice>
        </mc:AlternateContent>
        <mc:AlternateContent xmlns:mc="http://schemas.openxmlformats.org/markup-compatibility/2006">
          <mc:Choice Requires="x14">
            <control shapeId="23632" r:id="rId61" name="Scroll Bar 80">
              <controlPr defaultSize="0" autoPict="0">
                <anchor moveWithCells="1">
                  <from>
                    <xdr:col>4</xdr:col>
                    <xdr:colOff>50800</xdr:colOff>
                    <xdr:row>133</xdr:row>
                    <xdr:rowOff>38100</xdr:rowOff>
                  </from>
                  <to>
                    <xdr:col>8</xdr:col>
                    <xdr:colOff>0</xdr:colOff>
                    <xdr:row>133</xdr:row>
                    <xdr:rowOff>254000</xdr:rowOff>
                  </to>
                </anchor>
              </controlPr>
            </control>
          </mc:Choice>
        </mc:AlternateContent>
        <mc:AlternateContent xmlns:mc="http://schemas.openxmlformats.org/markup-compatibility/2006">
          <mc:Choice Requires="x14">
            <control shapeId="23633" r:id="rId62" name="Scroll Bar 81">
              <controlPr defaultSize="0" autoPict="0">
                <anchor moveWithCells="1">
                  <from>
                    <xdr:col>4</xdr:col>
                    <xdr:colOff>50800</xdr:colOff>
                    <xdr:row>134</xdr:row>
                    <xdr:rowOff>38100</xdr:rowOff>
                  </from>
                  <to>
                    <xdr:col>8</xdr:col>
                    <xdr:colOff>0</xdr:colOff>
                    <xdr:row>134</xdr:row>
                    <xdr:rowOff>254000</xdr:rowOff>
                  </to>
                </anchor>
              </controlPr>
            </control>
          </mc:Choice>
        </mc:AlternateContent>
        <mc:AlternateContent xmlns:mc="http://schemas.openxmlformats.org/markup-compatibility/2006">
          <mc:Choice Requires="x14">
            <control shapeId="23634" r:id="rId63" name="Scroll Bar 82">
              <controlPr defaultSize="0" autoPict="0">
                <anchor moveWithCells="1">
                  <from>
                    <xdr:col>4</xdr:col>
                    <xdr:colOff>50800</xdr:colOff>
                    <xdr:row>135</xdr:row>
                    <xdr:rowOff>38100</xdr:rowOff>
                  </from>
                  <to>
                    <xdr:col>8</xdr:col>
                    <xdr:colOff>0</xdr:colOff>
                    <xdr:row>135</xdr:row>
                    <xdr:rowOff>254000</xdr:rowOff>
                  </to>
                </anchor>
              </controlPr>
            </control>
          </mc:Choice>
        </mc:AlternateContent>
        <mc:AlternateContent xmlns:mc="http://schemas.openxmlformats.org/markup-compatibility/2006">
          <mc:Choice Requires="x14">
            <control shapeId="23635" r:id="rId64" name="Scroll Bar 83">
              <controlPr defaultSize="0" autoPict="0">
                <anchor moveWithCells="1">
                  <from>
                    <xdr:col>4</xdr:col>
                    <xdr:colOff>50800</xdr:colOff>
                    <xdr:row>136</xdr:row>
                    <xdr:rowOff>38100</xdr:rowOff>
                  </from>
                  <to>
                    <xdr:col>8</xdr:col>
                    <xdr:colOff>0</xdr:colOff>
                    <xdr:row>136</xdr:row>
                    <xdr:rowOff>254000</xdr:rowOff>
                  </to>
                </anchor>
              </controlPr>
            </control>
          </mc:Choice>
        </mc:AlternateContent>
        <mc:AlternateContent xmlns:mc="http://schemas.openxmlformats.org/markup-compatibility/2006">
          <mc:Choice Requires="x14">
            <control shapeId="23636" r:id="rId65" name="Scroll Bar 84">
              <controlPr defaultSize="0" autoPict="0">
                <anchor moveWithCells="1">
                  <from>
                    <xdr:col>4</xdr:col>
                    <xdr:colOff>50800</xdr:colOff>
                    <xdr:row>137</xdr:row>
                    <xdr:rowOff>38100</xdr:rowOff>
                  </from>
                  <to>
                    <xdr:col>8</xdr:col>
                    <xdr:colOff>0</xdr:colOff>
                    <xdr:row>137</xdr:row>
                    <xdr:rowOff>254000</xdr:rowOff>
                  </to>
                </anchor>
              </controlPr>
            </control>
          </mc:Choice>
        </mc:AlternateContent>
        <mc:AlternateContent xmlns:mc="http://schemas.openxmlformats.org/markup-compatibility/2006">
          <mc:Choice Requires="x14">
            <control shapeId="23722" r:id="rId66" name="Scroll Bar 170">
              <controlPr defaultSize="0" autoPict="0">
                <anchor moveWithCells="1">
                  <from>
                    <xdr:col>4</xdr:col>
                    <xdr:colOff>50800</xdr:colOff>
                    <xdr:row>148</xdr:row>
                    <xdr:rowOff>38100</xdr:rowOff>
                  </from>
                  <to>
                    <xdr:col>8</xdr:col>
                    <xdr:colOff>0</xdr:colOff>
                    <xdr:row>148</xdr:row>
                    <xdr:rowOff>254000</xdr:rowOff>
                  </to>
                </anchor>
              </controlPr>
            </control>
          </mc:Choice>
        </mc:AlternateContent>
        <mc:AlternateContent xmlns:mc="http://schemas.openxmlformats.org/markup-compatibility/2006">
          <mc:Choice Requires="x14">
            <control shapeId="23723" r:id="rId67" name="Scroll Bar 171">
              <controlPr defaultSize="0" autoPict="0">
                <anchor moveWithCells="1">
                  <from>
                    <xdr:col>4</xdr:col>
                    <xdr:colOff>50800</xdr:colOff>
                    <xdr:row>149</xdr:row>
                    <xdr:rowOff>38100</xdr:rowOff>
                  </from>
                  <to>
                    <xdr:col>8</xdr:col>
                    <xdr:colOff>0</xdr:colOff>
                    <xdr:row>149</xdr:row>
                    <xdr:rowOff>254000</xdr:rowOff>
                  </to>
                </anchor>
              </controlPr>
            </control>
          </mc:Choice>
        </mc:AlternateContent>
        <mc:AlternateContent xmlns:mc="http://schemas.openxmlformats.org/markup-compatibility/2006">
          <mc:Choice Requires="x14">
            <control shapeId="23724" r:id="rId68" name="Scroll Bar 172">
              <controlPr defaultSize="0" autoPict="0">
                <anchor moveWithCells="1">
                  <from>
                    <xdr:col>4</xdr:col>
                    <xdr:colOff>50800</xdr:colOff>
                    <xdr:row>150</xdr:row>
                    <xdr:rowOff>38100</xdr:rowOff>
                  </from>
                  <to>
                    <xdr:col>8</xdr:col>
                    <xdr:colOff>0</xdr:colOff>
                    <xdr:row>150</xdr:row>
                    <xdr:rowOff>254000</xdr:rowOff>
                  </to>
                </anchor>
              </controlPr>
            </control>
          </mc:Choice>
        </mc:AlternateContent>
        <mc:AlternateContent xmlns:mc="http://schemas.openxmlformats.org/markup-compatibility/2006">
          <mc:Choice Requires="x14">
            <control shapeId="23725" r:id="rId69" name="Scroll Bar 173">
              <controlPr defaultSize="0" autoPict="0">
                <anchor moveWithCells="1">
                  <from>
                    <xdr:col>4</xdr:col>
                    <xdr:colOff>50800</xdr:colOff>
                    <xdr:row>151</xdr:row>
                    <xdr:rowOff>38100</xdr:rowOff>
                  </from>
                  <to>
                    <xdr:col>8</xdr:col>
                    <xdr:colOff>0</xdr:colOff>
                    <xdr:row>151</xdr:row>
                    <xdr:rowOff>254000</xdr:rowOff>
                  </to>
                </anchor>
              </controlPr>
            </control>
          </mc:Choice>
        </mc:AlternateContent>
        <mc:AlternateContent xmlns:mc="http://schemas.openxmlformats.org/markup-compatibility/2006">
          <mc:Choice Requires="x14">
            <control shapeId="23726" r:id="rId70" name="Scroll Bar 174">
              <controlPr defaultSize="0" autoPict="0">
                <anchor moveWithCells="1">
                  <from>
                    <xdr:col>4</xdr:col>
                    <xdr:colOff>50800</xdr:colOff>
                    <xdr:row>152</xdr:row>
                    <xdr:rowOff>38100</xdr:rowOff>
                  </from>
                  <to>
                    <xdr:col>8</xdr:col>
                    <xdr:colOff>0</xdr:colOff>
                    <xdr:row>152</xdr:row>
                    <xdr:rowOff>254000</xdr:rowOff>
                  </to>
                </anchor>
              </controlPr>
            </control>
          </mc:Choice>
        </mc:AlternateContent>
        <mc:AlternateContent xmlns:mc="http://schemas.openxmlformats.org/markup-compatibility/2006">
          <mc:Choice Requires="x14">
            <control shapeId="23727" r:id="rId71" name="Scroll Bar 175">
              <controlPr defaultSize="0" autoPict="0">
                <anchor moveWithCells="1">
                  <from>
                    <xdr:col>4</xdr:col>
                    <xdr:colOff>50800</xdr:colOff>
                    <xdr:row>153</xdr:row>
                    <xdr:rowOff>38100</xdr:rowOff>
                  </from>
                  <to>
                    <xdr:col>8</xdr:col>
                    <xdr:colOff>0</xdr:colOff>
                    <xdr:row>153</xdr:row>
                    <xdr:rowOff>254000</xdr:rowOff>
                  </to>
                </anchor>
              </controlPr>
            </control>
          </mc:Choice>
        </mc:AlternateContent>
        <mc:AlternateContent xmlns:mc="http://schemas.openxmlformats.org/markup-compatibility/2006">
          <mc:Choice Requires="x14">
            <control shapeId="23728" r:id="rId72" name="Scroll Bar 176">
              <controlPr defaultSize="0" autoPict="0">
                <anchor moveWithCells="1">
                  <from>
                    <xdr:col>4</xdr:col>
                    <xdr:colOff>50800</xdr:colOff>
                    <xdr:row>154</xdr:row>
                    <xdr:rowOff>38100</xdr:rowOff>
                  </from>
                  <to>
                    <xdr:col>8</xdr:col>
                    <xdr:colOff>0</xdr:colOff>
                    <xdr:row>154</xdr:row>
                    <xdr:rowOff>254000</xdr:rowOff>
                  </to>
                </anchor>
              </controlPr>
            </control>
          </mc:Choice>
        </mc:AlternateContent>
        <mc:AlternateContent xmlns:mc="http://schemas.openxmlformats.org/markup-compatibility/2006">
          <mc:Choice Requires="x14">
            <control shapeId="23729" r:id="rId73" name="Scroll Bar 177">
              <controlPr defaultSize="0" autoPict="0">
                <anchor moveWithCells="1">
                  <from>
                    <xdr:col>4</xdr:col>
                    <xdr:colOff>50800</xdr:colOff>
                    <xdr:row>155</xdr:row>
                    <xdr:rowOff>38100</xdr:rowOff>
                  </from>
                  <to>
                    <xdr:col>8</xdr:col>
                    <xdr:colOff>0</xdr:colOff>
                    <xdr:row>155</xdr:row>
                    <xdr:rowOff>254000</xdr:rowOff>
                  </to>
                </anchor>
              </controlPr>
            </control>
          </mc:Choice>
        </mc:AlternateContent>
        <mc:AlternateContent xmlns:mc="http://schemas.openxmlformats.org/markup-compatibility/2006">
          <mc:Choice Requires="x14">
            <control shapeId="23730" r:id="rId74" name="Scroll Bar 178">
              <controlPr defaultSize="0" autoPict="0">
                <anchor moveWithCells="1">
                  <from>
                    <xdr:col>4</xdr:col>
                    <xdr:colOff>50800</xdr:colOff>
                    <xdr:row>156</xdr:row>
                    <xdr:rowOff>38100</xdr:rowOff>
                  </from>
                  <to>
                    <xdr:col>8</xdr:col>
                    <xdr:colOff>0</xdr:colOff>
                    <xdr:row>156</xdr:row>
                    <xdr:rowOff>254000</xdr:rowOff>
                  </to>
                </anchor>
              </controlPr>
            </control>
          </mc:Choice>
        </mc:AlternateContent>
        <mc:AlternateContent xmlns:mc="http://schemas.openxmlformats.org/markup-compatibility/2006">
          <mc:Choice Requires="x14">
            <control shapeId="23731" r:id="rId75" name="Scroll Bar 179">
              <controlPr defaultSize="0" autoPict="0">
                <anchor moveWithCells="1">
                  <from>
                    <xdr:col>4</xdr:col>
                    <xdr:colOff>50800</xdr:colOff>
                    <xdr:row>157</xdr:row>
                    <xdr:rowOff>38100</xdr:rowOff>
                  </from>
                  <to>
                    <xdr:col>8</xdr:col>
                    <xdr:colOff>0</xdr:colOff>
                    <xdr:row>157</xdr:row>
                    <xdr:rowOff>254000</xdr:rowOff>
                  </to>
                </anchor>
              </controlPr>
            </control>
          </mc:Choice>
        </mc:AlternateContent>
        <mc:AlternateContent xmlns:mc="http://schemas.openxmlformats.org/markup-compatibility/2006">
          <mc:Choice Requires="x14">
            <control shapeId="23732" r:id="rId76" name="Scroll Bar 180">
              <controlPr defaultSize="0" autoPict="0">
                <anchor moveWithCells="1">
                  <from>
                    <xdr:col>4</xdr:col>
                    <xdr:colOff>50800</xdr:colOff>
                    <xdr:row>158</xdr:row>
                    <xdr:rowOff>38100</xdr:rowOff>
                  </from>
                  <to>
                    <xdr:col>8</xdr:col>
                    <xdr:colOff>0</xdr:colOff>
                    <xdr:row>158</xdr:row>
                    <xdr:rowOff>254000</xdr:rowOff>
                  </to>
                </anchor>
              </controlPr>
            </control>
          </mc:Choice>
        </mc:AlternateContent>
        <mc:AlternateContent xmlns:mc="http://schemas.openxmlformats.org/markup-compatibility/2006">
          <mc:Choice Requires="x14">
            <control shapeId="23733" r:id="rId77" name="Scroll Bar 181">
              <controlPr defaultSize="0" autoPict="0">
                <anchor moveWithCells="1">
                  <from>
                    <xdr:col>4</xdr:col>
                    <xdr:colOff>50800</xdr:colOff>
                    <xdr:row>159</xdr:row>
                    <xdr:rowOff>38100</xdr:rowOff>
                  </from>
                  <to>
                    <xdr:col>8</xdr:col>
                    <xdr:colOff>0</xdr:colOff>
                    <xdr:row>159</xdr:row>
                    <xdr:rowOff>254000</xdr:rowOff>
                  </to>
                </anchor>
              </controlPr>
            </control>
          </mc:Choice>
        </mc:AlternateContent>
        <mc:AlternateContent xmlns:mc="http://schemas.openxmlformats.org/markup-compatibility/2006">
          <mc:Choice Requires="x14">
            <control shapeId="23734" r:id="rId78" name="Scroll Bar 182">
              <controlPr defaultSize="0" autoPict="0">
                <anchor moveWithCells="1">
                  <from>
                    <xdr:col>4</xdr:col>
                    <xdr:colOff>50800</xdr:colOff>
                    <xdr:row>160</xdr:row>
                    <xdr:rowOff>38100</xdr:rowOff>
                  </from>
                  <to>
                    <xdr:col>8</xdr:col>
                    <xdr:colOff>0</xdr:colOff>
                    <xdr:row>160</xdr:row>
                    <xdr:rowOff>254000</xdr:rowOff>
                  </to>
                </anchor>
              </controlPr>
            </control>
          </mc:Choice>
        </mc:AlternateContent>
        <mc:AlternateContent xmlns:mc="http://schemas.openxmlformats.org/markup-compatibility/2006">
          <mc:Choice Requires="x14">
            <control shapeId="23735" r:id="rId79" name="Scroll Bar 183">
              <controlPr defaultSize="0" autoPict="0">
                <anchor moveWithCells="1">
                  <from>
                    <xdr:col>4</xdr:col>
                    <xdr:colOff>50800</xdr:colOff>
                    <xdr:row>161</xdr:row>
                    <xdr:rowOff>38100</xdr:rowOff>
                  </from>
                  <to>
                    <xdr:col>8</xdr:col>
                    <xdr:colOff>0</xdr:colOff>
                    <xdr:row>161</xdr:row>
                    <xdr:rowOff>254000</xdr:rowOff>
                  </to>
                </anchor>
              </controlPr>
            </control>
          </mc:Choice>
        </mc:AlternateContent>
        <mc:AlternateContent xmlns:mc="http://schemas.openxmlformats.org/markup-compatibility/2006">
          <mc:Choice Requires="x14">
            <control shapeId="23736" r:id="rId80" name="Scroll Bar 184">
              <controlPr defaultSize="0" autoPict="0">
                <anchor moveWithCells="1">
                  <from>
                    <xdr:col>4</xdr:col>
                    <xdr:colOff>50800</xdr:colOff>
                    <xdr:row>162</xdr:row>
                    <xdr:rowOff>38100</xdr:rowOff>
                  </from>
                  <to>
                    <xdr:col>8</xdr:col>
                    <xdr:colOff>0</xdr:colOff>
                    <xdr:row>162</xdr:row>
                    <xdr:rowOff>254000</xdr:rowOff>
                  </to>
                </anchor>
              </controlPr>
            </control>
          </mc:Choice>
        </mc:AlternateContent>
        <mc:AlternateContent xmlns:mc="http://schemas.openxmlformats.org/markup-compatibility/2006">
          <mc:Choice Requires="x14">
            <control shapeId="23737" r:id="rId81" name="Scroll Bar 185">
              <controlPr defaultSize="0" autoPict="0">
                <anchor moveWithCells="1">
                  <from>
                    <xdr:col>4</xdr:col>
                    <xdr:colOff>50800</xdr:colOff>
                    <xdr:row>163</xdr:row>
                    <xdr:rowOff>38100</xdr:rowOff>
                  </from>
                  <to>
                    <xdr:col>8</xdr:col>
                    <xdr:colOff>0</xdr:colOff>
                    <xdr:row>163</xdr:row>
                    <xdr:rowOff>254000</xdr:rowOff>
                  </to>
                </anchor>
              </controlPr>
            </control>
          </mc:Choice>
        </mc:AlternateContent>
        <mc:AlternateContent xmlns:mc="http://schemas.openxmlformats.org/markup-compatibility/2006">
          <mc:Choice Requires="x14">
            <control shapeId="23738" r:id="rId82" name="Scroll Bar 186">
              <controlPr defaultSize="0" autoPict="0">
                <anchor moveWithCells="1">
                  <from>
                    <xdr:col>4</xdr:col>
                    <xdr:colOff>50800</xdr:colOff>
                    <xdr:row>164</xdr:row>
                    <xdr:rowOff>38100</xdr:rowOff>
                  </from>
                  <to>
                    <xdr:col>8</xdr:col>
                    <xdr:colOff>0</xdr:colOff>
                    <xdr:row>164</xdr:row>
                    <xdr:rowOff>254000</xdr:rowOff>
                  </to>
                </anchor>
              </controlPr>
            </control>
          </mc:Choice>
        </mc:AlternateContent>
        <mc:AlternateContent xmlns:mc="http://schemas.openxmlformats.org/markup-compatibility/2006">
          <mc:Choice Requires="x14">
            <control shapeId="23739" r:id="rId83" name="Scroll Bar 187">
              <controlPr defaultSize="0" autoPict="0">
                <anchor moveWithCells="1">
                  <from>
                    <xdr:col>4</xdr:col>
                    <xdr:colOff>50800</xdr:colOff>
                    <xdr:row>165</xdr:row>
                    <xdr:rowOff>38100</xdr:rowOff>
                  </from>
                  <to>
                    <xdr:col>8</xdr:col>
                    <xdr:colOff>0</xdr:colOff>
                    <xdr:row>165</xdr:row>
                    <xdr:rowOff>254000</xdr:rowOff>
                  </to>
                </anchor>
              </controlPr>
            </control>
          </mc:Choice>
        </mc:AlternateContent>
        <mc:AlternateContent xmlns:mc="http://schemas.openxmlformats.org/markup-compatibility/2006">
          <mc:Choice Requires="x14">
            <control shapeId="23740" r:id="rId84" name="Scroll Bar 188">
              <controlPr defaultSize="0" autoPict="0">
                <anchor moveWithCells="1">
                  <from>
                    <xdr:col>4</xdr:col>
                    <xdr:colOff>50800</xdr:colOff>
                    <xdr:row>166</xdr:row>
                    <xdr:rowOff>38100</xdr:rowOff>
                  </from>
                  <to>
                    <xdr:col>8</xdr:col>
                    <xdr:colOff>0</xdr:colOff>
                    <xdr:row>166</xdr:row>
                    <xdr:rowOff>254000</xdr:rowOff>
                  </to>
                </anchor>
              </controlPr>
            </control>
          </mc:Choice>
        </mc:AlternateContent>
        <mc:AlternateContent xmlns:mc="http://schemas.openxmlformats.org/markup-compatibility/2006">
          <mc:Choice Requires="x14">
            <control shapeId="23741" r:id="rId85" name="Scroll Bar 189">
              <controlPr defaultSize="0" autoPict="0">
                <anchor moveWithCells="1">
                  <from>
                    <xdr:col>4</xdr:col>
                    <xdr:colOff>50800</xdr:colOff>
                    <xdr:row>167</xdr:row>
                    <xdr:rowOff>38100</xdr:rowOff>
                  </from>
                  <to>
                    <xdr:col>8</xdr:col>
                    <xdr:colOff>0</xdr:colOff>
                    <xdr:row>167</xdr:row>
                    <xdr:rowOff>254000</xdr:rowOff>
                  </to>
                </anchor>
              </controlPr>
            </control>
          </mc:Choice>
        </mc:AlternateContent>
        <mc:AlternateContent xmlns:mc="http://schemas.openxmlformats.org/markup-compatibility/2006">
          <mc:Choice Requires="x14">
            <control shapeId="23742" r:id="rId86" name="Scroll Bar 190">
              <controlPr defaultSize="0" autoPict="0">
                <anchor moveWithCells="1">
                  <from>
                    <xdr:col>4</xdr:col>
                    <xdr:colOff>50800</xdr:colOff>
                    <xdr:row>168</xdr:row>
                    <xdr:rowOff>38100</xdr:rowOff>
                  </from>
                  <to>
                    <xdr:col>8</xdr:col>
                    <xdr:colOff>0</xdr:colOff>
                    <xdr:row>168</xdr:row>
                    <xdr:rowOff>254000</xdr:rowOff>
                  </to>
                </anchor>
              </controlPr>
            </control>
          </mc:Choice>
        </mc:AlternateContent>
        <mc:AlternateContent xmlns:mc="http://schemas.openxmlformats.org/markup-compatibility/2006">
          <mc:Choice Requires="x14">
            <control shapeId="23743" r:id="rId87" name="Scroll Bar 191">
              <controlPr defaultSize="0" autoPict="0">
                <anchor moveWithCells="1">
                  <from>
                    <xdr:col>4</xdr:col>
                    <xdr:colOff>50800</xdr:colOff>
                    <xdr:row>148</xdr:row>
                    <xdr:rowOff>38100</xdr:rowOff>
                  </from>
                  <to>
                    <xdr:col>8</xdr:col>
                    <xdr:colOff>0</xdr:colOff>
                    <xdr:row>148</xdr:row>
                    <xdr:rowOff>254000</xdr:rowOff>
                  </to>
                </anchor>
              </controlPr>
            </control>
          </mc:Choice>
        </mc:AlternateContent>
        <mc:AlternateContent xmlns:mc="http://schemas.openxmlformats.org/markup-compatibility/2006">
          <mc:Choice Requires="x14">
            <control shapeId="23744" r:id="rId88" name="Scroll Bar 192">
              <controlPr defaultSize="0" autoPict="0">
                <anchor moveWithCells="1">
                  <from>
                    <xdr:col>4</xdr:col>
                    <xdr:colOff>50800</xdr:colOff>
                    <xdr:row>149</xdr:row>
                    <xdr:rowOff>38100</xdr:rowOff>
                  </from>
                  <to>
                    <xdr:col>8</xdr:col>
                    <xdr:colOff>0</xdr:colOff>
                    <xdr:row>149</xdr:row>
                    <xdr:rowOff>254000</xdr:rowOff>
                  </to>
                </anchor>
              </controlPr>
            </control>
          </mc:Choice>
        </mc:AlternateContent>
        <mc:AlternateContent xmlns:mc="http://schemas.openxmlformats.org/markup-compatibility/2006">
          <mc:Choice Requires="x14">
            <control shapeId="23745" r:id="rId89" name="Scroll Bar 193">
              <controlPr defaultSize="0" autoPict="0">
                <anchor moveWithCells="1">
                  <from>
                    <xdr:col>4</xdr:col>
                    <xdr:colOff>50800</xdr:colOff>
                    <xdr:row>150</xdr:row>
                    <xdr:rowOff>38100</xdr:rowOff>
                  </from>
                  <to>
                    <xdr:col>8</xdr:col>
                    <xdr:colOff>0</xdr:colOff>
                    <xdr:row>150</xdr:row>
                    <xdr:rowOff>254000</xdr:rowOff>
                  </to>
                </anchor>
              </controlPr>
            </control>
          </mc:Choice>
        </mc:AlternateContent>
        <mc:AlternateContent xmlns:mc="http://schemas.openxmlformats.org/markup-compatibility/2006">
          <mc:Choice Requires="x14">
            <control shapeId="23746" r:id="rId90" name="Scroll Bar 194">
              <controlPr defaultSize="0" autoPict="0">
                <anchor moveWithCells="1">
                  <from>
                    <xdr:col>4</xdr:col>
                    <xdr:colOff>50800</xdr:colOff>
                    <xdr:row>151</xdr:row>
                    <xdr:rowOff>38100</xdr:rowOff>
                  </from>
                  <to>
                    <xdr:col>8</xdr:col>
                    <xdr:colOff>0</xdr:colOff>
                    <xdr:row>151</xdr:row>
                    <xdr:rowOff>254000</xdr:rowOff>
                  </to>
                </anchor>
              </controlPr>
            </control>
          </mc:Choice>
        </mc:AlternateContent>
        <mc:AlternateContent xmlns:mc="http://schemas.openxmlformats.org/markup-compatibility/2006">
          <mc:Choice Requires="x14">
            <control shapeId="23747" r:id="rId91" name="Scroll Bar 195">
              <controlPr defaultSize="0" autoPict="0">
                <anchor moveWithCells="1">
                  <from>
                    <xdr:col>4</xdr:col>
                    <xdr:colOff>50800</xdr:colOff>
                    <xdr:row>152</xdr:row>
                    <xdr:rowOff>38100</xdr:rowOff>
                  </from>
                  <to>
                    <xdr:col>8</xdr:col>
                    <xdr:colOff>0</xdr:colOff>
                    <xdr:row>152</xdr:row>
                    <xdr:rowOff>254000</xdr:rowOff>
                  </to>
                </anchor>
              </controlPr>
            </control>
          </mc:Choice>
        </mc:AlternateContent>
        <mc:AlternateContent xmlns:mc="http://schemas.openxmlformats.org/markup-compatibility/2006">
          <mc:Choice Requires="x14">
            <control shapeId="23748" r:id="rId92" name="Scroll Bar 196">
              <controlPr defaultSize="0" autoPict="0">
                <anchor moveWithCells="1">
                  <from>
                    <xdr:col>4</xdr:col>
                    <xdr:colOff>50800</xdr:colOff>
                    <xdr:row>153</xdr:row>
                    <xdr:rowOff>38100</xdr:rowOff>
                  </from>
                  <to>
                    <xdr:col>8</xdr:col>
                    <xdr:colOff>0</xdr:colOff>
                    <xdr:row>153</xdr:row>
                    <xdr:rowOff>254000</xdr:rowOff>
                  </to>
                </anchor>
              </controlPr>
            </control>
          </mc:Choice>
        </mc:AlternateContent>
        <mc:AlternateContent xmlns:mc="http://schemas.openxmlformats.org/markup-compatibility/2006">
          <mc:Choice Requires="x14">
            <control shapeId="23749" r:id="rId93" name="Scroll Bar 197">
              <controlPr defaultSize="0" autoPict="0">
                <anchor moveWithCells="1">
                  <from>
                    <xdr:col>4</xdr:col>
                    <xdr:colOff>50800</xdr:colOff>
                    <xdr:row>154</xdr:row>
                    <xdr:rowOff>38100</xdr:rowOff>
                  </from>
                  <to>
                    <xdr:col>8</xdr:col>
                    <xdr:colOff>0</xdr:colOff>
                    <xdr:row>154</xdr:row>
                    <xdr:rowOff>254000</xdr:rowOff>
                  </to>
                </anchor>
              </controlPr>
            </control>
          </mc:Choice>
        </mc:AlternateContent>
        <mc:AlternateContent xmlns:mc="http://schemas.openxmlformats.org/markup-compatibility/2006">
          <mc:Choice Requires="x14">
            <control shapeId="23750" r:id="rId94" name="Scroll Bar 198">
              <controlPr defaultSize="0" autoPict="0">
                <anchor moveWithCells="1">
                  <from>
                    <xdr:col>4</xdr:col>
                    <xdr:colOff>50800</xdr:colOff>
                    <xdr:row>155</xdr:row>
                    <xdr:rowOff>38100</xdr:rowOff>
                  </from>
                  <to>
                    <xdr:col>8</xdr:col>
                    <xdr:colOff>0</xdr:colOff>
                    <xdr:row>155</xdr:row>
                    <xdr:rowOff>254000</xdr:rowOff>
                  </to>
                </anchor>
              </controlPr>
            </control>
          </mc:Choice>
        </mc:AlternateContent>
        <mc:AlternateContent xmlns:mc="http://schemas.openxmlformats.org/markup-compatibility/2006">
          <mc:Choice Requires="x14">
            <control shapeId="23751" r:id="rId95" name="Scroll Bar 199">
              <controlPr defaultSize="0" autoPict="0">
                <anchor moveWithCells="1">
                  <from>
                    <xdr:col>4</xdr:col>
                    <xdr:colOff>50800</xdr:colOff>
                    <xdr:row>156</xdr:row>
                    <xdr:rowOff>38100</xdr:rowOff>
                  </from>
                  <to>
                    <xdr:col>8</xdr:col>
                    <xdr:colOff>0</xdr:colOff>
                    <xdr:row>156</xdr:row>
                    <xdr:rowOff>254000</xdr:rowOff>
                  </to>
                </anchor>
              </controlPr>
            </control>
          </mc:Choice>
        </mc:AlternateContent>
        <mc:AlternateContent xmlns:mc="http://schemas.openxmlformats.org/markup-compatibility/2006">
          <mc:Choice Requires="x14">
            <control shapeId="23752" r:id="rId96" name="Scroll Bar 200">
              <controlPr defaultSize="0" autoPict="0">
                <anchor moveWithCells="1">
                  <from>
                    <xdr:col>4</xdr:col>
                    <xdr:colOff>50800</xdr:colOff>
                    <xdr:row>157</xdr:row>
                    <xdr:rowOff>38100</xdr:rowOff>
                  </from>
                  <to>
                    <xdr:col>8</xdr:col>
                    <xdr:colOff>0</xdr:colOff>
                    <xdr:row>157</xdr:row>
                    <xdr:rowOff>254000</xdr:rowOff>
                  </to>
                </anchor>
              </controlPr>
            </control>
          </mc:Choice>
        </mc:AlternateContent>
        <mc:AlternateContent xmlns:mc="http://schemas.openxmlformats.org/markup-compatibility/2006">
          <mc:Choice Requires="x14">
            <control shapeId="23753" r:id="rId97" name="Scroll Bar 201">
              <controlPr defaultSize="0" autoPict="0">
                <anchor moveWithCells="1">
                  <from>
                    <xdr:col>4</xdr:col>
                    <xdr:colOff>50800</xdr:colOff>
                    <xdr:row>158</xdr:row>
                    <xdr:rowOff>38100</xdr:rowOff>
                  </from>
                  <to>
                    <xdr:col>8</xdr:col>
                    <xdr:colOff>0</xdr:colOff>
                    <xdr:row>158</xdr:row>
                    <xdr:rowOff>254000</xdr:rowOff>
                  </to>
                </anchor>
              </controlPr>
            </control>
          </mc:Choice>
        </mc:AlternateContent>
        <mc:AlternateContent xmlns:mc="http://schemas.openxmlformats.org/markup-compatibility/2006">
          <mc:Choice Requires="x14">
            <control shapeId="23754" r:id="rId98" name="Scroll Bar 202">
              <controlPr defaultSize="0" autoPict="0">
                <anchor moveWithCells="1">
                  <from>
                    <xdr:col>4</xdr:col>
                    <xdr:colOff>50800</xdr:colOff>
                    <xdr:row>159</xdr:row>
                    <xdr:rowOff>38100</xdr:rowOff>
                  </from>
                  <to>
                    <xdr:col>8</xdr:col>
                    <xdr:colOff>0</xdr:colOff>
                    <xdr:row>159</xdr:row>
                    <xdr:rowOff>254000</xdr:rowOff>
                  </to>
                </anchor>
              </controlPr>
            </control>
          </mc:Choice>
        </mc:AlternateContent>
        <mc:AlternateContent xmlns:mc="http://schemas.openxmlformats.org/markup-compatibility/2006">
          <mc:Choice Requires="x14">
            <control shapeId="23755" r:id="rId99" name="Scroll Bar 203">
              <controlPr defaultSize="0" autoPict="0">
                <anchor moveWithCells="1">
                  <from>
                    <xdr:col>4</xdr:col>
                    <xdr:colOff>50800</xdr:colOff>
                    <xdr:row>160</xdr:row>
                    <xdr:rowOff>38100</xdr:rowOff>
                  </from>
                  <to>
                    <xdr:col>8</xdr:col>
                    <xdr:colOff>0</xdr:colOff>
                    <xdr:row>160</xdr:row>
                    <xdr:rowOff>254000</xdr:rowOff>
                  </to>
                </anchor>
              </controlPr>
            </control>
          </mc:Choice>
        </mc:AlternateContent>
        <mc:AlternateContent xmlns:mc="http://schemas.openxmlformats.org/markup-compatibility/2006">
          <mc:Choice Requires="x14">
            <control shapeId="23756" r:id="rId100" name="Scroll Bar 204">
              <controlPr defaultSize="0" autoPict="0">
                <anchor moveWithCells="1">
                  <from>
                    <xdr:col>4</xdr:col>
                    <xdr:colOff>50800</xdr:colOff>
                    <xdr:row>161</xdr:row>
                    <xdr:rowOff>38100</xdr:rowOff>
                  </from>
                  <to>
                    <xdr:col>8</xdr:col>
                    <xdr:colOff>0</xdr:colOff>
                    <xdr:row>161</xdr:row>
                    <xdr:rowOff>254000</xdr:rowOff>
                  </to>
                </anchor>
              </controlPr>
            </control>
          </mc:Choice>
        </mc:AlternateContent>
        <mc:AlternateContent xmlns:mc="http://schemas.openxmlformats.org/markup-compatibility/2006">
          <mc:Choice Requires="x14">
            <control shapeId="23757" r:id="rId101" name="Scroll Bar 205">
              <controlPr defaultSize="0" autoPict="0">
                <anchor moveWithCells="1">
                  <from>
                    <xdr:col>4</xdr:col>
                    <xdr:colOff>50800</xdr:colOff>
                    <xdr:row>162</xdr:row>
                    <xdr:rowOff>38100</xdr:rowOff>
                  </from>
                  <to>
                    <xdr:col>8</xdr:col>
                    <xdr:colOff>0</xdr:colOff>
                    <xdr:row>162</xdr:row>
                    <xdr:rowOff>254000</xdr:rowOff>
                  </to>
                </anchor>
              </controlPr>
            </control>
          </mc:Choice>
        </mc:AlternateContent>
        <mc:AlternateContent xmlns:mc="http://schemas.openxmlformats.org/markup-compatibility/2006">
          <mc:Choice Requires="x14">
            <control shapeId="23758" r:id="rId102" name="Scroll Bar 206">
              <controlPr defaultSize="0" autoPict="0">
                <anchor moveWithCells="1">
                  <from>
                    <xdr:col>4</xdr:col>
                    <xdr:colOff>50800</xdr:colOff>
                    <xdr:row>163</xdr:row>
                    <xdr:rowOff>38100</xdr:rowOff>
                  </from>
                  <to>
                    <xdr:col>8</xdr:col>
                    <xdr:colOff>0</xdr:colOff>
                    <xdr:row>163</xdr:row>
                    <xdr:rowOff>254000</xdr:rowOff>
                  </to>
                </anchor>
              </controlPr>
            </control>
          </mc:Choice>
        </mc:AlternateContent>
        <mc:AlternateContent xmlns:mc="http://schemas.openxmlformats.org/markup-compatibility/2006">
          <mc:Choice Requires="x14">
            <control shapeId="23759" r:id="rId103" name="Scroll Bar 207">
              <controlPr defaultSize="0" autoPict="0">
                <anchor moveWithCells="1">
                  <from>
                    <xdr:col>4</xdr:col>
                    <xdr:colOff>50800</xdr:colOff>
                    <xdr:row>164</xdr:row>
                    <xdr:rowOff>38100</xdr:rowOff>
                  </from>
                  <to>
                    <xdr:col>8</xdr:col>
                    <xdr:colOff>0</xdr:colOff>
                    <xdr:row>164</xdr:row>
                    <xdr:rowOff>254000</xdr:rowOff>
                  </to>
                </anchor>
              </controlPr>
            </control>
          </mc:Choice>
        </mc:AlternateContent>
        <mc:AlternateContent xmlns:mc="http://schemas.openxmlformats.org/markup-compatibility/2006">
          <mc:Choice Requires="x14">
            <control shapeId="23760" r:id="rId104" name="Scroll Bar 208">
              <controlPr defaultSize="0" autoPict="0">
                <anchor moveWithCells="1">
                  <from>
                    <xdr:col>4</xdr:col>
                    <xdr:colOff>50800</xdr:colOff>
                    <xdr:row>165</xdr:row>
                    <xdr:rowOff>38100</xdr:rowOff>
                  </from>
                  <to>
                    <xdr:col>8</xdr:col>
                    <xdr:colOff>0</xdr:colOff>
                    <xdr:row>165</xdr:row>
                    <xdr:rowOff>254000</xdr:rowOff>
                  </to>
                </anchor>
              </controlPr>
            </control>
          </mc:Choice>
        </mc:AlternateContent>
        <mc:AlternateContent xmlns:mc="http://schemas.openxmlformats.org/markup-compatibility/2006">
          <mc:Choice Requires="x14">
            <control shapeId="23761" r:id="rId105" name="Scroll Bar 209">
              <controlPr defaultSize="0" autoPict="0">
                <anchor moveWithCells="1">
                  <from>
                    <xdr:col>4</xdr:col>
                    <xdr:colOff>50800</xdr:colOff>
                    <xdr:row>166</xdr:row>
                    <xdr:rowOff>38100</xdr:rowOff>
                  </from>
                  <to>
                    <xdr:col>8</xdr:col>
                    <xdr:colOff>0</xdr:colOff>
                    <xdr:row>166</xdr:row>
                    <xdr:rowOff>254000</xdr:rowOff>
                  </to>
                </anchor>
              </controlPr>
            </control>
          </mc:Choice>
        </mc:AlternateContent>
        <mc:AlternateContent xmlns:mc="http://schemas.openxmlformats.org/markup-compatibility/2006">
          <mc:Choice Requires="x14">
            <control shapeId="23762" r:id="rId106" name="Scroll Bar 210">
              <controlPr defaultSize="0" autoPict="0">
                <anchor moveWithCells="1">
                  <from>
                    <xdr:col>4</xdr:col>
                    <xdr:colOff>50800</xdr:colOff>
                    <xdr:row>167</xdr:row>
                    <xdr:rowOff>38100</xdr:rowOff>
                  </from>
                  <to>
                    <xdr:col>8</xdr:col>
                    <xdr:colOff>0</xdr:colOff>
                    <xdr:row>167</xdr:row>
                    <xdr:rowOff>254000</xdr:rowOff>
                  </to>
                </anchor>
              </controlPr>
            </control>
          </mc:Choice>
        </mc:AlternateContent>
        <mc:AlternateContent xmlns:mc="http://schemas.openxmlformats.org/markup-compatibility/2006">
          <mc:Choice Requires="x14">
            <control shapeId="23763" r:id="rId107" name="Scroll Bar 211">
              <controlPr defaultSize="0" autoPict="0">
                <anchor moveWithCells="1">
                  <from>
                    <xdr:col>4</xdr:col>
                    <xdr:colOff>50800</xdr:colOff>
                    <xdr:row>168</xdr:row>
                    <xdr:rowOff>38100</xdr:rowOff>
                  </from>
                  <to>
                    <xdr:col>8</xdr:col>
                    <xdr:colOff>0</xdr:colOff>
                    <xdr:row>168</xdr:row>
                    <xdr:rowOff>254000</xdr:rowOff>
                  </to>
                </anchor>
              </controlPr>
            </control>
          </mc:Choice>
        </mc:AlternateContent>
        <mc:AlternateContent xmlns:mc="http://schemas.openxmlformats.org/markup-compatibility/2006">
          <mc:Choice Requires="x14">
            <control shapeId="23809" r:id="rId108" name="Scroll Bar 257">
              <controlPr defaultSize="0" autoPict="0">
                <anchor moveWithCells="1">
                  <from>
                    <xdr:col>4</xdr:col>
                    <xdr:colOff>50800</xdr:colOff>
                    <xdr:row>179</xdr:row>
                    <xdr:rowOff>38100</xdr:rowOff>
                  </from>
                  <to>
                    <xdr:col>8</xdr:col>
                    <xdr:colOff>0</xdr:colOff>
                    <xdr:row>179</xdr:row>
                    <xdr:rowOff>254000</xdr:rowOff>
                  </to>
                </anchor>
              </controlPr>
            </control>
          </mc:Choice>
        </mc:AlternateContent>
        <mc:AlternateContent xmlns:mc="http://schemas.openxmlformats.org/markup-compatibility/2006">
          <mc:Choice Requires="x14">
            <control shapeId="23810" r:id="rId109" name="Scroll Bar 258">
              <controlPr defaultSize="0" autoPict="0">
                <anchor moveWithCells="1">
                  <from>
                    <xdr:col>4</xdr:col>
                    <xdr:colOff>50800</xdr:colOff>
                    <xdr:row>180</xdr:row>
                    <xdr:rowOff>38100</xdr:rowOff>
                  </from>
                  <to>
                    <xdr:col>8</xdr:col>
                    <xdr:colOff>0</xdr:colOff>
                    <xdr:row>180</xdr:row>
                    <xdr:rowOff>254000</xdr:rowOff>
                  </to>
                </anchor>
              </controlPr>
            </control>
          </mc:Choice>
        </mc:AlternateContent>
        <mc:AlternateContent xmlns:mc="http://schemas.openxmlformats.org/markup-compatibility/2006">
          <mc:Choice Requires="x14">
            <control shapeId="23811" r:id="rId110" name="Scroll Bar 259">
              <controlPr defaultSize="0" autoPict="0">
                <anchor moveWithCells="1">
                  <from>
                    <xdr:col>4</xdr:col>
                    <xdr:colOff>50800</xdr:colOff>
                    <xdr:row>181</xdr:row>
                    <xdr:rowOff>38100</xdr:rowOff>
                  </from>
                  <to>
                    <xdr:col>8</xdr:col>
                    <xdr:colOff>0</xdr:colOff>
                    <xdr:row>181</xdr:row>
                    <xdr:rowOff>254000</xdr:rowOff>
                  </to>
                </anchor>
              </controlPr>
            </control>
          </mc:Choice>
        </mc:AlternateContent>
        <mc:AlternateContent xmlns:mc="http://schemas.openxmlformats.org/markup-compatibility/2006">
          <mc:Choice Requires="x14">
            <control shapeId="23812" r:id="rId111" name="Scroll Bar 260">
              <controlPr defaultSize="0" autoPict="0">
                <anchor moveWithCells="1">
                  <from>
                    <xdr:col>4</xdr:col>
                    <xdr:colOff>50800</xdr:colOff>
                    <xdr:row>182</xdr:row>
                    <xdr:rowOff>38100</xdr:rowOff>
                  </from>
                  <to>
                    <xdr:col>8</xdr:col>
                    <xdr:colOff>0</xdr:colOff>
                    <xdr:row>182</xdr:row>
                    <xdr:rowOff>254000</xdr:rowOff>
                  </to>
                </anchor>
              </controlPr>
            </control>
          </mc:Choice>
        </mc:AlternateContent>
        <mc:AlternateContent xmlns:mc="http://schemas.openxmlformats.org/markup-compatibility/2006">
          <mc:Choice Requires="x14">
            <control shapeId="23813" r:id="rId112" name="Scroll Bar 261">
              <controlPr defaultSize="0" autoPict="0">
                <anchor moveWithCells="1">
                  <from>
                    <xdr:col>4</xdr:col>
                    <xdr:colOff>50800</xdr:colOff>
                    <xdr:row>183</xdr:row>
                    <xdr:rowOff>38100</xdr:rowOff>
                  </from>
                  <to>
                    <xdr:col>8</xdr:col>
                    <xdr:colOff>0</xdr:colOff>
                    <xdr:row>183</xdr:row>
                    <xdr:rowOff>254000</xdr:rowOff>
                  </to>
                </anchor>
              </controlPr>
            </control>
          </mc:Choice>
        </mc:AlternateContent>
        <mc:AlternateContent xmlns:mc="http://schemas.openxmlformats.org/markup-compatibility/2006">
          <mc:Choice Requires="x14">
            <control shapeId="23814" r:id="rId113" name="Scroll Bar 262">
              <controlPr defaultSize="0" autoPict="0">
                <anchor moveWithCells="1">
                  <from>
                    <xdr:col>4</xdr:col>
                    <xdr:colOff>50800</xdr:colOff>
                    <xdr:row>184</xdr:row>
                    <xdr:rowOff>38100</xdr:rowOff>
                  </from>
                  <to>
                    <xdr:col>8</xdr:col>
                    <xdr:colOff>0</xdr:colOff>
                    <xdr:row>184</xdr:row>
                    <xdr:rowOff>254000</xdr:rowOff>
                  </to>
                </anchor>
              </controlPr>
            </control>
          </mc:Choice>
        </mc:AlternateContent>
        <mc:AlternateContent xmlns:mc="http://schemas.openxmlformats.org/markup-compatibility/2006">
          <mc:Choice Requires="x14">
            <control shapeId="23815" r:id="rId114" name="Scroll Bar 263">
              <controlPr defaultSize="0" autoPict="0">
                <anchor moveWithCells="1">
                  <from>
                    <xdr:col>4</xdr:col>
                    <xdr:colOff>50800</xdr:colOff>
                    <xdr:row>185</xdr:row>
                    <xdr:rowOff>38100</xdr:rowOff>
                  </from>
                  <to>
                    <xdr:col>8</xdr:col>
                    <xdr:colOff>0</xdr:colOff>
                    <xdr:row>185</xdr:row>
                    <xdr:rowOff>254000</xdr:rowOff>
                  </to>
                </anchor>
              </controlPr>
            </control>
          </mc:Choice>
        </mc:AlternateContent>
        <mc:AlternateContent xmlns:mc="http://schemas.openxmlformats.org/markup-compatibility/2006">
          <mc:Choice Requires="x14">
            <control shapeId="23816" r:id="rId115" name="Scroll Bar 264">
              <controlPr defaultSize="0" autoPict="0">
                <anchor moveWithCells="1">
                  <from>
                    <xdr:col>4</xdr:col>
                    <xdr:colOff>50800</xdr:colOff>
                    <xdr:row>186</xdr:row>
                    <xdr:rowOff>38100</xdr:rowOff>
                  </from>
                  <to>
                    <xdr:col>8</xdr:col>
                    <xdr:colOff>0</xdr:colOff>
                    <xdr:row>186</xdr:row>
                    <xdr:rowOff>254000</xdr:rowOff>
                  </to>
                </anchor>
              </controlPr>
            </control>
          </mc:Choice>
        </mc:AlternateContent>
        <mc:AlternateContent xmlns:mc="http://schemas.openxmlformats.org/markup-compatibility/2006">
          <mc:Choice Requires="x14">
            <control shapeId="23817" r:id="rId116" name="Scroll Bar 265">
              <controlPr defaultSize="0" autoPict="0">
                <anchor moveWithCells="1">
                  <from>
                    <xdr:col>4</xdr:col>
                    <xdr:colOff>50800</xdr:colOff>
                    <xdr:row>187</xdr:row>
                    <xdr:rowOff>38100</xdr:rowOff>
                  </from>
                  <to>
                    <xdr:col>8</xdr:col>
                    <xdr:colOff>0</xdr:colOff>
                    <xdr:row>187</xdr:row>
                    <xdr:rowOff>254000</xdr:rowOff>
                  </to>
                </anchor>
              </controlPr>
            </control>
          </mc:Choice>
        </mc:AlternateContent>
        <mc:AlternateContent xmlns:mc="http://schemas.openxmlformats.org/markup-compatibility/2006">
          <mc:Choice Requires="x14">
            <control shapeId="23818" r:id="rId117" name="Scroll Bar 266">
              <controlPr defaultSize="0" autoPict="0">
                <anchor moveWithCells="1">
                  <from>
                    <xdr:col>4</xdr:col>
                    <xdr:colOff>50800</xdr:colOff>
                    <xdr:row>188</xdr:row>
                    <xdr:rowOff>38100</xdr:rowOff>
                  </from>
                  <to>
                    <xdr:col>8</xdr:col>
                    <xdr:colOff>0</xdr:colOff>
                    <xdr:row>188</xdr:row>
                    <xdr:rowOff>254000</xdr:rowOff>
                  </to>
                </anchor>
              </controlPr>
            </control>
          </mc:Choice>
        </mc:AlternateContent>
        <mc:AlternateContent xmlns:mc="http://schemas.openxmlformats.org/markup-compatibility/2006">
          <mc:Choice Requires="x14">
            <control shapeId="23819" r:id="rId118" name="Scroll Bar 267">
              <controlPr defaultSize="0" autoPict="0">
                <anchor moveWithCells="1">
                  <from>
                    <xdr:col>4</xdr:col>
                    <xdr:colOff>50800</xdr:colOff>
                    <xdr:row>189</xdr:row>
                    <xdr:rowOff>38100</xdr:rowOff>
                  </from>
                  <to>
                    <xdr:col>8</xdr:col>
                    <xdr:colOff>0</xdr:colOff>
                    <xdr:row>189</xdr:row>
                    <xdr:rowOff>254000</xdr:rowOff>
                  </to>
                </anchor>
              </controlPr>
            </control>
          </mc:Choice>
        </mc:AlternateContent>
        <mc:AlternateContent xmlns:mc="http://schemas.openxmlformats.org/markup-compatibility/2006">
          <mc:Choice Requires="x14">
            <control shapeId="23820" r:id="rId119" name="Scroll Bar 268">
              <controlPr defaultSize="0" autoPict="0">
                <anchor moveWithCells="1">
                  <from>
                    <xdr:col>4</xdr:col>
                    <xdr:colOff>50800</xdr:colOff>
                    <xdr:row>190</xdr:row>
                    <xdr:rowOff>38100</xdr:rowOff>
                  </from>
                  <to>
                    <xdr:col>8</xdr:col>
                    <xdr:colOff>0</xdr:colOff>
                    <xdr:row>190</xdr:row>
                    <xdr:rowOff>254000</xdr:rowOff>
                  </to>
                </anchor>
              </controlPr>
            </control>
          </mc:Choice>
        </mc:AlternateContent>
        <mc:AlternateContent xmlns:mc="http://schemas.openxmlformats.org/markup-compatibility/2006">
          <mc:Choice Requires="x14">
            <control shapeId="23821" r:id="rId120" name="Scroll Bar 269">
              <controlPr defaultSize="0" autoPict="0">
                <anchor moveWithCells="1">
                  <from>
                    <xdr:col>4</xdr:col>
                    <xdr:colOff>50800</xdr:colOff>
                    <xdr:row>191</xdr:row>
                    <xdr:rowOff>38100</xdr:rowOff>
                  </from>
                  <to>
                    <xdr:col>8</xdr:col>
                    <xdr:colOff>0</xdr:colOff>
                    <xdr:row>191</xdr:row>
                    <xdr:rowOff>254000</xdr:rowOff>
                  </to>
                </anchor>
              </controlPr>
            </control>
          </mc:Choice>
        </mc:AlternateContent>
        <mc:AlternateContent xmlns:mc="http://schemas.openxmlformats.org/markup-compatibility/2006">
          <mc:Choice Requires="x14">
            <control shapeId="23822" r:id="rId121" name="Scroll Bar 270">
              <controlPr defaultSize="0" autoPict="0">
                <anchor moveWithCells="1">
                  <from>
                    <xdr:col>4</xdr:col>
                    <xdr:colOff>50800</xdr:colOff>
                    <xdr:row>192</xdr:row>
                    <xdr:rowOff>38100</xdr:rowOff>
                  </from>
                  <to>
                    <xdr:col>8</xdr:col>
                    <xdr:colOff>0</xdr:colOff>
                    <xdr:row>192</xdr:row>
                    <xdr:rowOff>254000</xdr:rowOff>
                  </to>
                </anchor>
              </controlPr>
            </control>
          </mc:Choice>
        </mc:AlternateContent>
        <mc:AlternateContent xmlns:mc="http://schemas.openxmlformats.org/markup-compatibility/2006">
          <mc:Choice Requires="x14">
            <control shapeId="23823" r:id="rId122" name="Scroll Bar 271">
              <controlPr defaultSize="0" autoPict="0">
                <anchor moveWithCells="1">
                  <from>
                    <xdr:col>4</xdr:col>
                    <xdr:colOff>50800</xdr:colOff>
                    <xdr:row>193</xdr:row>
                    <xdr:rowOff>38100</xdr:rowOff>
                  </from>
                  <to>
                    <xdr:col>8</xdr:col>
                    <xdr:colOff>0</xdr:colOff>
                    <xdr:row>193</xdr:row>
                    <xdr:rowOff>254000</xdr:rowOff>
                  </to>
                </anchor>
              </controlPr>
            </control>
          </mc:Choice>
        </mc:AlternateContent>
        <mc:AlternateContent xmlns:mc="http://schemas.openxmlformats.org/markup-compatibility/2006">
          <mc:Choice Requires="x14">
            <control shapeId="23824" r:id="rId123" name="Scroll Bar 272">
              <controlPr defaultSize="0" autoPict="0">
                <anchor moveWithCells="1">
                  <from>
                    <xdr:col>4</xdr:col>
                    <xdr:colOff>50800</xdr:colOff>
                    <xdr:row>194</xdr:row>
                    <xdr:rowOff>38100</xdr:rowOff>
                  </from>
                  <to>
                    <xdr:col>8</xdr:col>
                    <xdr:colOff>0</xdr:colOff>
                    <xdr:row>194</xdr:row>
                    <xdr:rowOff>254000</xdr:rowOff>
                  </to>
                </anchor>
              </controlPr>
            </control>
          </mc:Choice>
        </mc:AlternateContent>
        <mc:AlternateContent xmlns:mc="http://schemas.openxmlformats.org/markup-compatibility/2006">
          <mc:Choice Requires="x14">
            <control shapeId="23825" r:id="rId124" name="Scroll Bar 273">
              <controlPr defaultSize="0" autoPict="0">
                <anchor moveWithCells="1">
                  <from>
                    <xdr:col>4</xdr:col>
                    <xdr:colOff>50800</xdr:colOff>
                    <xdr:row>195</xdr:row>
                    <xdr:rowOff>38100</xdr:rowOff>
                  </from>
                  <to>
                    <xdr:col>8</xdr:col>
                    <xdr:colOff>0</xdr:colOff>
                    <xdr:row>195</xdr:row>
                    <xdr:rowOff>254000</xdr:rowOff>
                  </to>
                </anchor>
              </controlPr>
            </control>
          </mc:Choice>
        </mc:AlternateContent>
        <mc:AlternateContent xmlns:mc="http://schemas.openxmlformats.org/markup-compatibility/2006">
          <mc:Choice Requires="x14">
            <control shapeId="23826" r:id="rId125" name="Scroll Bar 274">
              <controlPr defaultSize="0" autoPict="0">
                <anchor moveWithCells="1">
                  <from>
                    <xdr:col>4</xdr:col>
                    <xdr:colOff>50800</xdr:colOff>
                    <xdr:row>196</xdr:row>
                    <xdr:rowOff>38100</xdr:rowOff>
                  </from>
                  <to>
                    <xdr:col>8</xdr:col>
                    <xdr:colOff>0</xdr:colOff>
                    <xdr:row>196</xdr:row>
                    <xdr:rowOff>254000</xdr:rowOff>
                  </to>
                </anchor>
              </controlPr>
            </control>
          </mc:Choice>
        </mc:AlternateContent>
        <mc:AlternateContent xmlns:mc="http://schemas.openxmlformats.org/markup-compatibility/2006">
          <mc:Choice Requires="x14">
            <control shapeId="23827" r:id="rId126" name="Scroll Bar 275">
              <controlPr defaultSize="0" autoPict="0">
                <anchor moveWithCells="1">
                  <from>
                    <xdr:col>4</xdr:col>
                    <xdr:colOff>50800</xdr:colOff>
                    <xdr:row>197</xdr:row>
                    <xdr:rowOff>38100</xdr:rowOff>
                  </from>
                  <to>
                    <xdr:col>8</xdr:col>
                    <xdr:colOff>0</xdr:colOff>
                    <xdr:row>197</xdr:row>
                    <xdr:rowOff>254000</xdr:rowOff>
                  </to>
                </anchor>
              </controlPr>
            </control>
          </mc:Choice>
        </mc:AlternateContent>
        <mc:AlternateContent xmlns:mc="http://schemas.openxmlformats.org/markup-compatibility/2006">
          <mc:Choice Requires="x14">
            <control shapeId="23828" r:id="rId127" name="Scroll Bar 276">
              <controlPr defaultSize="0" autoPict="0">
                <anchor moveWithCells="1">
                  <from>
                    <xdr:col>4</xdr:col>
                    <xdr:colOff>50800</xdr:colOff>
                    <xdr:row>198</xdr:row>
                    <xdr:rowOff>38100</xdr:rowOff>
                  </from>
                  <to>
                    <xdr:col>8</xdr:col>
                    <xdr:colOff>0</xdr:colOff>
                    <xdr:row>198</xdr:row>
                    <xdr:rowOff>254000</xdr:rowOff>
                  </to>
                </anchor>
              </controlPr>
            </control>
          </mc:Choice>
        </mc:AlternateContent>
        <mc:AlternateContent xmlns:mc="http://schemas.openxmlformats.org/markup-compatibility/2006">
          <mc:Choice Requires="x14">
            <control shapeId="23829" r:id="rId128" name="Scroll Bar 277">
              <controlPr defaultSize="0" autoPict="0">
                <anchor moveWithCells="1">
                  <from>
                    <xdr:col>4</xdr:col>
                    <xdr:colOff>50800</xdr:colOff>
                    <xdr:row>199</xdr:row>
                    <xdr:rowOff>38100</xdr:rowOff>
                  </from>
                  <to>
                    <xdr:col>8</xdr:col>
                    <xdr:colOff>0</xdr:colOff>
                    <xdr:row>199</xdr:row>
                    <xdr:rowOff>254000</xdr:rowOff>
                  </to>
                </anchor>
              </controlPr>
            </control>
          </mc:Choice>
        </mc:AlternateContent>
        <mc:AlternateContent xmlns:mc="http://schemas.openxmlformats.org/markup-compatibility/2006">
          <mc:Choice Requires="x14">
            <control shapeId="23830" r:id="rId129" name="Scroll Bar 278">
              <controlPr defaultSize="0" autoPict="0">
                <anchor moveWithCells="1">
                  <from>
                    <xdr:col>4</xdr:col>
                    <xdr:colOff>50800</xdr:colOff>
                    <xdr:row>179</xdr:row>
                    <xdr:rowOff>38100</xdr:rowOff>
                  </from>
                  <to>
                    <xdr:col>8</xdr:col>
                    <xdr:colOff>0</xdr:colOff>
                    <xdr:row>179</xdr:row>
                    <xdr:rowOff>254000</xdr:rowOff>
                  </to>
                </anchor>
              </controlPr>
            </control>
          </mc:Choice>
        </mc:AlternateContent>
        <mc:AlternateContent xmlns:mc="http://schemas.openxmlformats.org/markup-compatibility/2006">
          <mc:Choice Requires="x14">
            <control shapeId="23831" r:id="rId130" name="Scroll Bar 279">
              <controlPr defaultSize="0" autoPict="0">
                <anchor moveWithCells="1">
                  <from>
                    <xdr:col>4</xdr:col>
                    <xdr:colOff>50800</xdr:colOff>
                    <xdr:row>180</xdr:row>
                    <xdr:rowOff>38100</xdr:rowOff>
                  </from>
                  <to>
                    <xdr:col>8</xdr:col>
                    <xdr:colOff>0</xdr:colOff>
                    <xdr:row>180</xdr:row>
                    <xdr:rowOff>254000</xdr:rowOff>
                  </to>
                </anchor>
              </controlPr>
            </control>
          </mc:Choice>
        </mc:AlternateContent>
        <mc:AlternateContent xmlns:mc="http://schemas.openxmlformats.org/markup-compatibility/2006">
          <mc:Choice Requires="x14">
            <control shapeId="23832" r:id="rId131" name="Scroll Bar 280">
              <controlPr defaultSize="0" autoPict="0">
                <anchor moveWithCells="1">
                  <from>
                    <xdr:col>4</xdr:col>
                    <xdr:colOff>50800</xdr:colOff>
                    <xdr:row>181</xdr:row>
                    <xdr:rowOff>38100</xdr:rowOff>
                  </from>
                  <to>
                    <xdr:col>8</xdr:col>
                    <xdr:colOff>0</xdr:colOff>
                    <xdr:row>181</xdr:row>
                    <xdr:rowOff>254000</xdr:rowOff>
                  </to>
                </anchor>
              </controlPr>
            </control>
          </mc:Choice>
        </mc:AlternateContent>
        <mc:AlternateContent xmlns:mc="http://schemas.openxmlformats.org/markup-compatibility/2006">
          <mc:Choice Requires="x14">
            <control shapeId="23833" r:id="rId132" name="Scroll Bar 281">
              <controlPr defaultSize="0" autoPict="0">
                <anchor moveWithCells="1">
                  <from>
                    <xdr:col>4</xdr:col>
                    <xdr:colOff>50800</xdr:colOff>
                    <xdr:row>182</xdr:row>
                    <xdr:rowOff>38100</xdr:rowOff>
                  </from>
                  <to>
                    <xdr:col>8</xdr:col>
                    <xdr:colOff>0</xdr:colOff>
                    <xdr:row>182</xdr:row>
                    <xdr:rowOff>254000</xdr:rowOff>
                  </to>
                </anchor>
              </controlPr>
            </control>
          </mc:Choice>
        </mc:AlternateContent>
        <mc:AlternateContent xmlns:mc="http://schemas.openxmlformats.org/markup-compatibility/2006">
          <mc:Choice Requires="x14">
            <control shapeId="23834" r:id="rId133" name="Scroll Bar 282">
              <controlPr defaultSize="0" autoPict="0">
                <anchor moveWithCells="1">
                  <from>
                    <xdr:col>4</xdr:col>
                    <xdr:colOff>50800</xdr:colOff>
                    <xdr:row>183</xdr:row>
                    <xdr:rowOff>38100</xdr:rowOff>
                  </from>
                  <to>
                    <xdr:col>8</xdr:col>
                    <xdr:colOff>0</xdr:colOff>
                    <xdr:row>183</xdr:row>
                    <xdr:rowOff>254000</xdr:rowOff>
                  </to>
                </anchor>
              </controlPr>
            </control>
          </mc:Choice>
        </mc:AlternateContent>
        <mc:AlternateContent xmlns:mc="http://schemas.openxmlformats.org/markup-compatibility/2006">
          <mc:Choice Requires="x14">
            <control shapeId="23835" r:id="rId134" name="Scroll Bar 283">
              <controlPr defaultSize="0" autoPict="0">
                <anchor moveWithCells="1">
                  <from>
                    <xdr:col>4</xdr:col>
                    <xdr:colOff>50800</xdr:colOff>
                    <xdr:row>184</xdr:row>
                    <xdr:rowOff>38100</xdr:rowOff>
                  </from>
                  <to>
                    <xdr:col>8</xdr:col>
                    <xdr:colOff>0</xdr:colOff>
                    <xdr:row>184</xdr:row>
                    <xdr:rowOff>254000</xdr:rowOff>
                  </to>
                </anchor>
              </controlPr>
            </control>
          </mc:Choice>
        </mc:AlternateContent>
        <mc:AlternateContent xmlns:mc="http://schemas.openxmlformats.org/markup-compatibility/2006">
          <mc:Choice Requires="x14">
            <control shapeId="23836" r:id="rId135" name="Scroll Bar 284">
              <controlPr defaultSize="0" autoPict="0">
                <anchor moveWithCells="1">
                  <from>
                    <xdr:col>4</xdr:col>
                    <xdr:colOff>50800</xdr:colOff>
                    <xdr:row>185</xdr:row>
                    <xdr:rowOff>38100</xdr:rowOff>
                  </from>
                  <to>
                    <xdr:col>8</xdr:col>
                    <xdr:colOff>0</xdr:colOff>
                    <xdr:row>185</xdr:row>
                    <xdr:rowOff>254000</xdr:rowOff>
                  </to>
                </anchor>
              </controlPr>
            </control>
          </mc:Choice>
        </mc:AlternateContent>
        <mc:AlternateContent xmlns:mc="http://schemas.openxmlformats.org/markup-compatibility/2006">
          <mc:Choice Requires="x14">
            <control shapeId="23837" r:id="rId136" name="Scroll Bar 285">
              <controlPr defaultSize="0" autoPict="0">
                <anchor moveWithCells="1">
                  <from>
                    <xdr:col>4</xdr:col>
                    <xdr:colOff>50800</xdr:colOff>
                    <xdr:row>186</xdr:row>
                    <xdr:rowOff>38100</xdr:rowOff>
                  </from>
                  <to>
                    <xdr:col>8</xdr:col>
                    <xdr:colOff>0</xdr:colOff>
                    <xdr:row>186</xdr:row>
                    <xdr:rowOff>254000</xdr:rowOff>
                  </to>
                </anchor>
              </controlPr>
            </control>
          </mc:Choice>
        </mc:AlternateContent>
        <mc:AlternateContent xmlns:mc="http://schemas.openxmlformats.org/markup-compatibility/2006">
          <mc:Choice Requires="x14">
            <control shapeId="23838" r:id="rId137" name="Scroll Bar 286">
              <controlPr defaultSize="0" autoPict="0">
                <anchor moveWithCells="1">
                  <from>
                    <xdr:col>4</xdr:col>
                    <xdr:colOff>50800</xdr:colOff>
                    <xdr:row>187</xdr:row>
                    <xdr:rowOff>38100</xdr:rowOff>
                  </from>
                  <to>
                    <xdr:col>8</xdr:col>
                    <xdr:colOff>0</xdr:colOff>
                    <xdr:row>187</xdr:row>
                    <xdr:rowOff>254000</xdr:rowOff>
                  </to>
                </anchor>
              </controlPr>
            </control>
          </mc:Choice>
        </mc:AlternateContent>
        <mc:AlternateContent xmlns:mc="http://schemas.openxmlformats.org/markup-compatibility/2006">
          <mc:Choice Requires="x14">
            <control shapeId="23839" r:id="rId138" name="Scroll Bar 287">
              <controlPr defaultSize="0" autoPict="0">
                <anchor moveWithCells="1">
                  <from>
                    <xdr:col>4</xdr:col>
                    <xdr:colOff>50800</xdr:colOff>
                    <xdr:row>188</xdr:row>
                    <xdr:rowOff>38100</xdr:rowOff>
                  </from>
                  <to>
                    <xdr:col>8</xdr:col>
                    <xdr:colOff>0</xdr:colOff>
                    <xdr:row>188</xdr:row>
                    <xdr:rowOff>254000</xdr:rowOff>
                  </to>
                </anchor>
              </controlPr>
            </control>
          </mc:Choice>
        </mc:AlternateContent>
        <mc:AlternateContent xmlns:mc="http://schemas.openxmlformats.org/markup-compatibility/2006">
          <mc:Choice Requires="x14">
            <control shapeId="23840" r:id="rId139" name="Scroll Bar 288">
              <controlPr defaultSize="0" autoPict="0">
                <anchor moveWithCells="1">
                  <from>
                    <xdr:col>4</xdr:col>
                    <xdr:colOff>50800</xdr:colOff>
                    <xdr:row>189</xdr:row>
                    <xdr:rowOff>38100</xdr:rowOff>
                  </from>
                  <to>
                    <xdr:col>8</xdr:col>
                    <xdr:colOff>0</xdr:colOff>
                    <xdr:row>189</xdr:row>
                    <xdr:rowOff>254000</xdr:rowOff>
                  </to>
                </anchor>
              </controlPr>
            </control>
          </mc:Choice>
        </mc:AlternateContent>
        <mc:AlternateContent xmlns:mc="http://schemas.openxmlformats.org/markup-compatibility/2006">
          <mc:Choice Requires="x14">
            <control shapeId="23841" r:id="rId140" name="Scroll Bar 289">
              <controlPr defaultSize="0" autoPict="0">
                <anchor moveWithCells="1">
                  <from>
                    <xdr:col>4</xdr:col>
                    <xdr:colOff>50800</xdr:colOff>
                    <xdr:row>190</xdr:row>
                    <xdr:rowOff>38100</xdr:rowOff>
                  </from>
                  <to>
                    <xdr:col>8</xdr:col>
                    <xdr:colOff>0</xdr:colOff>
                    <xdr:row>190</xdr:row>
                    <xdr:rowOff>254000</xdr:rowOff>
                  </to>
                </anchor>
              </controlPr>
            </control>
          </mc:Choice>
        </mc:AlternateContent>
        <mc:AlternateContent xmlns:mc="http://schemas.openxmlformats.org/markup-compatibility/2006">
          <mc:Choice Requires="x14">
            <control shapeId="23842" r:id="rId141" name="Scroll Bar 290">
              <controlPr defaultSize="0" autoPict="0">
                <anchor moveWithCells="1">
                  <from>
                    <xdr:col>4</xdr:col>
                    <xdr:colOff>50800</xdr:colOff>
                    <xdr:row>191</xdr:row>
                    <xdr:rowOff>38100</xdr:rowOff>
                  </from>
                  <to>
                    <xdr:col>8</xdr:col>
                    <xdr:colOff>0</xdr:colOff>
                    <xdr:row>191</xdr:row>
                    <xdr:rowOff>254000</xdr:rowOff>
                  </to>
                </anchor>
              </controlPr>
            </control>
          </mc:Choice>
        </mc:AlternateContent>
        <mc:AlternateContent xmlns:mc="http://schemas.openxmlformats.org/markup-compatibility/2006">
          <mc:Choice Requires="x14">
            <control shapeId="23843" r:id="rId142" name="Scroll Bar 291">
              <controlPr defaultSize="0" autoPict="0">
                <anchor moveWithCells="1">
                  <from>
                    <xdr:col>4</xdr:col>
                    <xdr:colOff>50800</xdr:colOff>
                    <xdr:row>192</xdr:row>
                    <xdr:rowOff>38100</xdr:rowOff>
                  </from>
                  <to>
                    <xdr:col>8</xdr:col>
                    <xdr:colOff>0</xdr:colOff>
                    <xdr:row>192</xdr:row>
                    <xdr:rowOff>254000</xdr:rowOff>
                  </to>
                </anchor>
              </controlPr>
            </control>
          </mc:Choice>
        </mc:AlternateContent>
        <mc:AlternateContent xmlns:mc="http://schemas.openxmlformats.org/markup-compatibility/2006">
          <mc:Choice Requires="x14">
            <control shapeId="23844" r:id="rId143" name="Scroll Bar 292">
              <controlPr defaultSize="0" autoPict="0">
                <anchor moveWithCells="1">
                  <from>
                    <xdr:col>4</xdr:col>
                    <xdr:colOff>50800</xdr:colOff>
                    <xdr:row>193</xdr:row>
                    <xdr:rowOff>38100</xdr:rowOff>
                  </from>
                  <to>
                    <xdr:col>8</xdr:col>
                    <xdr:colOff>0</xdr:colOff>
                    <xdr:row>193</xdr:row>
                    <xdr:rowOff>254000</xdr:rowOff>
                  </to>
                </anchor>
              </controlPr>
            </control>
          </mc:Choice>
        </mc:AlternateContent>
        <mc:AlternateContent xmlns:mc="http://schemas.openxmlformats.org/markup-compatibility/2006">
          <mc:Choice Requires="x14">
            <control shapeId="23845" r:id="rId144" name="Scroll Bar 293">
              <controlPr defaultSize="0" autoPict="0">
                <anchor moveWithCells="1">
                  <from>
                    <xdr:col>4</xdr:col>
                    <xdr:colOff>50800</xdr:colOff>
                    <xdr:row>194</xdr:row>
                    <xdr:rowOff>38100</xdr:rowOff>
                  </from>
                  <to>
                    <xdr:col>8</xdr:col>
                    <xdr:colOff>0</xdr:colOff>
                    <xdr:row>194</xdr:row>
                    <xdr:rowOff>254000</xdr:rowOff>
                  </to>
                </anchor>
              </controlPr>
            </control>
          </mc:Choice>
        </mc:AlternateContent>
        <mc:AlternateContent xmlns:mc="http://schemas.openxmlformats.org/markup-compatibility/2006">
          <mc:Choice Requires="x14">
            <control shapeId="23846" r:id="rId145" name="Scroll Bar 294">
              <controlPr defaultSize="0" autoPict="0">
                <anchor moveWithCells="1">
                  <from>
                    <xdr:col>4</xdr:col>
                    <xdr:colOff>50800</xdr:colOff>
                    <xdr:row>195</xdr:row>
                    <xdr:rowOff>38100</xdr:rowOff>
                  </from>
                  <to>
                    <xdr:col>8</xdr:col>
                    <xdr:colOff>0</xdr:colOff>
                    <xdr:row>195</xdr:row>
                    <xdr:rowOff>254000</xdr:rowOff>
                  </to>
                </anchor>
              </controlPr>
            </control>
          </mc:Choice>
        </mc:AlternateContent>
        <mc:AlternateContent xmlns:mc="http://schemas.openxmlformats.org/markup-compatibility/2006">
          <mc:Choice Requires="x14">
            <control shapeId="23847" r:id="rId146" name="Scroll Bar 295">
              <controlPr defaultSize="0" autoPict="0">
                <anchor moveWithCells="1">
                  <from>
                    <xdr:col>4</xdr:col>
                    <xdr:colOff>50800</xdr:colOff>
                    <xdr:row>196</xdr:row>
                    <xdr:rowOff>38100</xdr:rowOff>
                  </from>
                  <to>
                    <xdr:col>8</xdr:col>
                    <xdr:colOff>0</xdr:colOff>
                    <xdr:row>196</xdr:row>
                    <xdr:rowOff>254000</xdr:rowOff>
                  </to>
                </anchor>
              </controlPr>
            </control>
          </mc:Choice>
        </mc:AlternateContent>
        <mc:AlternateContent xmlns:mc="http://schemas.openxmlformats.org/markup-compatibility/2006">
          <mc:Choice Requires="x14">
            <control shapeId="23848" r:id="rId147" name="Scroll Bar 296">
              <controlPr defaultSize="0" autoPict="0">
                <anchor moveWithCells="1">
                  <from>
                    <xdr:col>4</xdr:col>
                    <xdr:colOff>50800</xdr:colOff>
                    <xdr:row>197</xdr:row>
                    <xdr:rowOff>38100</xdr:rowOff>
                  </from>
                  <to>
                    <xdr:col>8</xdr:col>
                    <xdr:colOff>0</xdr:colOff>
                    <xdr:row>197</xdr:row>
                    <xdr:rowOff>254000</xdr:rowOff>
                  </to>
                </anchor>
              </controlPr>
            </control>
          </mc:Choice>
        </mc:AlternateContent>
        <mc:AlternateContent xmlns:mc="http://schemas.openxmlformats.org/markup-compatibility/2006">
          <mc:Choice Requires="x14">
            <control shapeId="23849" r:id="rId148" name="Scroll Bar 297">
              <controlPr defaultSize="0" autoPict="0">
                <anchor moveWithCells="1">
                  <from>
                    <xdr:col>4</xdr:col>
                    <xdr:colOff>50800</xdr:colOff>
                    <xdr:row>198</xdr:row>
                    <xdr:rowOff>38100</xdr:rowOff>
                  </from>
                  <to>
                    <xdr:col>8</xdr:col>
                    <xdr:colOff>0</xdr:colOff>
                    <xdr:row>198</xdr:row>
                    <xdr:rowOff>254000</xdr:rowOff>
                  </to>
                </anchor>
              </controlPr>
            </control>
          </mc:Choice>
        </mc:AlternateContent>
        <mc:AlternateContent xmlns:mc="http://schemas.openxmlformats.org/markup-compatibility/2006">
          <mc:Choice Requires="x14">
            <control shapeId="23850" r:id="rId149" name="Scroll Bar 298">
              <controlPr defaultSize="0" autoPict="0">
                <anchor moveWithCells="1">
                  <from>
                    <xdr:col>4</xdr:col>
                    <xdr:colOff>50800</xdr:colOff>
                    <xdr:row>199</xdr:row>
                    <xdr:rowOff>38100</xdr:rowOff>
                  </from>
                  <to>
                    <xdr:col>8</xdr:col>
                    <xdr:colOff>0</xdr:colOff>
                    <xdr:row>199</xdr:row>
                    <xdr:rowOff>254000</xdr:rowOff>
                  </to>
                </anchor>
              </controlPr>
            </control>
          </mc:Choice>
        </mc:AlternateContent>
        <mc:AlternateContent xmlns:mc="http://schemas.openxmlformats.org/markup-compatibility/2006">
          <mc:Choice Requires="x14">
            <control shapeId="23935" r:id="rId150" name="Scroll Bar 383">
              <controlPr defaultSize="0" autoPict="0">
                <anchor moveWithCells="1">
                  <from>
                    <xdr:col>4</xdr:col>
                    <xdr:colOff>50800</xdr:colOff>
                    <xdr:row>212</xdr:row>
                    <xdr:rowOff>38100</xdr:rowOff>
                  </from>
                  <to>
                    <xdr:col>8</xdr:col>
                    <xdr:colOff>0</xdr:colOff>
                    <xdr:row>212</xdr:row>
                    <xdr:rowOff>254000</xdr:rowOff>
                  </to>
                </anchor>
              </controlPr>
            </control>
          </mc:Choice>
        </mc:AlternateContent>
        <mc:AlternateContent xmlns:mc="http://schemas.openxmlformats.org/markup-compatibility/2006">
          <mc:Choice Requires="x14">
            <control shapeId="23936" r:id="rId151" name="Scroll Bar 384">
              <controlPr defaultSize="0" autoPict="0">
                <anchor moveWithCells="1">
                  <from>
                    <xdr:col>4</xdr:col>
                    <xdr:colOff>50800</xdr:colOff>
                    <xdr:row>213</xdr:row>
                    <xdr:rowOff>38100</xdr:rowOff>
                  </from>
                  <to>
                    <xdr:col>8</xdr:col>
                    <xdr:colOff>0</xdr:colOff>
                    <xdr:row>213</xdr:row>
                    <xdr:rowOff>254000</xdr:rowOff>
                  </to>
                </anchor>
              </controlPr>
            </control>
          </mc:Choice>
        </mc:AlternateContent>
        <mc:AlternateContent xmlns:mc="http://schemas.openxmlformats.org/markup-compatibility/2006">
          <mc:Choice Requires="x14">
            <control shapeId="23937" r:id="rId152" name="Scroll Bar 385">
              <controlPr defaultSize="0" autoPict="0">
                <anchor moveWithCells="1">
                  <from>
                    <xdr:col>4</xdr:col>
                    <xdr:colOff>50800</xdr:colOff>
                    <xdr:row>214</xdr:row>
                    <xdr:rowOff>38100</xdr:rowOff>
                  </from>
                  <to>
                    <xdr:col>8</xdr:col>
                    <xdr:colOff>0</xdr:colOff>
                    <xdr:row>214</xdr:row>
                    <xdr:rowOff>254000</xdr:rowOff>
                  </to>
                </anchor>
              </controlPr>
            </control>
          </mc:Choice>
        </mc:AlternateContent>
        <mc:AlternateContent xmlns:mc="http://schemas.openxmlformats.org/markup-compatibility/2006">
          <mc:Choice Requires="x14">
            <control shapeId="23938" r:id="rId153" name="Scroll Bar 386">
              <controlPr defaultSize="0" autoPict="0">
                <anchor moveWithCells="1">
                  <from>
                    <xdr:col>4</xdr:col>
                    <xdr:colOff>50800</xdr:colOff>
                    <xdr:row>215</xdr:row>
                    <xdr:rowOff>38100</xdr:rowOff>
                  </from>
                  <to>
                    <xdr:col>8</xdr:col>
                    <xdr:colOff>0</xdr:colOff>
                    <xdr:row>215</xdr:row>
                    <xdr:rowOff>254000</xdr:rowOff>
                  </to>
                </anchor>
              </controlPr>
            </control>
          </mc:Choice>
        </mc:AlternateContent>
        <mc:AlternateContent xmlns:mc="http://schemas.openxmlformats.org/markup-compatibility/2006">
          <mc:Choice Requires="x14">
            <control shapeId="23939" r:id="rId154" name="Scroll Bar 387">
              <controlPr defaultSize="0" autoPict="0">
                <anchor moveWithCells="1">
                  <from>
                    <xdr:col>4</xdr:col>
                    <xdr:colOff>50800</xdr:colOff>
                    <xdr:row>216</xdr:row>
                    <xdr:rowOff>38100</xdr:rowOff>
                  </from>
                  <to>
                    <xdr:col>8</xdr:col>
                    <xdr:colOff>0</xdr:colOff>
                    <xdr:row>216</xdr:row>
                    <xdr:rowOff>254000</xdr:rowOff>
                  </to>
                </anchor>
              </controlPr>
            </control>
          </mc:Choice>
        </mc:AlternateContent>
        <mc:AlternateContent xmlns:mc="http://schemas.openxmlformats.org/markup-compatibility/2006">
          <mc:Choice Requires="x14">
            <control shapeId="23940" r:id="rId155" name="Scroll Bar 388">
              <controlPr defaultSize="0" autoPict="0">
                <anchor moveWithCells="1">
                  <from>
                    <xdr:col>4</xdr:col>
                    <xdr:colOff>50800</xdr:colOff>
                    <xdr:row>217</xdr:row>
                    <xdr:rowOff>38100</xdr:rowOff>
                  </from>
                  <to>
                    <xdr:col>8</xdr:col>
                    <xdr:colOff>0</xdr:colOff>
                    <xdr:row>217</xdr:row>
                    <xdr:rowOff>254000</xdr:rowOff>
                  </to>
                </anchor>
              </controlPr>
            </control>
          </mc:Choice>
        </mc:AlternateContent>
        <mc:AlternateContent xmlns:mc="http://schemas.openxmlformats.org/markup-compatibility/2006">
          <mc:Choice Requires="x14">
            <control shapeId="23941" r:id="rId156" name="Scroll Bar 389">
              <controlPr defaultSize="0" autoPict="0">
                <anchor moveWithCells="1">
                  <from>
                    <xdr:col>4</xdr:col>
                    <xdr:colOff>50800</xdr:colOff>
                    <xdr:row>218</xdr:row>
                    <xdr:rowOff>38100</xdr:rowOff>
                  </from>
                  <to>
                    <xdr:col>8</xdr:col>
                    <xdr:colOff>0</xdr:colOff>
                    <xdr:row>218</xdr:row>
                    <xdr:rowOff>254000</xdr:rowOff>
                  </to>
                </anchor>
              </controlPr>
            </control>
          </mc:Choice>
        </mc:AlternateContent>
        <mc:AlternateContent xmlns:mc="http://schemas.openxmlformats.org/markup-compatibility/2006">
          <mc:Choice Requires="x14">
            <control shapeId="23942" r:id="rId157" name="Scroll Bar 390">
              <controlPr defaultSize="0" autoPict="0">
                <anchor moveWithCells="1">
                  <from>
                    <xdr:col>4</xdr:col>
                    <xdr:colOff>50800</xdr:colOff>
                    <xdr:row>219</xdr:row>
                    <xdr:rowOff>38100</xdr:rowOff>
                  </from>
                  <to>
                    <xdr:col>8</xdr:col>
                    <xdr:colOff>0</xdr:colOff>
                    <xdr:row>219</xdr:row>
                    <xdr:rowOff>254000</xdr:rowOff>
                  </to>
                </anchor>
              </controlPr>
            </control>
          </mc:Choice>
        </mc:AlternateContent>
        <mc:AlternateContent xmlns:mc="http://schemas.openxmlformats.org/markup-compatibility/2006">
          <mc:Choice Requires="x14">
            <control shapeId="23943" r:id="rId158" name="Scroll Bar 391">
              <controlPr defaultSize="0" autoPict="0">
                <anchor moveWithCells="1">
                  <from>
                    <xdr:col>4</xdr:col>
                    <xdr:colOff>50800</xdr:colOff>
                    <xdr:row>220</xdr:row>
                    <xdr:rowOff>38100</xdr:rowOff>
                  </from>
                  <to>
                    <xdr:col>8</xdr:col>
                    <xdr:colOff>0</xdr:colOff>
                    <xdr:row>220</xdr:row>
                    <xdr:rowOff>254000</xdr:rowOff>
                  </to>
                </anchor>
              </controlPr>
            </control>
          </mc:Choice>
        </mc:AlternateContent>
        <mc:AlternateContent xmlns:mc="http://schemas.openxmlformats.org/markup-compatibility/2006">
          <mc:Choice Requires="x14">
            <control shapeId="23944" r:id="rId159" name="Scroll Bar 392">
              <controlPr defaultSize="0" autoPict="0">
                <anchor moveWithCells="1">
                  <from>
                    <xdr:col>4</xdr:col>
                    <xdr:colOff>50800</xdr:colOff>
                    <xdr:row>221</xdr:row>
                    <xdr:rowOff>38100</xdr:rowOff>
                  </from>
                  <to>
                    <xdr:col>8</xdr:col>
                    <xdr:colOff>0</xdr:colOff>
                    <xdr:row>221</xdr:row>
                    <xdr:rowOff>254000</xdr:rowOff>
                  </to>
                </anchor>
              </controlPr>
            </control>
          </mc:Choice>
        </mc:AlternateContent>
        <mc:AlternateContent xmlns:mc="http://schemas.openxmlformats.org/markup-compatibility/2006">
          <mc:Choice Requires="x14">
            <control shapeId="23945" r:id="rId160" name="Scroll Bar 393">
              <controlPr defaultSize="0" autoPict="0">
                <anchor moveWithCells="1">
                  <from>
                    <xdr:col>4</xdr:col>
                    <xdr:colOff>50800</xdr:colOff>
                    <xdr:row>222</xdr:row>
                    <xdr:rowOff>38100</xdr:rowOff>
                  </from>
                  <to>
                    <xdr:col>8</xdr:col>
                    <xdr:colOff>0</xdr:colOff>
                    <xdr:row>222</xdr:row>
                    <xdr:rowOff>254000</xdr:rowOff>
                  </to>
                </anchor>
              </controlPr>
            </control>
          </mc:Choice>
        </mc:AlternateContent>
        <mc:AlternateContent xmlns:mc="http://schemas.openxmlformats.org/markup-compatibility/2006">
          <mc:Choice Requires="x14">
            <control shapeId="23946" r:id="rId161" name="Scroll Bar 394">
              <controlPr defaultSize="0" autoPict="0">
                <anchor moveWithCells="1">
                  <from>
                    <xdr:col>4</xdr:col>
                    <xdr:colOff>50800</xdr:colOff>
                    <xdr:row>223</xdr:row>
                    <xdr:rowOff>38100</xdr:rowOff>
                  </from>
                  <to>
                    <xdr:col>8</xdr:col>
                    <xdr:colOff>0</xdr:colOff>
                    <xdr:row>223</xdr:row>
                    <xdr:rowOff>254000</xdr:rowOff>
                  </to>
                </anchor>
              </controlPr>
            </control>
          </mc:Choice>
        </mc:AlternateContent>
        <mc:AlternateContent xmlns:mc="http://schemas.openxmlformats.org/markup-compatibility/2006">
          <mc:Choice Requires="x14">
            <control shapeId="23947" r:id="rId162" name="Scroll Bar 395">
              <controlPr defaultSize="0" autoPict="0">
                <anchor moveWithCells="1">
                  <from>
                    <xdr:col>4</xdr:col>
                    <xdr:colOff>50800</xdr:colOff>
                    <xdr:row>224</xdr:row>
                    <xdr:rowOff>38100</xdr:rowOff>
                  </from>
                  <to>
                    <xdr:col>8</xdr:col>
                    <xdr:colOff>0</xdr:colOff>
                    <xdr:row>224</xdr:row>
                    <xdr:rowOff>254000</xdr:rowOff>
                  </to>
                </anchor>
              </controlPr>
            </control>
          </mc:Choice>
        </mc:AlternateContent>
        <mc:AlternateContent xmlns:mc="http://schemas.openxmlformats.org/markup-compatibility/2006">
          <mc:Choice Requires="x14">
            <control shapeId="23948" r:id="rId163" name="Scroll Bar 396">
              <controlPr defaultSize="0" autoPict="0">
                <anchor moveWithCells="1">
                  <from>
                    <xdr:col>4</xdr:col>
                    <xdr:colOff>50800</xdr:colOff>
                    <xdr:row>225</xdr:row>
                    <xdr:rowOff>38100</xdr:rowOff>
                  </from>
                  <to>
                    <xdr:col>8</xdr:col>
                    <xdr:colOff>0</xdr:colOff>
                    <xdr:row>225</xdr:row>
                    <xdr:rowOff>254000</xdr:rowOff>
                  </to>
                </anchor>
              </controlPr>
            </control>
          </mc:Choice>
        </mc:AlternateContent>
        <mc:AlternateContent xmlns:mc="http://schemas.openxmlformats.org/markup-compatibility/2006">
          <mc:Choice Requires="x14">
            <control shapeId="23949" r:id="rId164" name="Scroll Bar 397">
              <controlPr defaultSize="0" autoPict="0">
                <anchor moveWithCells="1">
                  <from>
                    <xdr:col>4</xdr:col>
                    <xdr:colOff>50800</xdr:colOff>
                    <xdr:row>226</xdr:row>
                    <xdr:rowOff>38100</xdr:rowOff>
                  </from>
                  <to>
                    <xdr:col>8</xdr:col>
                    <xdr:colOff>0</xdr:colOff>
                    <xdr:row>226</xdr:row>
                    <xdr:rowOff>254000</xdr:rowOff>
                  </to>
                </anchor>
              </controlPr>
            </control>
          </mc:Choice>
        </mc:AlternateContent>
        <mc:AlternateContent xmlns:mc="http://schemas.openxmlformats.org/markup-compatibility/2006">
          <mc:Choice Requires="x14">
            <control shapeId="23950" r:id="rId165" name="Scroll Bar 398">
              <controlPr defaultSize="0" autoPict="0">
                <anchor moveWithCells="1">
                  <from>
                    <xdr:col>4</xdr:col>
                    <xdr:colOff>50800</xdr:colOff>
                    <xdr:row>227</xdr:row>
                    <xdr:rowOff>38100</xdr:rowOff>
                  </from>
                  <to>
                    <xdr:col>8</xdr:col>
                    <xdr:colOff>0</xdr:colOff>
                    <xdr:row>227</xdr:row>
                    <xdr:rowOff>254000</xdr:rowOff>
                  </to>
                </anchor>
              </controlPr>
            </control>
          </mc:Choice>
        </mc:AlternateContent>
        <mc:AlternateContent xmlns:mc="http://schemas.openxmlformats.org/markup-compatibility/2006">
          <mc:Choice Requires="x14">
            <control shapeId="23951" r:id="rId166" name="Scroll Bar 399">
              <controlPr defaultSize="0" autoPict="0">
                <anchor moveWithCells="1">
                  <from>
                    <xdr:col>4</xdr:col>
                    <xdr:colOff>50800</xdr:colOff>
                    <xdr:row>228</xdr:row>
                    <xdr:rowOff>38100</xdr:rowOff>
                  </from>
                  <to>
                    <xdr:col>8</xdr:col>
                    <xdr:colOff>0</xdr:colOff>
                    <xdr:row>228</xdr:row>
                    <xdr:rowOff>254000</xdr:rowOff>
                  </to>
                </anchor>
              </controlPr>
            </control>
          </mc:Choice>
        </mc:AlternateContent>
        <mc:AlternateContent xmlns:mc="http://schemas.openxmlformats.org/markup-compatibility/2006">
          <mc:Choice Requires="x14">
            <control shapeId="23952" r:id="rId167" name="Scroll Bar 400">
              <controlPr defaultSize="0" autoPict="0">
                <anchor moveWithCells="1">
                  <from>
                    <xdr:col>4</xdr:col>
                    <xdr:colOff>50800</xdr:colOff>
                    <xdr:row>229</xdr:row>
                    <xdr:rowOff>38100</xdr:rowOff>
                  </from>
                  <to>
                    <xdr:col>8</xdr:col>
                    <xdr:colOff>0</xdr:colOff>
                    <xdr:row>229</xdr:row>
                    <xdr:rowOff>254000</xdr:rowOff>
                  </to>
                </anchor>
              </controlPr>
            </control>
          </mc:Choice>
        </mc:AlternateContent>
        <mc:AlternateContent xmlns:mc="http://schemas.openxmlformats.org/markup-compatibility/2006">
          <mc:Choice Requires="x14">
            <control shapeId="23953" r:id="rId168" name="Scroll Bar 401">
              <controlPr defaultSize="0" autoPict="0">
                <anchor moveWithCells="1">
                  <from>
                    <xdr:col>4</xdr:col>
                    <xdr:colOff>50800</xdr:colOff>
                    <xdr:row>230</xdr:row>
                    <xdr:rowOff>38100</xdr:rowOff>
                  </from>
                  <to>
                    <xdr:col>8</xdr:col>
                    <xdr:colOff>0</xdr:colOff>
                    <xdr:row>230</xdr:row>
                    <xdr:rowOff>254000</xdr:rowOff>
                  </to>
                </anchor>
              </controlPr>
            </control>
          </mc:Choice>
        </mc:AlternateContent>
        <mc:AlternateContent xmlns:mc="http://schemas.openxmlformats.org/markup-compatibility/2006">
          <mc:Choice Requires="x14">
            <control shapeId="23954" r:id="rId169" name="Scroll Bar 402">
              <controlPr defaultSize="0" autoPict="0">
                <anchor moveWithCells="1">
                  <from>
                    <xdr:col>4</xdr:col>
                    <xdr:colOff>50800</xdr:colOff>
                    <xdr:row>231</xdr:row>
                    <xdr:rowOff>38100</xdr:rowOff>
                  </from>
                  <to>
                    <xdr:col>8</xdr:col>
                    <xdr:colOff>0</xdr:colOff>
                    <xdr:row>231</xdr:row>
                    <xdr:rowOff>254000</xdr:rowOff>
                  </to>
                </anchor>
              </controlPr>
            </control>
          </mc:Choice>
        </mc:AlternateContent>
        <mc:AlternateContent xmlns:mc="http://schemas.openxmlformats.org/markup-compatibility/2006">
          <mc:Choice Requires="x14">
            <control shapeId="23955" r:id="rId170" name="Scroll Bar 403">
              <controlPr defaultSize="0" autoPict="0">
                <anchor moveWithCells="1">
                  <from>
                    <xdr:col>4</xdr:col>
                    <xdr:colOff>50800</xdr:colOff>
                    <xdr:row>232</xdr:row>
                    <xdr:rowOff>38100</xdr:rowOff>
                  </from>
                  <to>
                    <xdr:col>8</xdr:col>
                    <xdr:colOff>0</xdr:colOff>
                    <xdr:row>232</xdr:row>
                    <xdr:rowOff>254000</xdr:rowOff>
                  </to>
                </anchor>
              </controlPr>
            </control>
          </mc:Choice>
        </mc:AlternateContent>
        <mc:AlternateContent xmlns:mc="http://schemas.openxmlformats.org/markup-compatibility/2006">
          <mc:Choice Requires="x14">
            <control shapeId="23956" r:id="rId171" name="Scroll Bar 404">
              <controlPr defaultSize="0" autoPict="0">
                <anchor moveWithCells="1">
                  <from>
                    <xdr:col>4</xdr:col>
                    <xdr:colOff>50800</xdr:colOff>
                    <xdr:row>212</xdr:row>
                    <xdr:rowOff>38100</xdr:rowOff>
                  </from>
                  <to>
                    <xdr:col>8</xdr:col>
                    <xdr:colOff>0</xdr:colOff>
                    <xdr:row>212</xdr:row>
                    <xdr:rowOff>254000</xdr:rowOff>
                  </to>
                </anchor>
              </controlPr>
            </control>
          </mc:Choice>
        </mc:AlternateContent>
        <mc:AlternateContent xmlns:mc="http://schemas.openxmlformats.org/markup-compatibility/2006">
          <mc:Choice Requires="x14">
            <control shapeId="23957" r:id="rId172" name="Scroll Bar 405">
              <controlPr defaultSize="0" autoPict="0">
                <anchor moveWithCells="1">
                  <from>
                    <xdr:col>4</xdr:col>
                    <xdr:colOff>50800</xdr:colOff>
                    <xdr:row>213</xdr:row>
                    <xdr:rowOff>38100</xdr:rowOff>
                  </from>
                  <to>
                    <xdr:col>8</xdr:col>
                    <xdr:colOff>0</xdr:colOff>
                    <xdr:row>213</xdr:row>
                    <xdr:rowOff>254000</xdr:rowOff>
                  </to>
                </anchor>
              </controlPr>
            </control>
          </mc:Choice>
        </mc:AlternateContent>
        <mc:AlternateContent xmlns:mc="http://schemas.openxmlformats.org/markup-compatibility/2006">
          <mc:Choice Requires="x14">
            <control shapeId="23958" r:id="rId173" name="Scroll Bar 406">
              <controlPr defaultSize="0" autoPict="0">
                <anchor moveWithCells="1">
                  <from>
                    <xdr:col>4</xdr:col>
                    <xdr:colOff>50800</xdr:colOff>
                    <xdr:row>214</xdr:row>
                    <xdr:rowOff>38100</xdr:rowOff>
                  </from>
                  <to>
                    <xdr:col>8</xdr:col>
                    <xdr:colOff>0</xdr:colOff>
                    <xdr:row>214</xdr:row>
                    <xdr:rowOff>254000</xdr:rowOff>
                  </to>
                </anchor>
              </controlPr>
            </control>
          </mc:Choice>
        </mc:AlternateContent>
        <mc:AlternateContent xmlns:mc="http://schemas.openxmlformats.org/markup-compatibility/2006">
          <mc:Choice Requires="x14">
            <control shapeId="23959" r:id="rId174" name="Scroll Bar 407">
              <controlPr defaultSize="0" autoPict="0">
                <anchor moveWithCells="1">
                  <from>
                    <xdr:col>4</xdr:col>
                    <xdr:colOff>50800</xdr:colOff>
                    <xdr:row>215</xdr:row>
                    <xdr:rowOff>38100</xdr:rowOff>
                  </from>
                  <to>
                    <xdr:col>8</xdr:col>
                    <xdr:colOff>0</xdr:colOff>
                    <xdr:row>215</xdr:row>
                    <xdr:rowOff>254000</xdr:rowOff>
                  </to>
                </anchor>
              </controlPr>
            </control>
          </mc:Choice>
        </mc:AlternateContent>
        <mc:AlternateContent xmlns:mc="http://schemas.openxmlformats.org/markup-compatibility/2006">
          <mc:Choice Requires="x14">
            <control shapeId="23960" r:id="rId175" name="Scroll Bar 408">
              <controlPr defaultSize="0" autoPict="0">
                <anchor moveWithCells="1">
                  <from>
                    <xdr:col>4</xdr:col>
                    <xdr:colOff>50800</xdr:colOff>
                    <xdr:row>216</xdr:row>
                    <xdr:rowOff>38100</xdr:rowOff>
                  </from>
                  <to>
                    <xdr:col>8</xdr:col>
                    <xdr:colOff>0</xdr:colOff>
                    <xdr:row>216</xdr:row>
                    <xdr:rowOff>254000</xdr:rowOff>
                  </to>
                </anchor>
              </controlPr>
            </control>
          </mc:Choice>
        </mc:AlternateContent>
        <mc:AlternateContent xmlns:mc="http://schemas.openxmlformats.org/markup-compatibility/2006">
          <mc:Choice Requires="x14">
            <control shapeId="23961" r:id="rId176" name="Scroll Bar 409">
              <controlPr defaultSize="0" autoPict="0">
                <anchor moveWithCells="1">
                  <from>
                    <xdr:col>4</xdr:col>
                    <xdr:colOff>50800</xdr:colOff>
                    <xdr:row>217</xdr:row>
                    <xdr:rowOff>38100</xdr:rowOff>
                  </from>
                  <to>
                    <xdr:col>8</xdr:col>
                    <xdr:colOff>0</xdr:colOff>
                    <xdr:row>217</xdr:row>
                    <xdr:rowOff>254000</xdr:rowOff>
                  </to>
                </anchor>
              </controlPr>
            </control>
          </mc:Choice>
        </mc:AlternateContent>
        <mc:AlternateContent xmlns:mc="http://schemas.openxmlformats.org/markup-compatibility/2006">
          <mc:Choice Requires="x14">
            <control shapeId="23962" r:id="rId177" name="Scroll Bar 410">
              <controlPr defaultSize="0" autoPict="0">
                <anchor moveWithCells="1">
                  <from>
                    <xdr:col>4</xdr:col>
                    <xdr:colOff>50800</xdr:colOff>
                    <xdr:row>218</xdr:row>
                    <xdr:rowOff>38100</xdr:rowOff>
                  </from>
                  <to>
                    <xdr:col>8</xdr:col>
                    <xdr:colOff>0</xdr:colOff>
                    <xdr:row>218</xdr:row>
                    <xdr:rowOff>254000</xdr:rowOff>
                  </to>
                </anchor>
              </controlPr>
            </control>
          </mc:Choice>
        </mc:AlternateContent>
        <mc:AlternateContent xmlns:mc="http://schemas.openxmlformats.org/markup-compatibility/2006">
          <mc:Choice Requires="x14">
            <control shapeId="23963" r:id="rId178" name="Scroll Bar 411">
              <controlPr defaultSize="0" autoPict="0">
                <anchor moveWithCells="1">
                  <from>
                    <xdr:col>4</xdr:col>
                    <xdr:colOff>50800</xdr:colOff>
                    <xdr:row>219</xdr:row>
                    <xdr:rowOff>38100</xdr:rowOff>
                  </from>
                  <to>
                    <xdr:col>8</xdr:col>
                    <xdr:colOff>0</xdr:colOff>
                    <xdr:row>219</xdr:row>
                    <xdr:rowOff>254000</xdr:rowOff>
                  </to>
                </anchor>
              </controlPr>
            </control>
          </mc:Choice>
        </mc:AlternateContent>
        <mc:AlternateContent xmlns:mc="http://schemas.openxmlformats.org/markup-compatibility/2006">
          <mc:Choice Requires="x14">
            <control shapeId="23964" r:id="rId179" name="Scroll Bar 412">
              <controlPr defaultSize="0" autoPict="0">
                <anchor moveWithCells="1">
                  <from>
                    <xdr:col>4</xdr:col>
                    <xdr:colOff>50800</xdr:colOff>
                    <xdr:row>220</xdr:row>
                    <xdr:rowOff>38100</xdr:rowOff>
                  </from>
                  <to>
                    <xdr:col>8</xdr:col>
                    <xdr:colOff>0</xdr:colOff>
                    <xdr:row>220</xdr:row>
                    <xdr:rowOff>254000</xdr:rowOff>
                  </to>
                </anchor>
              </controlPr>
            </control>
          </mc:Choice>
        </mc:AlternateContent>
        <mc:AlternateContent xmlns:mc="http://schemas.openxmlformats.org/markup-compatibility/2006">
          <mc:Choice Requires="x14">
            <control shapeId="23965" r:id="rId180" name="Scroll Bar 413">
              <controlPr defaultSize="0" autoPict="0">
                <anchor moveWithCells="1">
                  <from>
                    <xdr:col>4</xdr:col>
                    <xdr:colOff>50800</xdr:colOff>
                    <xdr:row>221</xdr:row>
                    <xdr:rowOff>38100</xdr:rowOff>
                  </from>
                  <to>
                    <xdr:col>8</xdr:col>
                    <xdr:colOff>0</xdr:colOff>
                    <xdr:row>221</xdr:row>
                    <xdr:rowOff>254000</xdr:rowOff>
                  </to>
                </anchor>
              </controlPr>
            </control>
          </mc:Choice>
        </mc:AlternateContent>
        <mc:AlternateContent xmlns:mc="http://schemas.openxmlformats.org/markup-compatibility/2006">
          <mc:Choice Requires="x14">
            <control shapeId="23966" r:id="rId181" name="Scroll Bar 414">
              <controlPr defaultSize="0" autoPict="0">
                <anchor moveWithCells="1">
                  <from>
                    <xdr:col>4</xdr:col>
                    <xdr:colOff>50800</xdr:colOff>
                    <xdr:row>222</xdr:row>
                    <xdr:rowOff>38100</xdr:rowOff>
                  </from>
                  <to>
                    <xdr:col>8</xdr:col>
                    <xdr:colOff>0</xdr:colOff>
                    <xdr:row>222</xdr:row>
                    <xdr:rowOff>254000</xdr:rowOff>
                  </to>
                </anchor>
              </controlPr>
            </control>
          </mc:Choice>
        </mc:AlternateContent>
        <mc:AlternateContent xmlns:mc="http://schemas.openxmlformats.org/markup-compatibility/2006">
          <mc:Choice Requires="x14">
            <control shapeId="23967" r:id="rId182" name="Scroll Bar 415">
              <controlPr defaultSize="0" autoPict="0">
                <anchor moveWithCells="1">
                  <from>
                    <xdr:col>4</xdr:col>
                    <xdr:colOff>50800</xdr:colOff>
                    <xdr:row>223</xdr:row>
                    <xdr:rowOff>38100</xdr:rowOff>
                  </from>
                  <to>
                    <xdr:col>8</xdr:col>
                    <xdr:colOff>0</xdr:colOff>
                    <xdr:row>223</xdr:row>
                    <xdr:rowOff>254000</xdr:rowOff>
                  </to>
                </anchor>
              </controlPr>
            </control>
          </mc:Choice>
        </mc:AlternateContent>
        <mc:AlternateContent xmlns:mc="http://schemas.openxmlformats.org/markup-compatibility/2006">
          <mc:Choice Requires="x14">
            <control shapeId="23968" r:id="rId183" name="Scroll Bar 416">
              <controlPr defaultSize="0" autoPict="0">
                <anchor moveWithCells="1">
                  <from>
                    <xdr:col>4</xdr:col>
                    <xdr:colOff>50800</xdr:colOff>
                    <xdr:row>224</xdr:row>
                    <xdr:rowOff>38100</xdr:rowOff>
                  </from>
                  <to>
                    <xdr:col>8</xdr:col>
                    <xdr:colOff>0</xdr:colOff>
                    <xdr:row>224</xdr:row>
                    <xdr:rowOff>254000</xdr:rowOff>
                  </to>
                </anchor>
              </controlPr>
            </control>
          </mc:Choice>
        </mc:AlternateContent>
        <mc:AlternateContent xmlns:mc="http://schemas.openxmlformats.org/markup-compatibility/2006">
          <mc:Choice Requires="x14">
            <control shapeId="23969" r:id="rId184" name="Scroll Bar 417">
              <controlPr defaultSize="0" autoPict="0">
                <anchor moveWithCells="1">
                  <from>
                    <xdr:col>4</xdr:col>
                    <xdr:colOff>50800</xdr:colOff>
                    <xdr:row>225</xdr:row>
                    <xdr:rowOff>38100</xdr:rowOff>
                  </from>
                  <to>
                    <xdr:col>8</xdr:col>
                    <xdr:colOff>0</xdr:colOff>
                    <xdr:row>225</xdr:row>
                    <xdr:rowOff>254000</xdr:rowOff>
                  </to>
                </anchor>
              </controlPr>
            </control>
          </mc:Choice>
        </mc:AlternateContent>
        <mc:AlternateContent xmlns:mc="http://schemas.openxmlformats.org/markup-compatibility/2006">
          <mc:Choice Requires="x14">
            <control shapeId="23970" r:id="rId185" name="Scroll Bar 418">
              <controlPr defaultSize="0" autoPict="0">
                <anchor moveWithCells="1">
                  <from>
                    <xdr:col>4</xdr:col>
                    <xdr:colOff>50800</xdr:colOff>
                    <xdr:row>226</xdr:row>
                    <xdr:rowOff>38100</xdr:rowOff>
                  </from>
                  <to>
                    <xdr:col>8</xdr:col>
                    <xdr:colOff>0</xdr:colOff>
                    <xdr:row>226</xdr:row>
                    <xdr:rowOff>254000</xdr:rowOff>
                  </to>
                </anchor>
              </controlPr>
            </control>
          </mc:Choice>
        </mc:AlternateContent>
        <mc:AlternateContent xmlns:mc="http://schemas.openxmlformats.org/markup-compatibility/2006">
          <mc:Choice Requires="x14">
            <control shapeId="23971" r:id="rId186" name="Scroll Bar 419">
              <controlPr defaultSize="0" autoPict="0">
                <anchor moveWithCells="1">
                  <from>
                    <xdr:col>4</xdr:col>
                    <xdr:colOff>50800</xdr:colOff>
                    <xdr:row>227</xdr:row>
                    <xdr:rowOff>38100</xdr:rowOff>
                  </from>
                  <to>
                    <xdr:col>8</xdr:col>
                    <xdr:colOff>0</xdr:colOff>
                    <xdr:row>227</xdr:row>
                    <xdr:rowOff>254000</xdr:rowOff>
                  </to>
                </anchor>
              </controlPr>
            </control>
          </mc:Choice>
        </mc:AlternateContent>
        <mc:AlternateContent xmlns:mc="http://schemas.openxmlformats.org/markup-compatibility/2006">
          <mc:Choice Requires="x14">
            <control shapeId="23972" r:id="rId187" name="Scroll Bar 420">
              <controlPr defaultSize="0" autoPict="0">
                <anchor moveWithCells="1">
                  <from>
                    <xdr:col>4</xdr:col>
                    <xdr:colOff>50800</xdr:colOff>
                    <xdr:row>228</xdr:row>
                    <xdr:rowOff>38100</xdr:rowOff>
                  </from>
                  <to>
                    <xdr:col>8</xdr:col>
                    <xdr:colOff>0</xdr:colOff>
                    <xdr:row>228</xdr:row>
                    <xdr:rowOff>254000</xdr:rowOff>
                  </to>
                </anchor>
              </controlPr>
            </control>
          </mc:Choice>
        </mc:AlternateContent>
        <mc:AlternateContent xmlns:mc="http://schemas.openxmlformats.org/markup-compatibility/2006">
          <mc:Choice Requires="x14">
            <control shapeId="23973" r:id="rId188" name="Scroll Bar 421">
              <controlPr defaultSize="0" autoPict="0">
                <anchor moveWithCells="1">
                  <from>
                    <xdr:col>4</xdr:col>
                    <xdr:colOff>50800</xdr:colOff>
                    <xdr:row>229</xdr:row>
                    <xdr:rowOff>38100</xdr:rowOff>
                  </from>
                  <to>
                    <xdr:col>8</xdr:col>
                    <xdr:colOff>0</xdr:colOff>
                    <xdr:row>229</xdr:row>
                    <xdr:rowOff>254000</xdr:rowOff>
                  </to>
                </anchor>
              </controlPr>
            </control>
          </mc:Choice>
        </mc:AlternateContent>
        <mc:AlternateContent xmlns:mc="http://schemas.openxmlformats.org/markup-compatibility/2006">
          <mc:Choice Requires="x14">
            <control shapeId="23974" r:id="rId189" name="Scroll Bar 422">
              <controlPr defaultSize="0" autoPict="0">
                <anchor moveWithCells="1">
                  <from>
                    <xdr:col>4</xdr:col>
                    <xdr:colOff>50800</xdr:colOff>
                    <xdr:row>230</xdr:row>
                    <xdr:rowOff>38100</xdr:rowOff>
                  </from>
                  <to>
                    <xdr:col>8</xdr:col>
                    <xdr:colOff>0</xdr:colOff>
                    <xdr:row>230</xdr:row>
                    <xdr:rowOff>254000</xdr:rowOff>
                  </to>
                </anchor>
              </controlPr>
            </control>
          </mc:Choice>
        </mc:AlternateContent>
        <mc:AlternateContent xmlns:mc="http://schemas.openxmlformats.org/markup-compatibility/2006">
          <mc:Choice Requires="x14">
            <control shapeId="23975" r:id="rId190" name="Scroll Bar 423">
              <controlPr defaultSize="0" autoPict="0">
                <anchor moveWithCells="1">
                  <from>
                    <xdr:col>4</xdr:col>
                    <xdr:colOff>50800</xdr:colOff>
                    <xdr:row>231</xdr:row>
                    <xdr:rowOff>38100</xdr:rowOff>
                  </from>
                  <to>
                    <xdr:col>8</xdr:col>
                    <xdr:colOff>0</xdr:colOff>
                    <xdr:row>231</xdr:row>
                    <xdr:rowOff>254000</xdr:rowOff>
                  </to>
                </anchor>
              </controlPr>
            </control>
          </mc:Choice>
        </mc:AlternateContent>
        <mc:AlternateContent xmlns:mc="http://schemas.openxmlformats.org/markup-compatibility/2006">
          <mc:Choice Requires="x14">
            <control shapeId="23976" r:id="rId191" name="Scroll Bar 424">
              <controlPr defaultSize="0" autoPict="0">
                <anchor moveWithCells="1">
                  <from>
                    <xdr:col>4</xdr:col>
                    <xdr:colOff>50800</xdr:colOff>
                    <xdr:row>232</xdr:row>
                    <xdr:rowOff>38100</xdr:rowOff>
                  </from>
                  <to>
                    <xdr:col>8</xdr:col>
                    <xdr:colOff>0</xdr:colOff>
                    <xdr:row>232</xdr:row>
                    <xdr:rowOff>254000</xdr:rowOff>
                  </to>
                </anchor>
              </controlPr>
            </control>
          </mc:Choice>
        </mc:AlternateContent>
        <mc:AlternateContent xmlns:mc="http://schemas.openxmlformats.org/markup-compatibility/2006">
          <mc:Choice Requires="x14">
            <control shapeId="39363" r:id="rId192" name="Scroll Bar 1475">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39364" r:id="rId193" name="Scroll Bar 1476">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39365" r:id="rId194" name="Scroll Bar 1477">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39366" r:id="rId195" name="Scroll Bar 1478">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39367" r:id="rId196" name="Scroll Bar 1479">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39368" r:id="rId197" name="Scroll Bar 1480">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39369" r:id="rId198" name="Scroll Bar 1481">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39370" r:id="rId199" name="Scroll Bar 1482">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39371" r:id="rId200" name="Scroll Bar 1483">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39372" r:id="rId201" name="Scroll Bar 1484">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39373" r:id="rId202" name="Scroll Bar 1485">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39374" r:id="rId203" name="Scroll Bar 1486">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39375" r:id="rId204" name="Scroll Bar 1487">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39376" r:id="rId205" name="Scroll Bar 1488">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39377" r:id="rId206" name="Scroll Bar 1489">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39378" r:id="rId207" name="Scroll Bar 1490">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39379" r:id="rId208" name="Scroll Bar 1491">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39380" r:id="rId209" name="Scroll Bar 1492">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39381" r:id="rId210" name="Scroll Bar 1493">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39382" r:id="rId211" name="Scroll Bar 1494">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39383" r:id="rId212" name="Scroll Bar 1495">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39384" r:id="rId213" name="Scroll Bar 1496">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39385" r:id="rId214" name="Scroll Bar 1497">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39386" r:id="rId215" name="Scroll Bar 1498">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39387" r:id="rId216" name="Scroll Bar 1499">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39388" r:id="rId217" name="Scroll Bar 1500">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39389" r:id="rId218" name="Scroll Bar 1501">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39390" r:id="rId219" name="Scroll Bar 1502">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39391" r:id="rId220" name="Scroll Bar 1503">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39392" r:id="rId221" name="Scroll Bar 1504">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39393" r:id="rId222" name="Scroll Bar 1505">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39394" r:id="rId223" name="Scroll Bar 1506">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39395" r:id="rId224" name="Scroll Bar 1507">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39396" r:id="rId225" name="Scroll Bar 1508">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39397" r:id="rId226" name="Scroll Bar 1509">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39398" r:id="rId227" name="Scroll Bar 1510">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39399" r:id="rId228" name="Scroll Bar 1511">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39400" r:id="rId229" name="Scroll Bar 1512">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39401" r:id="rId230" name="Scroll Bar 1513">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39402" r:id="rId231" name="Scroll Bar 1514">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39403" r:id="rId232" name="Scroll Bar 1515">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39404" r:id="rId233" name="Scroll Bar 1516">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39405" r:id="rId234" name="Scroll Bar 1517">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39406" r:id="rId235" name="Scroll Bar 1518">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39407" r:id="rId236" name="Scroll Bar 1519">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39408" r:id="rId237" name="Scroll Bar 1520">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39409" r:id="rId238" name="Scroll Bar 1521">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39410" r:id="rId239" name="Scroll Bar 1522">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39411" r:id="rId240" name="Scroll Bar 1523">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39412" r:id="rId241" name="Scroll Bar 1524">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39413" r:id="rId242" name="Scroll Bar 1525">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39414" r:id="rId243" name="Scroll Bar 1526">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39415" r:id="rId244" name="Scroll Bar 1527">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39416" r:id="rId245" name="Scroll Bar 1528">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39417" r:id="rId246" name="Scroll Bar 1529">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39418" r:id="rId247" name="Scroll Bar 1530">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39419" r:id="rId248" name="Scroll Bar 1531">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39420" r:id="rId249" name="Scroll Bar 1532">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39421" r:id="rId250" name="Scroll Bar 1533">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39422" r:id="rId251" name="Scroll Bar 1534">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39423" r:id="rId252" name="Scroll Bar 1535">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39424" r:id="rId253" name="Scroll Bar 1536">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39425" r:id="rId254" name="Scroll Bar 1537">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39426" r:id="rId255" name="Scroll Bar 1538">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39427" r:id="rId256" name="Scroll Bar 1539">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39428" r:id="rId257" name="Scroll Bar 1540">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39429" r:id="rId258" name="Scroll Bar 1541">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39430" r:id="rId259" name="Scroll Bar 1542">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39431" r:id="rId260" name="Scroll Bar 1543">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39432" r:id="rId261" name="Scroll Bar 1544">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39433" r:id="rId262" name="Scroll Bar 1545">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39434" r:id="rId263" name="Scroll Bar 1546">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39435" r:id="rId264" name="Scroll Bar 1547">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39436" r:id="rId265" name="Scroll Bar 1548">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39437" r:id="rId266" name="Scroll Bar 1549">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39438" r:id="rId267" name="Scroll Bar 1550">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39439" r:id="rId268" name="Scroll Bar 1551">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39440" r:id="rId269" name="Scroll Bar 1552">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39441" r:id="rId270" name="Scroll Bar 1553">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39442" r:id="rId271" name="Scroll Bar 1554">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39443" r:id="rId272" name="Scroll Bar 1555">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39444" r:id="rId273" name="Scroll Bar 1556">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39445" r:id="rId274" name="Scroll Bar 1557">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39446" r:id="rId275" name="Scroll Bar 1558">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24103" r:id="rId276" name="Scroll Bar 551">
              <controlPr defaultSize="0" autoPict="0">
                <anchor moveWithCells="1">
                  <from>
                    <xdr:col>4</xdr:col>
                    <xdr:colOff>50800</xdr:colOff>
                    <xdr:row>244</xdr:row>
                    <xdr:rowOff>38100</xdr:rowOff>
                  </from>
                  <to>
                    <xdr:col>8</xdr:col>
                    <xdr:colOff>0</xdr:colOff>
                    <xdr:row>244</xdr:row>
                    <xdr:rowOff>254000</xdr:rowOff>
                  </to>
                </anchor>
              </controlPr>
            </control>
          </mc:Choice>
        </mc:AlternateContent>
        <mc:AlternateContent xmlns:mc="http://schemas.openxmlformats.org/markup-compatibility/2006">
          <mc:Choice Requires="x14">
            <control shapeId="24104" r:id="rId277" name="Scroll Bar 552">
              <controlPr defaultSize="0" autoPict="0">
                <anchor moveWithCells="1">
                  <from>
                    <xdr:col>4</xdr:col>
                    <xdr:colOff>50800</xdr:colOff>
                    <xdr:row>245</xdr:row>
                    <xdr:rowOff>38100</xdr:rowOff>
                  </from>
                  <to>
                    <xdr:col>8</xdr:col>
                    <xdr:colOff>0</xdr:colOff>
                    <xdr:row>245</xdr:row>
                    <xdr:rowOff>254000</xdr:rowOff>
                  </to>
                </anchor>
              </controlPr>
            </control>
          </mc:Choice>
        </mc:AlternateContent>
        <mc:AlternateContent xmlns:mc="http://schemas.openxmlformats.org/markup-compatibility/2006">
          <mc:Choice Requires="x14">
            <control shapeId="24105" r:id="rId278" name="Scroll Bar 553">
              <controlPr defaultSize="0" autoPict="0">
                <anchor moveWithCells="1">
                  <from>
                    <xdr:col>4</xdr:col>
                    <xdr:colOff>50800</xdr:colOff>
                    <xdr:row>246</xdr:row>
                    <xdr:rowOff>38100</xdr:rowOff>
                  </from>
                  <to>
                    <xdr:col>8</xdr:col>
                    <xdr:colOff>0</xdr:colOff>
                    <xdr:row>246</xdr:row>
                    <xdr:rowOff>254000</xdr:rowOff>
                  </to>
                </anchor>
              </controlPr>
            </control>
          </mc:Choice>
        </mc:AlternateContent>
        <mc:AlternateContent xmlns:mc="http://schemas.openxmlformats.org/markup-compatibility/2006">
          <mc:Choice Requires="x14">
            <control shapeId="24106" r:id="rId279" name="Scroll Bar 554">
              <controlPr defaultSize="0" autoPict="0">
                <anchor moveWithCells="1">
                  <from>
                    <xdr:col>4</xdr:col>
                    <xdr:colOff>50800</xdr:colOff>
                    <xdr:row>247</xdr:row>
                    <xdr:rowOff>38100</xdr:rowOff>
                  </from>
                  <to>
                    <xdr:col>8</xdr:col>
                    <xdr:colOff>0</xdr:colOff>
                    <xdr:row>247</xdr:row>
                    <xdr:rowOff>254000</xdr:rowOff>
                  </to>
                </anchor>
              </controlPr>
            </control>
          </mc:Choice>
        </mc:AlternateContent>
        <mc:AlternateContent xmlns:mc="http://schemas.openxmlformats.org/markup-compatibility/2006">
          <mc:Choice Requires="x14">
            <control shapeId="24107" r:id="rId280" name="Scroll Bar 555">
              <controlPr defaultSize="0" autoPict="0">
                <anchor moveWithCells="1">
                  <from>
                    <xdr:col>4</xdr:col>
                    <xdr:colOff>50800</xdr:colOff>
                    <xdr:row>248</xdr:row>
                    <xdr:rowOff>38100</xdr:rowOff>
                  </from>
                  <to>
                    <xdr:col>8</xdr:col>
                    <xdr:colOff>0</xdr:colOff>
                    <xdr:row>248</xdr:row>
                    <xdr:rowOff>254000</xdr:rowOff>
                  </to>
                </anchor>
              </controlPr>
            </control>
          </mc:Choice>
        </mc:AlternateContent>
        <mc:AlternateContent xmlns:mc="http://schemas.openxmlformats.org/markup-compatibility/2006">
          <mc:Choice Requires="x14">
            <control shapeId="24108" r:id="rId281" name="Scroll Bar 556">
              <controlPr defaultSize="0" autoPict="0">
                <anchor moveWithCells="1">
                  <from>
                    <xdr:col>4</xdr:col>
                    <xdr:colOff>50800</xdr:colOff>
                    <xdr:row>249</xdr:row>
                    <xdr:rowOff>38100</xdr:rowOff>
                  </from>
                  <to>
                    <xdr:col>8</xdr:col>
                    <xdr:colOff>0</xdr:colOff>
                    <xdr:row>249</xdr:row>
                    <xdr:rowOff>254000</xdr:rowOff>
                  </to>
                </anchor>
              </controlPr>
            </control>
          </mc:Choice>
        </mc:AlternateContent>
        <mc:AlternateContent xmlns:mc="http://schemas.openxmlformats.org/markup-compatibility/2006">
          <mc:Choice Requires="x14">
            <control shapeId="24109" r:id="rId282" name="Scroll Bar 557">
              <controlPr defaultSize="0" autoPict="0">
                <anchor moveWithCells="1">
                  <from>
                    <xdr:col>4</xdr:col>
                    <xdr:colOff>50800</xdr:colOff>
                    <xdr:row>250</xdr:row>
                    <xdr:rowOff>38100</xdr:rowOff>
                  </from>
                  <to>
                    <xdr:col>8</xdr:col>
                    <xdr:colOff>0</xdr:colOff>
                    <xdr:row>250</xdr:row>
                    <xdr:rowOff>254000</xdr:rowOff>
                  </to>
                </anchor>
              </controlPr>
            </control>
          </mc:Choice>
        </mc:AlternateContent>
        <mc:AlternateContent xmlns:mc="http://schemas.openxmlformats.org/markup-compatibility/2006">
          <mc:Choice Requires="x14">
            <control shapeId="24110" r:id="rId283" name="Scroll Bar 558">
              <controlPr defaultSize="0" autoPict="0">
                <anchor moveWithCells="1">
                  <from>
                    <xdr:col>4</xdr:col>
                    <xdr:colOff>50800</xdr:colOff>
                    <xdr:row>251</xdr:row>
                    <xdr:rowOff>38100</xdr:rowOff>
                  </from>
                  <to>
                    <xdr:col>8</xdr:col>
                    <xdr:colOff>0</xdr:colOff>
                    <xdr:row>251</xdr:row>
                    <xdr:rowOff>254000</xdr:rowOff>
                  </to>
                </anchor>
              </controlPr>
            </control>
          </mc:Choice>
        </mc:AlternateContent>
        <mc:AlternateContent xmlns:mc="http://schemas.openxmlformats.org/markup-compatibility/2006">
          <mc:Choice Requires="x14">
            <control shapeId="24111" r:id="rId284" name="Scroll Bar 559">
              <controlPr defaultSize="0" autoPict="0">
                <anchor moveWithCells="1">
                  <from>
                    <xdr:col>4</xdr:col>
                    <xdr:colOff>50800</xdr:colOff>
                    <xdr:row>252</xdr:row>
                    <xdr:rowOff>38100</xdr:rowOff>
                  </from>
                  <to>
                    <xdr:col>8</xdr:col>
                    <xdr:colOff>0</xdr:colOff>
                    <xdr:row>252</xdr:row>
                    <xdr:rowOff>254000</xdr:rowOff>
                  </to>
                </anchor>
              </controlPr>
            </control>
          </mc:Choice>
        </mc:AlternateContent>
        <mc:AlternateContent xmlns:mc="http://schemas.openxmlformats.org/markup-compatibility/2006">
          <mc:Choice Requires="x14">
            <control shapeId="24112" r:id="rId285" name="Scroll Bar 560">
              <controlPr defaultSize="0" autoPict="0">
                <anchor moveWithCells="1">
                  <from>
                    <xdr:col>4</xdr:col>
                    <xdr:colOff>50800</xdr:colOff>
                    <xdr:row>253</xdr:row>
                    <xdr:rowOff>38100</xdr:rowOff>
                  </from>
                  <to>
                    <xdr:col>8</xdr:col>
                    <xdr:colOff>0</xdr:colOff>
                    <xdr:row>253</xdr:row>
                    <xdr:rowOff>254000</xdr:rowOff>
                  </to>
                </anchor>
              </controlPr>
            </control>
          </mc:Choice>
        </mc:AlternateContent>
        <mc:AlternateContent xmlns:mc="http://schemas.openxmlformats.org/markup-compatibility/2006">
          <mc:Choice Requires="x14">
            <control shapeId="24113" r:id="rId286" name="Scroll Bar 561">
              <controlPr defaultSize="0" autoPict="0">
                <anchor moveWithCells="1">
                  <from>
                    <xdr:col>4</xdr:col>
                    <xdr:colOff>50800</xdr:colOff>
                    <xdr:row>254</xdr:row>
                    <xdr:rowOff>38100</xdr:rowOff>
                  </from>
                  <to>
                    <xdr:col>8</xdr:col>
                    <xdr:colOff>0</xdr:colOff>
                    <xdr:row>254</xdr:row>
                    <xdr:rowOff>254000</xdr:rowOff>
                  </to>
                </anchor>
              </controlPr>
            </control>
          </mc:Choice>
        </mc:AlternateContent>
        <mc:AlternateContent xmlns:mc="http://schemas.openxmlformats.org/markup-compatibility/2006">
          <mc:Choice Requires="x14">
            <control shapeId="24114" r:id="rId287" name="Scroll Bar 562">
              <controlPr defaultSize="0" autoPict="0">
                <anchor moveWithCells="1">
                  <from>
                    <xdr:col>4</xdr:col>
                    <xdr:colOff>50800</xdr:colOff>
                    <xdr:row>255</xdr:row>
                    <xdr:rowOff>38100</xdr:rowOff>
                  </from>
                  <to>
                    <xdr:col>8</xdr:col>
                    <xdr:colOff>0</xdr:colOff>
                    <xdr:row>255</xdr:row>
                    <xdr:rowOff>254000</xdr:rowOff>
                  </to>
                </anchor>
              </controlPr>
            </control>
          </mc:Choice>
        </mc:AlternateContent>
        <mc:AlternateContent xmlns:mc="http://schemas.openxmlformats.org/markup-compatibility/2006">
          <mc:Choice Requires="x14">
            <control shapeId="24115" r:id="rId288" name="Scroll Bar 563">
              <controlPr defaultSize="0" autoPict="0">
                <anchor moveWithCells="1">
                  <from>
                    <xdr:col>4</xdr:col>
                    <xdr:colOff>50800</xdr:colOff>
                    <xdr:row>256</xdr:row>
                    <xdr:rowOff>38100</xdr:rowOff>
                  </from>
                  <to>
                    <xdr:col>8</xdr:col>
                    <xdr:colOff>0</xdr:colOff>
                    <xdr:row>256</xdr:row>
                    <xdr:rowOff>254000</xdr:rowOff>
                  </to>
                </anchor>
              </controlPr>
            </control>
          </mc:Choice>
        </mc:AlternateContent>
        <mc:AlternateContent xmlns:mc="http://schemas.openxmlformats.org/markup-compatibility/2006">
          <mc:Choice Requires="x14">
            <control shapeId="24116" r:id="rId289" name="Scroll Bar 564">
              <controlPr defaultSize="0" autoPict="0">
                <anchor moveWithCells="1">
                  <from>
                    <xdr:col>4</xdr:col>
                    <xdr:colOff>50800</xdr:colOff>
                    <xdr:row>257</xdr:row>
                    <xdr:rowOff>38100</xdr:rowOff>
                  </from>
                  <to>
                    <xdr:col>8</xdr:col>
                    <xdr:colOff>0</xdr:colOff>
                    <xdr:row>257</xdr:row>
                    <xdr:rowOff>254000</xdr:rowOff>
                  </to>
                </anchor>
              </controlPr>
            </control>
          </mc:Choice>
        </mc:AlternateContent>
        <mc:AlternateContent xmlns:mc="http://schemas.openxmlformats.org/markup-compatibility/2006">
          <mc:Choice Requires="x14">
            <control shapeId="24117" r:id="rId290" name="Scroll Bar 565">
              <controlPr defaultSize="0" autoPict="0">
                <anchor moveWithCells="1">
                  <from>
                    <xdr:col>4</xdr:col>
                    <xdr:colOff>50800</xdr:colOff>
                    <xdr:row>258</xdr:row>
                    <xdr:rowOff>38100</xdr:rowOff>
                  </from>
                  <to>
                    <xdr:col>8</xdr:col>
                    <xdr:colOff>0</xdr:colOff>
                    <xdr:row>258</xdr:row>
                    <xdr:rowOff>254000</xdr:rowOff>
                  </to>
                </anchor>
              </controlPr>
            </control>
          </mc:Choice>
        </mc:AlternateContent>
        <mc:AlternateContent xmlns:mc="http://schemas.openxmlformats.org/markup-compatibility/2006">
          <mc:Choice Requires="x14">
            <control shapeId="24118" r:id="rId291" name="Scroll Bar 566">
              <controlPr defaultSize="0" autoPict="0">
                <anchor moveWithCells="1">
                  <from>
                    <xdr:col>4</xdr:col>
                    <xdr:colOff>50800</xdr:colOff>
                    <xdr:row>259</xdr:row>
                    <xdr:rowOff>38100</xdr:rowOff>
                  </from>
                  <to>
                    <xdr:col>8</xdr:col>
                    <xdr:colOff>0</xdr:colOff>
                    <xdr:row>259</xdr:row>
                    <xdr:rowOff>254000</xdr:rowOff>
                  </to>
                </anchor>
              </controlPr>
            </control>
          </mc:Choice>
        </mc:AlternateContent>
        <mc:AlternateContent xmlns:mc="http://schemas.openxmlformats.org/markup-compatibility/2006">
          <mc:Choice Requires="x14">
            <control shapeId="24119" r:id="rId292" name="Scroll Bar 567">
              <controlPr defaultSize="0" autoPict="0">
                <anchor moveWithCells="1">
                  <from>
                    <xdr:col>4</xdr:col>
                    <xdr:colOff>50800</xdr:colOff>
                    <xdr:row>260</xdr:row>
                    <xdr:rowOff>38100</xdr:rowOff>
                  </from>
                  <to>
                    <xdr:col>8</xdr:col>
                    <xdr:colOff>0</xdr:colOff>
                    <xdr:row>260</xdr:row>
                    <xdr:rowOff>254000</xdr:rowOff>
                  </to>
                </anchor>
              </controlPr>
            </control>
          </mc:Choice>
        </mc:AlternateContent>
        <mc:AlternateContent xmlns:mc="http://schemas.openxmlformats.org/markup-compatibility/2006">
          <mc:Choice Requires="x14">
            <control shapeId="24120" r:id="rId293" name="Scroll Bar 568">
              <controlPr defaultSize="0" autoPict="0">
                <anchor moveWithCells="1">
                  <from>
                    <xdr:col>4</xdr:col>
                    <xdr:colOff>50800</xdr:colOff>
                    <xdr:row>261</xdr:row>
                    <xdr:rowOff>38100</xdr:rowOff>
                  </from>
                  <to>
                    <xdr:col>8</xdr:col>
                    <xdr:colOff>0</xdr:colOff>
                    <xdr:row>261</xdr:row>
                    <xdr:rowOff>254000</xdr:rowOff>
                  </to>
                </anchor>
              </controlPr>
            </control>
          </mc:Choice>
        </mc:AlternateContent>
        <mc:AlternateContent xmlns:mc="http://schemas.openxmlformats.org/markup-compatibility/2006">
          <mc:Choice Requires="x14">
            <control shapeId="24121" r:id="rId294" name="Scroll Bar 569">
              <controlPr defaultSize="0" autoPict="0">
                <anchor moveWithCells="1">
                  <from>
                    <xdr:col>4</xdr:col>
                    <xdr:colOff>50800</xdr:colOff>
                    <xdr:row>262</xdr:row>
                    <xdr:rowOff>38100</xdr:rowOff>
                  </from>
                  <to>
                    <xdr:col>8</xdr:col>
                    <xdr:colOff>0</xdr:colOff>
                    <xdr:row>262</xdr:row>
                    <xdr:rowOff>254000</xdr:rowOff>
                  </to>
                </anchor>
              </controlPr>
            </control>
          </mc:Choice>
        </mc:AlternateContent>
        <mc:AlternateContent xmlns:mc="http://schemas.openxmlformats.org/markup-compatibility/2006">
          <mc:Choice Requires="x14">
            <control shapeId="24122" r:id="rId295" name="Scroll Bar 570">
              <controlPr defaultSize="0" autoPict="0">
                <anchor moveWithCells="1">
                  <from>
                    <xdr:col>4</xdr:col>
                    <xdr:colOff>50800</xdr:colOff>
                    <xdr:row>263</xdr:row>
                    <xdr:rowOff>38100</xdr:rowOff>
                  </from>
                  <to>
                    <xdr:col>8</xdr:col>
                    <xdr:colOff>0</xdr:colOff>
                    <xdr:row>263</xdr:row>
                    <xdr:rowOff>254000</xdr:rowOff>
                  </to>
                </anchor>
              </controlPr>
            </control>
          </mc:Choice>
        </mc:AlternateContent>
        <mc:AlternateContent xmlns:mc="http://schemas.openxmlformats.org/markup-compatibility/2006">
          <mc:Choice Requires="x14">
            <control shapeId="24123" r:id="rId296" name="Scroll Bar 571">
              <controlPr defaultSize="0" autoPict="0">
                <anchor moveWithCells="1">
                  <from>
                    <xdr:col>4</xdr:col>
                    <xdr:colOff>50800</xdr:colOff>
                    <xdr:row>264</xdr:row>
                    <xdr:rowOff>38100</xdr:rowOff>
                  </from>
                  <to>
                    <xdr:col>8</xdr:col>
                    <xdr:colOff>0</xdr:colOff>
                    <xdr:row>264</xdr:row>
                    <xdr:rowOff>254000</xdr:rowOff>
                  </to>
                </anchor>
              </controlPr>
            </control>
          </mc:Choice>
        </mc:AlternateContent>
        <mc:AlternateContent xmlns:mc="http://schemas.openxmlformats.org/markup-compatibility/2006">
          <mc:Choice Requires="x14">
            <control shapeId="24124" r:id="rId297" name="Scroll Bar 572">
              <controlPr defaultSize="0" autoPict="0">
                <anchor moveWithCells="1">
                  <from>
                    <xdr:col>4</xdr:col>
                    <xdr:colOff>50800</xdr:colOff>
                    <xdr:row>244</xdr:row>
                    <xdr:rowOff>38100</xdr:rowOff>
                  </from>
                  <to>
                    <xdr:col>8</xdr:col>
                    <xdr:colOff>0</xdr:colOff>
                    <xdr:row>244</xdr:row>
                    <xdr:rowOff>254000</xdr:rowOff>
                  </to>
                </anchor>
              </controlPr>
            </control>
          </mc:Choice>
        </mc:AlternateContent>
        <mc:AlternateContent xmlns:mc="http://schemas.openxmlformats.org/markup-compatibility/2006">
          <mc:Choice Requires="x14">
            <control shapeId="24125" r:id="rId298" name="Scroll Bar 573">
              <controlPr defaultSize="0" autoPict="0">
                <anchor moveWithCells="1">
                  <from>
                    <xdr:col>4</xdr:col>
                    <xdr:colOff>50800</xdr:colOff>
                    <xdr:row>245</xdr:row>
                    <xdr:rowOff>38100</xdr:rowOff>
                  </from>
                  <to>
                    <xdr:col>8</xdr:col>
                    <xdr:colOff>0</xdr:colOff>
                    <xdr:row>245</xdr:row>
                    <xdr:rowOff>254000</xdr:rowOff>
                  </to>
                </anchor>
              </controlPr>
            </control>
          </mc:Choice>
        </mc:AlternateContent>
        <mc:AlternateContent xmlns:mc="http://schemas.openxmlformats.org/markup-compatibility/2006">
          <mc:Choice Requires="x14">
            <control shapeId="24126" r:id="rId299" name="Scroll Bar 574">
              <controlPr defaultSize="0" autoPict="0">
                <anchor moveWithCells="1">
                  <from>
                    <xdr:col>4</xdr:col>
                    <xdr:colOff>50800</xdr:colOff>
                    <xdr:row>246</xdr:row>
                    <xdr:rowOff>38100</xdr:rowOff>
                  </from>
                  <to>
                    <xdr:col>8</xdr:col>
                    <xdr:colOff>0</xdr:colOff>
                    <xdr:row>246</xdr:row>
                    <xdr:rowOff>254000</xdr:rowOff>
                  </to>
                </anchor>
              </controlPr>
            </control>
          </mc:Choice>
        </mc:AlternateContent>
        <mc:AlternateContent xmlns:mc="http://schemas.openxmlformats.org/markup-compatibility/2006">
          <mc:Choice Requires="x14">
            <control shapeId="24127" r:id="rId300" name="Scroll Bar 575">
              <controlPr defaultSize="0" autoPict="0">
                <anchor moveWithCells="1">
                  <from>
                    <xdr:col>4</xdr:col>
                    <xdr:colOff>50800</xdr:colOff>
                    <xdr:row>247</xdr:row>
                    <xdr:rowOff>38100</xdr:rowOff>
                  </from>
                  <to>
                    <xdr:col>8</xdr:col>
                    <xdr:colOff>0</xdr:colOff>
                    <xdr:row>247</xdr:row>
                    <xdr:rowOff>254000</xdr:rowOff>
                  </to>
                </anchor>
              </controlPr>
            </control>
          </mc:Choice>
        </mc:AlternateContent>
        <mc:AlternateContent xmlns:mc="http://schemas.openxmlformats.org/markup-compatibility/2006">
          <mc:Choice Requires="x14">
            <control shapeId="24128" r:id="rId301" name="Scroll Bar 576">
              <controlPr defaultSize="0" autoPict="0">
                <anchor moveWithCells="1">
                  <from>
                    <xdr:col>4</xdr:col>
                    <xdr:colOff>50800</xdr:colOff>
                    <xdr:row>248</xdr:row>
                    <xdr:rowOff>38100</xdr:rowOff>
                  </from>
                  <to>
                    <xdr:col>8</xdr:col>
                    <xdr:colOff>0</xdr:colOff>
                    <xdr:row>248</xdr:row>
                    <xdr:rowOff>254000</xdr:rowOff>
                  </to>
                </anchor>
              </controlPr>
            </control>
          </mc:Choice>
        </mc:AlternateContent>
        <mc:AlternateContent xmlns:mc="http://schemas.openxmlformats.org/markup-compatibility/2006">
          <mc:Choice Requires="x14">
            <control shapeId="24129" r:id="rId302" name="Scroll Bar 577">
              <controlPr defaultSize="0" autoPict="0">
                <anchor moveWithCells="1">
                  <from>
                    <xdr:col>4</xdr:col>
                    <xdr:colOff>50800</xdr:colOff>
                    <xdr:row>249</xdr:row>
                    <xdr:rowOff>38100</xdr:rowOff>
                  </from>
                  <to>
                    <xdr:col>8</xdr:col>
                    <xdr:colOff>0</xdr:colOff>
                    <xdr:row>249</xdr:row>
                    <xdr:rowOff>254000</xdr:rowOff>
                  </to>
                </anchor>
              </controlPr>
            </control>
          </mc:Choice>
        </mc:AlternateContent>
        <mc:AlternateContent xmlns:mc="http://schemas.openxmlformats.org/markup-compatibility/2006">
          <mc:Choice Requires="x14">
            <control shapeId="24130" r:id="rId303" name="Scroll Bar 578">
              <controlPr defaultSize="0" autoPict="0">
                <anchor moveWithCells="1">
                  <from>
                    <xdr:col>4</xdr:col>
                    <xdr:colOff>50800</xdr:colOff>
                    <xdr:row>250</xdr:row>
                    <xdr:rowOff>38100</xdr:rowOff>
                  </from>
                  <to>
                    <xdr:col>8</xdr:col>
                    <xdr:colOff>0</xdr:colOff>
                    <xdr:row>250</xdr:row>
                    <xdr:rowOff>254000</xdr:rowOff>
                  </to>
                </anchor>
              </controlPr>
            </control>
          </mc:Choice>
        </mc:AlternateContent>
        <mc:AlternateContent xmlns:mc="http://schemas.openxmlformats.org/markup-compatibility/2006">
          <mc:Choice Requires="x14">
            <control shapeId="24131" r:id="rId304" name="Scroll Bar 579">
              <controlPr defaultSize="0" autoPict="0">
                <anchor moveWithCells="1">
                  <from>
                    <xdr:col>4</xdr:col>
                    <xdr:colOff>50800</xdr:colOff>
                    <xdr:row>251</xdr:row>
                    <xdr:rowOff>38100</xdr:rowOff>
                  </from>
                  <to>
                    <xdr:col>8</xdr:col>
                    <xdr:colOff>0</xdr:colOff>
                    <xdr:row>251</xdr:row>
                    <xdr:rowOff>254000</xdr:rowOff>
                  </to>
                </anchor>
              </controlPr>
            </control>
          </mc:Choice>
        </mc:AlternateContent>
        <mc:AlternateContent xmlns:mc="http://schemas.openxmlformats.org/markup-compatibility/2006">
          <mc:Choice Requires="x14">
            <control shapeId="24132" r:id="rId305" name="Scroll Bar 580">
              <controlPr defaultSize="0" autoPict="0">
                <anchor moveWithCells="1">
                  <from>
                    <xdr:col>4</xdr:col>
                    <xdr:colOff>50800</xdr:colOff>
                    <xdr:row>252</xdr:row>
                    <xdr:rowOff>38100</xdr:rowOff>
                  </from>
                  <to>
                    <xdr:col>8</xdr:col>
                    <xdr:colOff>0</xdr:colOff>
                    <xdr:row>252</xdr:row>
                    <xdr:rowOff>254000</xdr:rowOff>
                  </to>
                </anchor>
              </controlPr>
            </control>
          </mc:Choice>
        </mc:AlternateContent>
        <mc:AlternateContent xmlns:mc="http://schemas.openxmlformats.org/markup-compatibility/2006">
          <mc:Choice Requires="x14">
            <control shapeId="24133" r:id="rId306" name="Scroll Bar 581">
              <controlPr defaultSize="0" autoPict="0">
                <anchor moveWithCells="1">
                  <from>
                    <xdr:col>4</xdr:col>
                    <xdr:colOff>50800</xdr:colOff>
                    <xdr:row>253</xdr:row>
                    <xdr:rowOff>38100</xdr:rowOff>
                  </from>
                  <to>
                    <xdr:col>8</xdr:col>
                    <xdr:colOff>0</xdr:colOff>
                    <xdr:row>253</xdr:row>
                    <xdr:rowOff>254000</xdr:rowOff>
                  </to>
                </anchor>
              </controlPr>
            </control>
          </mc:Choice>
        </mc:AlternateContent>
        <mc:AlternateContent xmlns:mc="http://schemas.openxmlformats.org/markup-compatibility/2006">
          <mc:Choice Requires="x14">
            <control shapeId="24134" r:id="rId307" name="Scroll Bar 582">
              <controlPr defaultSize="0" autoPict="0">
                <anchor moveWithCells="1">
                  <from>
                    <xdr:col>4</xdr:col>
                    <xdr:colOff>50800</xdr:colOff>
                    <xdr:row>254</xdr:row>
                    <xdr:rowOff>38100</xdr:rowOff>
                  </from>
                  <to>
                    <xdr:col>8</xdr:col>
                    <xdr:colOff>0</xdr:colOff>
                    <xdr:row>254</xdr:row>
                    <xdr:rowOff>254000</xdr:rowOff>
                  </to>
                </anchor>
              </controlPr>
            </control>
          </mc:Choice>
        </mc:AlternateContent>
        <mc:AlternateContent xmlns:mc="http://schemas.openxmlformats.org/markup-compatibility/2006">
          <mc:Choice Requires="x14">
            <control shapeId="24135" r:id="rId308" name="Scroll Bar 583">
              <controlPr defaultSize="0" autoPict="0">
                <anchor moveWithCells="1">
                  <from>
                    <xdr:col>4</xdr:col>
                    <xdr:colOff>50800</xdr:colOff>
                    <xdr:row>255</xdr:row>
                    <xdr:rowOff>38100</xdr:rowOff>
                  </from>
                  <to>
                    <xdr:col>8</xdr:col>
                    <xdr:colOff>0</xdr:colOff>
                    <xdr:row>255</xdr:row>
                    <xdr:rowOff>254000</xdr:rowOff>
                  </to>
                </anchor>
              </controlPr>
            </control>
          </mc:Choice>
        </mc:AlternateContent>
        <mc:AlternateContent xmlns:mc="http://schemas.openxmlformats.org/markup-compatibility/2006">
          <mc:Choice Requires="x14">
            <control shapeId="24136" r:id="rId309" name="Scroll Bar 584">
              <controlPr defaultSize="0" autoPict="0">
                <anchor moveWithCells="1">
                  <from>
                    <xdr:col>4</xdr:col>
                    <xdr:colOff>50800</xdr:colOff>
                    <xdr:row>256</xdr:row>
                    <xdr:rowOff>38100</xdr:rowOff>
                  </from>
                  <to>
                    <xdr:col>8</xdr:col>
                    <xdr:colOff>0</xdr:colOff>
                    <xdr:row>256</xdr:row>
                    <xdr:rowOff>254000</xdr:rowOff>
                  </to>
                </anchor>
              </controlPr>
            </control>
          </mc:Choice>
        </mc:AlternateContent>
        <mc:AlternateContent xmlns:mc="http://schemas.openxmlformats.org/markup-compatibility/2006">
          <mc:Choice Requires="x14">
            <control shapeId="24137" r:id="rId310" name="Scroll Bar 585">
              <controlPr defaultSize="0" autoPict="0">
                <anchor moveWithCells="1">
                  <from>
                    <xdr:col>4</xdr:col>
                    <xdr:colOff>50800</xdr:colOff>
                    <xdr:row>257</xdr:row>
                    <xdr:rowOff>38100</xdr:rowOff>
                  </from>
                  <to>
                    <xdr:col>8</xdr:col>
                    <xdr:colOff>0</xdr:colOff>
                    <xdr:row>257</xdr:row>
                    <xdr:rowOff>254000</xdr:rowOff>
                  </to>
                </anchor>
              </controlPr>
            </control>
          </mc:Choice>
        </mc:AlternateContent>
        <mc:AlternateContent xmlns:mc="http://schemas.openxmlformats.org/markup-compatibility/2006">
          <mc:Choice Requires="x14">
            <control shapeId="24138" r:id="rId311" name="Scroll Bar 586">
              <controlPr defaultSize="0" autoPict="0">
                <anchor moveWithCells="1">
                  <from>
                    <xdr:col>4</xdr:col>
                    <xdr:colOff>50800</xdr:colOff>
                    <xdr:row>258</xdr:row>
                    <xdr:rowOff>38100</xdr:rowOff>
                  </from>
                  <to>
                    <xdr:col>8</xdr:col>
                    <xdr:colOff>0</xdr:colOff>
                    <xdr:row>258</xdr:row>
                    <xdr:rowOff>254000</xdr:rowOff>
                  </to>
                </anchor>
              </controlPr>
            </control>
          </mc:Choice>
        </mc:AlternateContent>
        <mc:AlternateContent xmlns:mc="http://schemas.openxmlformats.org/markup-compatibility/2006">
          <mc:Choice Requires="x14">
            <control shapeId="24139" r:id="rId312" name="Scroll Bar 587">
              <controlPr defaultSize="0" autoPict="0">
                <anchor moveWithCells="1">
                  <from>
                    <xdr:col>4</xdr:col>
                    <xdr:colOff>50800</xdr:colOff>
                    <xdr:row>259</xdr:row>
                    <xdr:rowOff>38100</xdr:rowOff>
                  </from>
                  <to>
                    <xdr:col>8</xdr:col>
                    <xdr:colOff>0</xdr:colOff>
                    <xdr:row>259</xdr:row>
                    <xdr:rowOff>254000</xdr:rowOff>
                  </to>
                </anchor>
              </controlPr>
            </control>
          </mc:Choice>
        </mc:AlternateContent>
        <mc:AlternateContent xmlns:mc="http://schemas.openxmlformats.org/markup-compatibility/2006">
          <mc:Choice Requires="x14">
            <control shapeId="24140" r:id="rId313" name="Scroll Bar 588">
              <controlPr defaultSize="0" autoPict="0">
                <anchor moveWithCells="1">
                  <from>
                    <xdr:col>4</xdr:col>
                    <xdr:colOff>50800</xdr:colOff>
                    <xdr:row>260</xdr:row>
                    <xdr:rowOff>38100</xdr:rowOff>
                  </from>
                  <to>
                    <xdr:col>8</xdr:col>
                    <xdr:colOff>0</xdr:colOff>
                    <xdr:row>260</xdr:row>
                    <xdr:rowOff>254000</xdr:rowOff>
                  </to>
                </anchor>
              </controlPr>
            </control>
          </mc:Choice>
        </mc:AlternateContent>
        <mc:AlternateContent xmlns:mc="http://schemas.openxmlformats.org/markup-compatibility/2006">
          <mc:Choice Requires="x14">
            <control shapeId="24141" r:id="rId314" name="Scroll Bar 589">
              <controlPr defaultSize="0" autoPict="0">
                <anchor moveWithCells="1">
                  <from>
                    <xdr:col>4</xdr:col>
                    <xdr:colOff>50800</xdr:colOff>
                    <xdr:row>261</xdr:row>
                    <xdr:rowOff>38100</xdr:rowOff>
                  </from>
                  <to>
                    <xdr:col>8</xdr:col>
                    <xdr:colOff>0</xdr:colOff>
                    <xdr:row>261</xdr:row>
                    <xdr:rowOff>254000</xdr:rowOff>
                  </to>
                </anchor>
              </controlPr>
            </control>
          </mc:Choice>
        </mc:AlternateContent>
        <mc:AlternateContent xmlns:mc="http://schemas.openxmlformats.org/markup-compatibility/2006">
          <mc:Choice Requires="x14">
            <control shapeId="24142" r:id="rId315" name="Scroll Bar 590">
              <controlPr defaultSize="0" autoPict="0">
                <anchor moveWithCells="1">
                  <from>
                    <xdr:col>4</xdr:col>
                    <xdr:colOff>50800</xdr:colOff>
                    <xdr:row>262</xdr:row>
                    <xdr:rowOff>38100</xdr:rowOff>
                  </from>
                  <to>
                    <xdr:col>8</xdr:col>
                    <xdr:colOff>0</xdr:colOff>
                    <xdr:row>262</xdr:row>
                    <xdr:rowOff>254000</xdr:rowOff>
                  </to>
                </anchor>
              </controlPr>
            </control>
          </mc:Choice>
        </mc:AlternateContent>
        <mc:AlternateContent xmlns:mc="http://schemas.openxmlformats.org/markup-compatibility/2006">
          <mc:Choice Requires="x14">
            <control shapeId="24143" r:id="rId316" name="Scroll Bar 591">
              <controlPr defaultSize="0" autoPict="0">
                <anchor moveWithCells="1">
                  <from>
                    <xdr:col>4</xdr:col>
                    <xdr:colOff>50800</xdr:colOff>
                    <xdr:row>263</xdr:row>
                    <xdr:rowOff>38100</xdr:rowOff>
                  </from>
                  <to>
                    <xdr:col>8</xdr:col>
                    <xdr:colOff>0</xdr:colOff>
                    <xdr:row>263</xdr:row>
                    <xdr:rowOff>254000</xdr:rowOff>
                  </to>
                </anchor>
              </controlPr>
            </control>
          </mc:Choice>
        </mc:AlternateContent>
        <mc:AlternateContent xmlns:mc="http://schemas.openxmlformats.org/markup-compatibility/2006">
          <mc:Choice Requires="x14">
            <control shapeId="24144" r:id="rId317" name="Scroll Bar 592">
              <controlPr defaultSize="0" autoPict="0">
                <anchor moveWithCells="1">
                  <from>
                    <xdr:col>4</xdr:col>
                    <xdr:colOff>50800</xdr:colOff>
                    <xdr:row>264</xdr:row>
                    <xdr:rowOff>38100</xdr:rowOff>
                  </from>
                  <to>
                    <xdr:col>8</xdr:col>
                    <xdr:colOff>0</xdr:colOff>
                    <xdr:row>264</xdr:row>
                    <xdr:rowOff>254000</xdr:rowOff>
                  </to>
                </anchor>
              </controlPr>
            </control>
          </mc:Choice>
        </mc:AlternateContent>
        <mc:AlternateContent xmlns:mc="http://schemas.openxmlformats.org/markup-compatibility/2006">
          <mc:Choice Requires="x14">
            <control shapeId="24313" r:id="rId318" name="Scroll Bar 761">
              <controlPr defaultSize="0" autoPict="0">
                <anchor moveWithCells="1">
                  <from>
                    <xdr:col>4</xdr:col>
                    <xdr:colOff>50800</xdr:colOff>
                    <xdr:row>244</xdr:row>
                    <xdr:rowOff>38100</xdr:rowOff>
                  </from>
                  <to>
                    <xdr:col>8</xdr:col>
                    <xdr:colOff>0</xdr:colOff>
                    <xdr:row>244</xdr:row>
                    <xdr:rowOff>254000</xdr:rowOff>
                  </to>
                </anchor>
              </controlPr>
            </control>
          </mc:Choice>
        </mc:AlternateContent>
        <mc:AlternateContent xmlns:mc="http://schemas.openxmlformats.org/markup-compatibility/2006">
          <mc:Choice Requires="x14">
            <control shapeId="24314" r:id="rId319" name="Scroll Bar 762">
              <controlPr defaultSize="0" autoPict="0">
                <anchor moveWithCells="1">
                  <from>
                    <xdr:col>4</xdr:col>
                    <xdr:colOff>50800</xdr:colOff>
                    <xdr:row>245</xdr:row>
                    <xdr:rowOff>38100</xdr:rowOff>
                  </from>
                  <to>
                    <xdr:col>8</xdr:col>
                    <xdr:colOff>0</xdr:colOff>
                    <xdr:row>245</xdr:row>
                    <xdr:rowOff>254000</xdr:rowOff>
                  </to>
                </anchor>
              </controlPr>
            </control>
          </mc:Choice>
        </mc:AlternateContent>
        <mc:AlternateContent xmlns:mc="http://schemas.openxmlformats.org/markup-compatibility/2006">
          <mc:Choice Requires="x14">
            <control shapeId="24315" r:id="rId320" name="Scroll Bar 763">
              <controlPr defaultSize="0" autoPict="0">
                <anchor moveWithCells="1">
                  <from>
                    <xdr:col>4</xdr:col>
                    <xdr:colOff>50800</xdr:colOff>
                    <xdr:row>246</xdr:row>
                    <xdr:rowOff>38100</xdr:rowOff>
                  </from>
                  <to>
                    <xdr:col>8</xdr:col>
                    <xdr:colOff>0</xdr:colOff>
                    <xdr:row>246</xdr:row>
                    <xdr:rowOff>254000</xdr:rowOff>
                  </to>
                </anchor>
              </controlPr>
            </control>
          </mc:Choice>
        </mc:AlternateContent>
        <mc:AlternateContent xmlns:mc="http://schemas.openxmlformats.org/markup-compatibility/2006">
          <mc:Choice Requires="x14">
            <control shapeId="24316" r:id="rId321" name="Scroll Bar 764">
              <controlPr defaultSize="0" autoPict="0">
                <anchor moveWithCells="1">
                  <from>
                    <xdr:col>4</xdr:col>
                    <xdr:colOff>50800</xdr:colOff>
                    <xdr:row>247</xdr:row>
                    <xdr:rowOff>38100</xdr:rowOff>
                  </from>
                  <to>
                    <xdr:col>8</xdr:col>
                    <xdr:colOff>0</xdr:colOff>
                    <xdr:row>247</xdr:row>
                    <xdr:rowOff>254000</xdr:rowOff>
                  </to>
                </anchor>
              </controlPr>
            </control>
          </mc:Choice>
        </mc:AlternateContent>
        <mc:AlternateContent xmlns:mc="http://schemas.openxmlformats.org/markup-compatibility/2006">
          <mc:Choice Requires="x14">
            <control shapeId="24317" r:id="rId322" name="Scroll Bar 765">
              <controlPr defaultSize="0" autoPict="0">
                <anchor moveWithCells="1">
                  <from>
                    <xdr:col>4</xdr:col>
                    <xdr:colOff>50800</xdr:colOff>
                    <xdr:row>248</xdr:row>
                    <xdr:rowOff>38100</xdr:rowOff>
                  </from>
                  <to>
                    <xdr:col>8</xdr:col>
                    <xdr:colOff>0</xdr:colOff>
                    <xdr:row>248</xdr:row>
                    <xdr:rowOff>254000</xdr:rowOff>
                  </to>
                </anchor>
              </controlPr>
            </control>
          </mc:Choice>
        </mc:AlternateContent>
        <mc:AlternateContent xmlns:mc="http://schemas.openxmlformats.org/markup-compatibility/2006">
          <mc:Choice Requires="x14">
            <control shapeId="24318" r:id="rId323" name="Scroll Bar 766">
              <controlPr defaultSize="0" autoPict="0">
                <anchor moveWithCells="1">
                  <from>
                    <xdr:col>4</xdr:col>
                    <xdr:colOff>50800</xdr:colOff>
                    <xdr:row>249</xdr:row>
                    <xdr:rowOff>38100</xdr:rowOff>
                  </from>
                  <to>
                    <xdr:col>8</xdr:col>
                    <xdr:colOff>0</xdr:colOff>
                    <xdr:row>249</xdr:row>
                    <xdr:rowOff>254000</xdr:rowOff>
                  </to>
                </anchor>
              </controlPr>
            </control>
          </mc:Choice>
        </mc:AlternateContent>
        <mc:AlternateContent xmlns:mc="http://schemas.openxmlformats.org/markup-compatibility/2006">
          <mc:Choice Requires="x14">
            <control shapeId="24319" r:id="rId324" name="Scroll Bar 767">
              <controlPr defaultSize="0" autoPict="0">
                <anchor moveWithCells="1">
                  <from>
                    <xdr:col>4</xdr:col>
                    <xdr:colOff>50800</xdr:colOff>
                    <xdr:row>250</xdr:row>
                    <xdr:rowOff>38100</xdr:rowOff>
                  </from>
                  <to>
                    <xdr:col>8</xdr:col>
                    <xdr:colOff>0</xdr:colOff>
                    <xdr:row>250</xdr:row>
                    <xdr:rowOff>254000</xdr:rowOff>
                  </to>
                </anchor>
              </controlPr>
            </control>
          </mc:Choice>
        </mc:AlternateContent>
        <mc:AlternateContent xmlns:mc="http://schemas.openxmlformats.org/markup-compatibility/2006">
          <mc:Choice Requires="x14">
            <control shapeId="24320" r:id="rId325" name="Scroll Bar 768">
              <controlPr defaultSize="0" autoPict="0">
                <anchor moveWithCells="1">
                  <from>
                    <xdr:col>4</xdr:col>
                    <xdr:colOff>50800</xdr:colOff>
                    <xdr:row>251</xdr:row>
                    <xdr:rowOff>38100</xdr:rowOff>
                  </from>
                  <to>
                    <xdr:col>8</xdr:col>
                    <xdr:colOff>0</xdr:colOff>
                    <xdr:row>251</xdr:row>
                    <xdr:rowOff>254000</xdr:rowOff>
                  </to>
                </anchor>
              </controlPr>
            </control>
          </mc:Choice>
        </mc:AlternateContent>
        <mc:AlternateContent xmlns:mc="http://schemas.openxmlformats.org/markup-compatibility/2006">
          <mc:Choice Requires="x14">
            <control shapeId="24321" r:id="rId326" name="Scroll Bar 769">
              <controlPr defaultSize="0" autoPict="0">
                <anchor moveWithCells="1">
                  <from>
                    <xdr:col>4</xdr:col>
                    <xdr:colOff>50800</xdr:colOff>
                    <xdr:row>252</xdr:row>
                    <xdr:rowOff>38100</xdr:rowOff>
                  </from>
                  <to>
                    <xdr:col>8</xdr:col>
                    <xdr:colOff>0</xdr:colOff>
                    <xdr:row>252</xdr:row>
                    <xdr:rowOff>254000</xdr:rowOff>
                  </to>
                </anchor>
              </controlPr>
            </control>
          </mc:Choice>
        </mc:AlternateContent>
        <mc:AlternateContent xmlns:mc="http://schemas.openxmlformats.org/markup-compatibility/2006">
          <mc:Choice Requires="x14">
            <control shapeId="24322" r:id="rId327" name="Scroll Bar 770">
              <controlPr defaultSize="0" autoPict="0">
                <anchor moveWithCells="1">
                  <from>
                    <xdr:col>4</xdr:col>
                    <xdr:colOff>50800</xdr:colOff>
                    <xdr:row>253</xdr:row>
                    <xdr:rowOff>38100</xdr:rowOff>
                  </from>
                  <to>
                    <xdr:col>8</xdr:col>
                    <xdr:colOff>0</xdr:colOff>
                    <xdr:row>253</xdr:row>
                    <xdr:rowOff>254000</xdr:rowOff>
                  </to>
                </anchor>
              </controlPr>
            </control>
          </mc:Choice>
        </mc:AlternateContent>
        <mc:AlternateContent xmlns:mc="http://schemas.openxmlformats.org/markup-compatibility/2006">
          <mc:Choice Requires="x14">
            <control shapeId="24323" r:id="rId328" name="Scroll Bar 771">
              <controlPr defaultSize="0" autoPict="0">
                <anchor moveWithCells="1">
                  <from>
                    <xdr:col>4</xdr:col>
                    <xdr:colOff>50800</xdr:colOff>
                    <xdr:row>254</xdr:row>
                    <xdr:rowOff>38100</xdr:rowOff>
                  </from>
                  <to>
                    <xdr:col>8</xdr:col>
                    <xdr:colOff>0</xdr:colOff>
                    <xdr:row>254</xdr:row>
                    <xdr:rowOff>254000</xdr:rowOff>
                  </to>
                </anchor>
              </controlPr>
            </control>
          </mc:Choice>
        </mc:AlternateContent>
        <mc:AlternateContent xmlns:mc="http://schemas.openxmlformats.org/markup-compatibility/2006">
          <mc:Choice Requires="x14">
            <control shapeId="24324" r:id="rId329" name="Scroll Bar 772">
              <controlPr defaultSize="0" autoPict="0">
                <anchor moveWithCells="1">
                  <from>
                    <xdr:col>4</xdr:col>
                    <xdr:colOff>50800</xdr:colOff>
                    <xdr:row>255</xdr:row>
                    <xdr:rowOff>38100</xdr:rowOff>
                  </from>
                  <to>
                    <xdr:col>8</xdr:col>
                    <xdr:colOff>0</xdr:colOff>
                    <xdr:row>255</xdr:row>
                    <xdr:rowOff>254000</xdr:rowOff>
                  </to>
                </anchor>
              </controlPr>
            </control>
          </mc:Choice>
        </mc:AlternateContent>
        <mc:AlternateContent xmlns:mc="http://schemas.openxmlformats.org/markup-compatibility/2006">
          <mc:Choice Requires="x14">
            <control shapeId="24325" r:id="rId330" name="Scroll Bar 773">
              <controlPr defaultSize="0" autoPict="0">
                <anchor moveWithCells="1">
                  <from>
                    <xdr:col>4</xdr:col>
                    <xdr:colOff>50800</xdr:colOff>
                    <xdr:row>256</xdr:row>
                    <xdr:rowOff>38100</xdr:rowOff>
                  </from>
                  <to>
                    <xdr:col>8</xdr:col>
                    <xdr:colOff>0</xdr:colOff>
                    <xdr:row>256</xdr:row>
                    <xdr:rowOff>254000</xdr:rowOff>
                  </to>
                </anchor>
              </controlPr>
            </control>
          </mc:Choice>
        </mc:AlternateContent>
        <mc:AlternateContent xmlns:mc="http://schemas.openxmlformats.org/markup-compatibility/2006">
          <mc:Choice Requires="x14">
            <control shapeId="24326" r:id="rId331" name="Scroll Bar 774">
              <controlPr defaultSize="0" autoPict="0">
                <anchor moveWithCells="1">
                  <from>
                    <xdr:col>4</xdr:col>
                    <xdr:colOff>50800</xdr:colOff>
                    <xdr:row>257</xdr:row>
                    <xdr:rowOff>38100</xdr:rowOff>
                  </from>
                  <to>
                    <xdr:col>8</xdr:col>
                    <xdr:colOff>0</xdr:colOff>
                    <xdr:row>257</xdr:row>
                    <xdr:rowOff>254000</xdr:rowOff>
                  </to>
                </anchor>
              </controlPr>
            </control>
          </mc:Choice>
        </mc:AlternateContent>
        <mc:AlternateContent xmlns:mc="http://schemas.openxmlformats.org/markup-compatibility/2006">
          <mc:Choice Requires="x14">
            <control shapeId="24327" r:id="rId332" name="Scroll Bar 775">
              <controlPr defaultSize="0" autoPict="0">
                <anchor moveWithCells="1">
                  <from>
                    <xdr:col>4</xdr:col>
                    <xdr:colOff>50800</xdr:colOff>
                    <xdr:row>258</xdr:row>
                    <xdr:rowOff>38100</xdr:rowOff>
                  </from>
                  <to>
                    <xdr:col>8</xdr:col>
                    <xdr:colOff>0</xdr:colOff>
                    <xdr:row>258</xdr:row>
                    <xdr:rowOff>254000</xdr:rowOff>
                  </to>
                </anchor>
              </controlPr>
            </control>
          </mc:Choice>
        </mc:AlternateContent>
        <mc:AlternateContent xmlns:mc="http://schemas.openxmlformats.org/markup-compatibility/2006">
          <mc:Choice Requires="x14">
            <control shapeId="24328" r:id="rId333" name="Scroll Bar 776">
              <controlPr defaultSize="0" autoPict="0">
                <anchor moveWithCells="1">
                  <from>
                    <xdr:col>4</xdr:col>
                    <xdr:colOff>50800</xdr:colOff>
                    <xdr:row>259</xdr:row>
                    <xdr:rowOff>38100</xdr:rowOff>
                  </from>
                  <to>
                    <xdr:col>8</xdr:col>
                    <xdr:colOff>0</xdr:colOff>
                    <xdr:row>259</xdr:row>
                    <xdr:rowOff>254000</xdr:rowOff>
                  </to>
                </anchor>
              </controlPr>
            </control>
          </mc:Choice>
        </mc:AlternateContent>
        <mc:AlternateContent xmlns:mc="http://schemas.openxmlformats.org/markup-compatibility/2006">
          <mc:Choice Requires="x14">
            <control shapeId="24329" r:id="rId334" name="Scroll Bar 777">
              <controlPr defaultSize="0" autoPict="0">
                <anchor moveWithCells="1">
                  <from>
                    <xdr:col>4</xdr:col>
                    <xdr:colOff>50800</xdr:colOff>
                    <xdr:row>260</xdr:row>
                    <xdr:rowOff>38100</xdr:rowOff>
                  </from>
                  <to>
                    <xdr:col>8</xdr:col>
                    <xdr:colOff>0</xdr:colOff>
                    <xdr:row>260</xdr:row>
                    <xdr:rowOff>254000</xdr:rowOff>
                  </to>
                </anchor>
              </controlPr>
            </control>
          </mc:Choice>
        </mc:AlternateContent>
        <mc:AlternateContent xmlns:mc="http://schemas.openxmlformats.org/markup-compatibility/2006">
          <mc:Choice Requires="x14">
            <control shapeId="24330" r:id="rId335" name="Scroll Bar 778">
              <controlPr defaultSize="0" autoPict="0">
                <anchor moveWithCells="1">
                  <from>
                    <xdr:col>4</xdr:col>
                    <xdr:colOff>50800</xdr:colOff>
                    <xdr:row>261</xdr:row>
                    <xdr:rowOff>38100</xdr:rowOff>
                  </from>
                  <to>
                    <xdr:col>8</xdr:col>
                    <xdr:colOff>0</xdr:colOff>
                    <xdr:row>261</xdr:row>
                    <xdr:rowOff>254000</xdr:rowOff>
                  </to>
                </anchor>
              </controlPr>
            </control>
          </mc:Choice>
        </mc:AlternateContent>
        <mc:AlternateContent xmlns:mc="http://schemas.openxmlformats.org/markup-compatibility/2006">
          <mc:Choice Requires="x14">
            <control shapeId="24331" r:id="rId336" name="Scroll Bar 779">
              <controlPr defaultSize="0" autoPict="0">
                <anchor moveWithCells="1">
                  <from>
                    <xdr:col>4</xdr:col>
                    <xdr:colOff>50800</xdr:colOff>
                    <xdr:row>262</xdr:row>
                    <xdr:rowOff>38100</xdr:rowOff>
                  </from>
                  <to>
                    <xdr:col>8</xdr:col>
                    <xdr:colOff>0</xdr:colOff>
                    <xdr:row>262</xdr:row>
                    <xdr:rowOff>254000</xdr:rowOff>
                  </to>
                </anchor>
              </controlPr>
            </control>
          </mc:Choice>
        </mc:AlternateContent>
        <mc:AlternateContent xmlns:mc="http://schemas.openxmlformats.org/markup-compatibility/2006">
          <mc:Choice Requires="x14">
            <control shapeId="24332" r:id="rId337" name="Scroll Bar 780">
              <controlPr defaultSize="0" autoPict="0">
                <anchor moveWithCells="1">
                  <from>
                    <xdr:col>4</xdr:col>
                    <xdr:colOff>50800</xdr:colOff>
                    <xdr:row>263</xdr:row>
                    <xdr:rowOff>38100</xdr:rowOff>
                  </from>
                  <to>
                    <xdr:col>8</xdr:col>
                    <xdr:colOff>0</xdr:colOff>
                    <xdr:row>263</xdr:row>
                    <xdr:rowOff>254000</xdr:rowOff>
                  </to>
                </anchor>
              </controlPr>
            </control>
          </mc:Choice>
        </mc:AlternateContent>
        <mc:AlternateContent xmlns:mc="http://schemas.openxmlformats.org/markup-compatibility/2006">
          <mc:Choice Requires="x14">
            <control shapeId="24333" r:id="rId338" name="Scroll Bar 781">
              <controlPr defaultSize="0" autoPict="0">
                <anchor moveWithCells="1">
                  <from>
                    <xdr:col>4</xdr:col>
                    <xdr:colOff>50800</xdr:colOff>
                    <xdr:row>264</xdr:row>
                    <xdr:rowOff>38100</xdr:rowOff>
                  </from>
                  <to>
                    <xdr:col>8</xdr:col>
                    <xdr:colOff>0</xdr:colOff>
                    <xdr:row>264</xdr:row>
                    <xdr:rowOff>254000</xdr:rowOff>
                  </to>
                </anchor>
              </controlPr>
            </control>
          </mc:Choice>
        </mc:AlternateContent>
        <mc:AlternateContent xmlns:mc="http://schemas.openxmlformats.org/markup-compatibility/2006">
          <mc:Choice Requires="x14">
            <control shapeId="24334" r:id="rId339" name="Scroll Bar 782">
              <controlPr defaultSize="0" autoPict="0">
                <anchor moveWithCells="1">
                  <from>
                    <xdr:col>4</xdr:col>
                    <xdr:colOff>50800</xdr:colOff>
                    <xdr:row>244</xdr:row>
                    <xdr:rowOff>38100</xdr:rowOff>
                  </from>
                  <to>
                    <xdr:col>8</xdr:col>
                    <xdr:colOff>0</xdr:colOff>
                    <xdr:row>244</xdr:row>
                    <xdr:rowOff>254000</xdr:rowOff>
                  </to>
                </anchor>
              </controlPr>
            </control>
          </mc:Choice>
        </mc:AlternateContent>
        <mc:AlternateContent xmlns:mc="http://schemas.openxmlformats.org/markup-compatibility/2006">
          <mc:Choice Requires="x14">
            <control shapeId="24335" r:id="rId340" name="Scroll Bar 783">
              <controlPr defaultSize="0" autoPict="0">
                <anchor moveWithCells="1">
                  <from>
                    <xdr:col>4</xdr:col>
                    <xdr:colOff>50800</xdr:colOff>
                    <xdr:row>245</xdr:row>
                    <xdr:rowOff>38100</xdr:rowOff>
                  </from>
                  <to>
                    <xdr:col>8</xdr:col>
                    <xdr:colOff>0</xdr:colOff>
                    <xdr:row>245</xdr:row>
                    <xdr:rowOff>254000</xdr:rowOff>
                  </to>
                </anchor>
              </controlPr>
            </control>
          </mc:Choice>
        </mc:AlternateContent>
        <mc:AlternateContent xmlns:mc="http://schemas.openxmlformats.org/markup-compatibility/2006">
          <mc:Choice Requires="x14">
            <control shapeId="24336" r:id="rId341" name="Scroll Bar 784">
              <controlPr defaultSize="0" autoPict="0">
                <anchor moveWithCells="1">
                  <from>
                    <xdr:col>4</xdr:col>
                    <xdr:colOff>50800</xdr:colOff>
                    <xdr:row>246</xdr:row>
                    <xdr:rowOff>38100</xdr:rowOff>
                  </from>
                  <to>
                    <xdr:col>8</xdr:col>
                    <xdr:colOff>0</xdr:colOff>
                    <xdr:row>246</xdr:row>
                    <xdr:rowOff>254000</xdr:rowOff>
                  </to>
                </anchor>
              </controlPr>
            </control>
          </mc:Choice>
        </mc:AlternateContent>
        <mc:AlternateContent xmlns:mc="http://schemas.openxmlformats.org/markup-compatibility/2006">
          <mc:Choice Requires="x14">
            <control shapeId="24337" r:id="rId342" name="Scroll Bar 785">
              <controlPr defaultSize="0" autoPict="0">
                <anchor moveWithCells="1">
                  <from>
                    <xdr:col>4</xdr:col>
                    <xdr:colOff>50800</xdr:colOff>
                    <xdr:row>247</xdr:row>
                    <xdr:rowOff>38100</xdr:rowOff>
                  </from>
                  <to>
                    <xdr:col>8</xdr:col>
                    <xdr:colOff>0</xdr:colOff>
                    <xdr:row>247</xdr:row>
                    <xdr:rowOff>254000</xdr:rowOff>
                  </to>
                </anchor>
              </controlPr>
            </control>
          </mc:Choice>
        </mc:AlternateContent>
        <mc:AlternateContent xmlns:mc="http://schemas.openxmlformats.org/markup-compatibility/2006">
          <mc:Choice Requires="x14">
            <control shapeId="24338" r:id="rId343" name="Scroll Bar 786">
              <controlPr defaultSize="0" autoPict="0">
                <anchor moveWithCells="1">
                  <from>
                    <xdr:col>4</xdr:col>
                    <xdr:colOff>50800</xdr:colOff>
                    <xdr:row>248</xdr:row>
                    <xdr:rowOff>38100</xdr:rowOff>
                  </from>
                  <to>
                    <xdr:col>8</xdr:col>
                    <xdr:colOff>0</xdr:colOff>
                    <xdr:row>248</xdr:row>
                    <xdr:rowOff>254000</xdr:rowOff>
                  </to>
                </anchor>
              </controlPr>
            </control>
          </mc:Choice>
        </mc:AlternateContent>
        <mc:AlternateContent xmlns:mc="http://schemas.openxmlformats.org/markup-compatibility/2006">
          <mc:Choice Requires="x14">
            <control shapeId="24339" r:id="rId344" name="Scroll Bar 787">
              <controlPr defaultSize="0" autoPict="0">
                <anchor moveWithCells="1">
                  <from>
                    <xdr:col>4</xdr:col>
                    <xdr:colOff>50800</xdr:colOff>
                    <xdr:row>249</xdr:row>
                    <xdr:rowOff>38100</xdr:rowOff>
                  </from>
                  <to>
                    <xdr:col>8</xdr:col>
                    <xdr:colOff>0</xdr:colOff>
                    <xdr:row>249</xdr:row>
                    <xdr:rowOff>254000</xdr:rowOff>
                  </to>
                </anchor>
              </controlPr>
            </control>
          </mc:Choice>
        </mc:AlternateContent>
        <mc:AlternateContent xmlns:mc="http://schemas.openxmlformats.org/markup-compatibility/2006">
          <mc:Choice Requires="x14">
            <control shapeId="24340" r:id="rId345" name="Scroll Bar 788">
              <controlPr defaultSize="0" autoPict="0">
                <anchor moveWithCells="1">
                  <from>
                    <xdr:col>4</xdr:col>
                    <xdr:colOff>50800</xdr:colOff>
                    <xdr:row>250</xdr:row>
                    <xdr:rowOff>38100</xdr:rowOff>
                  </from>
                  <to>
                    <xdr:col>8</xdr:col>
                    <xdr:colOff>0</xdr:colOff>
                    <xdr:row>250</xdr:row>
                    <xdr:rowOff>254000</xdr:rowOff>
                  </to>
                </anchor>
              </controlPr>
            </control>
          </mc:Choice>
        </mc:AlternateContent>
        <mc:AlternateContent xmlns:mc="http://schemas.openxmlformats.org/markup-compatibility/2006">
          <mc:Choice Requires="x14">
            <control shapeId="24341" r:id="rId346" name="Scroll Bar 789">
              <controlPr defaultSize="0" autoPict="0">
                <anchor moveWithCells="1">
                  <from>
                    <xdr:col>4</xdr:col>
                    <xdr:colOff>50800</xdr:colOff>
                    <xdr:row>251</xdr:row>
                    <xdr:rowOff>38100</xdr:rowOff>
                  </from>
                  <to>
                    <xdr:col>8</xdr:col>
                    <xdr:colOff>0</xdr:colOff>
                    <xdr:row>251</xdr:row>
                    <xdr:rowOff>254000</xdr:rowOff>
                  </to>
                </anchor>
              </controlPr>
            </control>
          </mc:Choice>
        </mc:AlternateContent>
        <mc:AlternateContent xmlns:mc="http://schemas.openxmlformats.org/markup-compatibility/2006">
          <mc:Choice Requires="x14">
            <control shapeId="24342" r:id="rId347" name="Scroll Bar 790">
              <controlPr defaultSize="0" autoPict="0">
                <anchor moveWithCells="1">
                  <from>
                    <xdr:col>4</xdr:col>
                    <xdr:colOff>50800</xdr:colOff>
                    <xdr:row>252</xdr:row>
                    <xdr:rowOff>38100</xdr:rowOff>
                  </from>
                  <to>
                    <xdr:col>8</xdr:col>
                    <xdr:colOff>0</xdr:colOff>
                    <xdr:row>252</xdr:row>
                    <xdr:rowOff>254000</xdr:rowOff>
                  </to>
                </anchor>
              </controlPr>
            </control>
          </mc:Choice>
        </mc:AlternateContent>
        <mc:AlternateContent xmlns:mc="http://schemas.openxmlformats.org/markup-compatibility/2006">
          <mc:Choice Requires="x14">
            <control shapeId="24343" r:id="rId348" name="Scroll Bar 791">
              <controlPr defaultSize="0" autoPict="0">
                <anchor moveWithCells="1">
                  <from>
                    <xdr:col>4</xdr:col>
                    <xdr:colOff>50800</xdr:colOff>
                    <xdr:row>253</xdr:row>
                    <xdr:rowOff>38100</xdr:rowOff>
                  </from>
                  <to>
                    <xdr:col>8</xdr:col>
                    <xdr:colOff>0</xdr:colOff>
                    <xdr:row>253</xdr:row>
                    <xdr:rowOff>254000</xdr:rowOff>
                  </to>
                </anchor>
              </controlPr>
            </control>
          </mc:Choice>
        </mc:AlternateContent>
        <mc:AlternateContent xmlns:mc="http://schemas.openxmlformats.org/markup-compatibility/2006">
          <mc:Choice Requires="x14">
            <control shapeId="24344" r:id="rId349" name="Scroll Bar 792">
              <controlPr defaultSize="0" autoPict="0">
                <anchor moveWithCells="1">
                  <from>
                    <xdr:col>4</xdr:col>
                    <xdr:colOff>50800</xdr:colOff>
                    <xdr:row>254</xdr:row>
                    <xdr:rowOff>38100</xdr:rowOff>
                  </from>
                  <to>
                    <xdr:col>8</xdr:col>
                    <xdr:colOff>0</xdr:colOff>
                    <xdr:row>254</xdr:row>
                    <xdr:rowOff>254000</xdr:rowOff>
                  </to>
                </anchor>
              </controlPr>
            </control>
          </mc:Choice>
        </mc:AlternateContent>
        <mc:AlternateContent xmlns:mc="http://schemas.openxmlformats.org/markup-compatibility/2006">
          <mc:Choice Requires="x14">
            <control shapeId="24345" r:id="rId350" name="Scroll Bar 793">
              <controlPr defaultSize="0" autoPict="0">
                <anchor moveWithCells="1">
                  <from>
                    <xdr:col>4</xdr:col>
                    <xdr:colOff>50800</xdr:colOff>
                    <xdr:row>255</xdr:row>
                    <xdr:rowOff>38100</xdr:rowOff>
                  </from>
                  <to>
                    <xdr:col>8</xdr:col>
                    <xdr:colOff>0</xdr:colOff>
                    <xdr:row>255</xdr:row>
                    <xdr:rowOff>254000</xdr:rowOff>
                  </to>
                </anchor>
              </controlPr>
            </control>
          </mc:Choice>
        </mc:AlternateContent>
        <mc:AlternateContent xmlns:mc="http://schemas.openxmlformats.org/markup-compatibility/2006">
          <mc:Choice Requires="x14">
            <control shapeId="24346" r:id="rId351" name="Scroll Bar 794">
              <controlPr defaultSize="0" autoPict="0">
                <anchor moveWithCells="1">
                  <from>
                    <xdr:col>4</xdr:col>
                    <xdr:colOff>50800</xdr:colOff>
                    <xdr:row>256</xdr:row>
                    <xdr:rowOff>38100</xdr:rowOff>
                  </from>
                  <to>
                    <xdr:col>8</xdr:col>
                    <xdr:colOff>0</xdr:colOff>
                    <xdr:row>256</xdr:row>
                    <xdr:rowOff>254000</xdr:rowOff>
                  </to>
                </anchor>
              </controlPr>
            </control>
          </mc:Choice>
        </mc:AlternateContent>
        <mc:AlternateContent xmlns:mc="http://schemas.openxmlformats.org/markup-compatibility/2006">
          <mc:Choice Requires="x14">
            <control shapeId="24347" r:id="rId352" name="Scroll Bar 795">
              <controlPr defaultSize="0" autoPict="0">
                <anchor moveWithCells="1">
                  <from>
                    <xdr:col>4</xdr:col>
                    <xdr:colOff>50800</xdr:colOff>
                    <xdr:row>257</xdr:row>
                    <xdr:rowOff>38100</xdr:rowOff>
                  </from>
                  <to>
                    <xdr:col>8</xdr:col>
                    <xdr:colOff>0</xdr:colOff>
                    <xdr:row>257</xdr:row>
                    <xdr:rowOff>254000</xdr:rowOff>
                  </to>
                </anchor>
              </controlPr>
            </control>
          </mc:Choice>
        </mc:AlternateContent>
        <mc:AlternateContent xmlns:mc="http://schemas.openxmlformats.org/markup-compatibility/2006">
          <mc:Choice Requires="x14">
            <control shapeId="24348" r:id="rId353" name="Scroll Bar 796">
              <controlPr defaultSize="0" autoPict="0">
                <anchor moveWithCells="1">
                  <from>
                    <xdr:col>4</xdr:col>
                    <xdr:colOff>50800</xdr:colOff>
                    <xdr:row>258</xdr:row>
                    <xdr:rowOff>38100</xdr:rowOff>
                  </from>
                  <to>
                    <xdr:col>8</xdr:col>
                    <xdr:colOff>0</xdr:colOff>
                    <xdr:row>258</xdr:row>
                    <xdr:rowOff>254000</xdr:rowOff>
                  </to>
                </anchor>
              </controlPr>
            </control>
          </mc:Choice>
        </mc:AlternateContent>
        <mc:AlternateContent xmlns:mc="http://schemas.openxmlformats.org/markup-compatibility/2006">
          <mc:Choice Requires="x14">
            <control shapeId="24349" r:id="rId354" name="Scroll Bar 797">
              <controlPr defaultSize="0" autoPict="0">
                <anchor moveWithCells="1">
                  <from>
                    <xdr:col>4</xdr:col>
                    <xdr:colOff>50800</xdr:colOff>
                    <xdr:row>259</xdr:row>
                    <xdr:rowOff>38100</xdr:rowOff>
                  </from>
                  <to>
                    <xdr:col>8</xdr:col>
                    <xdr:colOff>0</xdr:colOff>
                    <xdr:row>259</xdr:row>
                    <xdr:rowOff>254000</xdr:rowOff>
                  </to>
                </anchor>
              </controlPr>
            </control>
          </mc:Choice>
        </mc:AlternateContent>
        <mc:AlternateContent xmlns:mc="http://schemas.openxmlformats.org/markup-compatibility/2006">
          <mc:Choice Requires="x14">
            <control shapeId="24350" r:id="rId355" name="Scroll Bar 798">
              <controlPr defaultSize="0" autoPict="0">
                <anchor moveWithCells="1">
                  <from>
                    <xdr:col>4</xdr:col>
                    <xdr:colOff>50800</xdr:colOff>
                    <xdr:row>260</xdr:row>
                    <xdr:rowOff>38100</xdr:rowOff>
                  </from>
                  <to>
                    <xdr:col>8</xdr:col>
                    <xdr:colOff>0</xdr:colOff>
                    <xdr:row>260</xdr:row>
                    <xdr:rowOff>254000</xdr:rowOff>
                  </to>
                </anchor>
              </controlPr>
            </control>
          </mc:Choice>
        </mc:AlternateContent>
        <mc:AlternateContent xmlns:mc="http://schemas.openxmlformats.org/markup-compatibility/2006">
          <mc:Choice Requires="x14">
            <control shapeId="24351" r:id="rId356" name="Scroll Bar 799">
              <controlPr defaultSize="0" autoPict="0">
                <anchor moveWithCells="1">
                  <from>
                    <xdr:col>4</xdr:col>
                    <xdr:colOff>50800</xdr:colOff>
                    <xdr:row>261</xdr:row>
                    <xdr:rowOff>38100</xdr:rowOff>
                  </from>
                  <to>
                    <xdr:col>8</xdr:col>
                    <xdr:colOff>0</xdr:colOff>
                    <xdr:row>261</xdr:row>
                    <xdr:rowOff>254000</xdr:rowOff>
                  </to>
                </anchor>
              </controlPr>
            </control>
          </mc:Choice>
        </mc:AlternateContent>
        <mc:AlternateContent xmlns:mc="http://schemas.openxmlformats.org/markup-compatibility/2006">
          <mc:Choice Requires="x14">
            <control shapeId="24352" r:id="rId357" name="Scroll Bar 800">
              <controlPr defaultSize="0" autoPict="0">
                <anchor moveWithCells="1">
                  <from>
                    <xdr:col>4</xdr:col>
                    <xdr:colOff>50800</xdr:colOff>
                    <xdr:row>262</xdr:row>
                    <xdr:rowOff>38100</xdr:rowOff>
                  </from>
                  <to>
                    <xdr:col>8</xdr:col>
                    <xdr:colOff>0</xdr:colOff>
                    <xdr:row>262</xdr:row>
                    <xdr:rowOff>254000</xdr:rowOff>
                  </to>
                </anchor>
              </controlPr>
            </control>
          </mc:Choice>
        </mc:AlternateContent>
        <mc:AlternateContent xmlns:mc="http://schemas.openxmlformats.org/markup-compatibility/2006">
          <mc:Choice Requires="x14">
            <control shapeId="24353" r:id="rId358" name="Scroll Bar 801">
              <controlPr defaultSize="0" autoPict="0">
                <anchor moveWithCells="1">
                  <from>
                    <xdr:col>4</xdr:col>
                    <xdr:colOff>50800</xdr:colOff>
                    <xdr:row>263</xdr:row>
                    <xdr:rowOff>38100</xdr:rowOff>
                  </from>
                  <to>
                    <xdr:col>8</xdr:col>
                    <xdr:colOff>0</xdr:colOff>
                    <xdr:row>263</xdr:row>
                    <xdr:rowOff>254000</xdr:rowOff>
                  </to>
                </anchor>
              </controlPr>
            </control>
          </mc:Choice>
        </mc:AlternateContent>
        <mc:AlternateContent xmlns:mc="http://schemas.openxmlformats.org/markup-compatibility/2006">
          <mc:Choice Requires="x14">
            <control shapeId="24354" r:id="rId359" name="Scroll Bar 802">
              <controlPr defaultSize="0" autoPict="0">
                <anchor moveWithCells="1">
                  <from>
                    <xdr:col>4</xdr:col>
                    <xdr:colOff>50800</xdr:colOff>
                    <xdr:row>264</xdr:row>
                    <xdr:rowOff>38100</xdr:rowOff>
                  </from>
                  <to>
                    <xdr:col>8</xdr:col>
                    <xdr:colOff>0</xdr:colOff>
                    <xdr:row>264</xdr:row>
                    <xdr:rowOff>254000</xdr:rowOff>
                  </to>
                </anchor>
              </controlPr>
            </control>
          </mc:Choice>
        </mc:AlternateContent>
        <mc:AlternateContent xmlns:mc="http://schemas.openxmlformats.org/markup-compatibility/2006">
          <mc:Choice Requires="x14">
            <control shapeId="24523" r:id="rId360" name="Scroll Bar 971">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24524" r:id="rId361" name="Scroll Bar 972">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24525" r:id="rId362" name="Scroll Bar 973">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24526" r:id="rId363" name="Scroll Bar 974">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24527" r:id="rId364" name="Scroll Bar 975">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24528" r:id="rId365" name="Scroll Bar 976">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24529" r:id="rId366" name="Scroll Bar 977">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24530" r:id="rId367" name="Scroll Bar 978">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24531" r:id="rId368" name="Scroll Bar 979">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24532" r:id="rId369" name="Scroll Bar 980">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24533" r:id="rId370" name="Scroll Bar 981">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24534" r:id="rId371" name="Scroll Bar 982">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24535" r:id="rId372" name="Scroll Bar 983">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24536" r:id="rId373" name="Scroll Bar 984">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24537" r:id="rId374" name="Scroll Bar 985">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24538" r:id="rId375" name="Scroll Bar 986">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24539" r:id="rId376" name="Scroll Bar 987">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24540" r:id="rId377" name="Scroll Bar 988">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24541" r:id="rId378" name="Scroll Bar 989">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24542" r:id="rId379" name="Scroll Bar 990">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24543" r:id="rId380" name="Scroll Bar 991">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24544" r:id="rId381" name="Scroll Bar 992">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24545" r:id="rId382" name="Scroll Bar 993">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24546" r:id="rId383" name="Scroll Bar 994">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24547" r:id="rId384" name="Scroll Bar 995">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24548" r:id="rId385" name="Scroll Bar 996">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24549" r:id="rId386" name="Scroll Bar 997">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24550" r:id="rId387" name="Scroll Bar 998">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24551" r:id="rId388" name="Scroll Bar 999">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24552" r:id="rId389" name="Scroll Bar 1000">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24553" r:id="rId390" name="Scroll Bar 1001">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24554" r:id="rId391" name="Scroll Bar 1002">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24555" r:id="rId392" name="Scroll Bar 1003">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24556" r:id="rId393" name="Scroll Bar 1004">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24557" r:id="rId394" name="Scroll Bar 1005">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24558" r:id="rId395" name="Scroll Bar 1006">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24559" r:id="rId396" name="Scroll Bar 1007">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24560" r:id="rId397" name="Scroll Bar 1008">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24561" r:id="rId398" name="Scroll Bar 1009">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24562" r:id="rId399" name="Scroll Bar 1010">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24563" r:id="rId400" name="Scroll Bar 1011">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24564" r:id="rId401" name="Scroll Bar 1012">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24565" r:id="rId402" name="Scroll Bar 1013">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24566" r:id="rId403" name="Scroll Bar 1014">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24567" r:id="rId404" name="Scroll Bar 1015">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24568" r:id="rId405" name="Scroll Bar 1016">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24569" r:id="rId406" name="Scroll Bar 1017">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24570" r:id="rId407" name="Scroll Bar 1018">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24571" r:id="rId408" name="Scroll Bar 1019">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24572" r:id="rId409" name="Scroll Bar 1020">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24573" r:id="rId410" name="Scroll Bar 1021">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24574" r:id="rId411" name="Scroll Bar 1022">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24575" r:id="rId412" name="Scroll Bar 1023">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38912" r:id="rId413" name="Scroll Bar 1024">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38913" r:id="rId414" name="Scroll Bar 1025">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38914" r:id="rId415" name="Scroll Bar 1026">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38915" r:id="rId416" name="Scroll Bar 1027">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38916" r:id="rId417" name="Scroll Bar 1028">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38917" r:id="rId418" name="Scroll Bar 1029">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38918" r:id="rId419" name="Scroll Bar 1030">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38919" r:id="rId420" name="Scroll Bar 1031">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38920" r:id="rId421" name="Scroll Bar 1032">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38921" r:id="rId422" name="Scroll Bar 1033">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38922" r:id="rId423" name="Scroll Bar 1034">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38923" r:id="rId424" name="Scroll Bar 1035">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38924" r:id="rId425" name="Scroll Bar 1036">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38925" r:id="rId426" name="Scroll Bar 1037">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38926" r:id="rId427" name="Scroll Bar 1038">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38927" r:id="rId428" name="Scroll Bar 1039">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38928" r:id="rId429" name="Scroll Bar 1040">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38929" r:id="rId430" name="Scroll Bar 1041">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38930" r:id="rId431" name="Scroll Bar 1042">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38931" r:id="rId432" name="Scroll Bar 1043">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38932" r:id="rId433" name="Scroll Bar 1044">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38933" r:id="rId434" name="Scroll Bar 1045">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38934" r:id="rId435" name="Scroll Bar 1046">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38935" r:id="rId436" name="Scroll Bar 1047">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38936" r:id="rId437" name="Scroll Bar 1048">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38937" r:id="rId438" name="Scroll Bar 1049">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38938" r:id="rId439" name="Scroll Bar 1050">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38939" r:id="rId440" name="Scroll Bar 1051">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38940" r:id="rId441" name="Scroll Bar 1052">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38941" r:id="rId442" name="Scroll Bar 1053">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38942" r:id="rId443" name="Scroll Bar 1054">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39951" r:id="rId444" name="Scroll Bar 2063">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39952" r:id="rId445" name="Scroll Bar 2064">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39953" r:id="rId446" name="Scroll Bar 2065">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39954" r:id="rId447" name="Scroll Bar 2066">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39955" r:id="rId448" name="Scroll Bar 2067">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39956" r:id="rId449" name="Scroll Bar 2068">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39957" r:id="rId450" name="Scroll Bar 2069">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39958" r:id="rId451" name="Scroll Bar 2070">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39959" r:id="rId452" name="Scroll Bar 2071">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39960" r:id="rId453" name="Scroll Bar 2072">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39961" r:id="rId454" name="Scroll Bar 2073">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39962" r:id="rId455" name="Scroll Bar 2074">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39963" r:id="rId456" name="Scroll Bar 2075">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39964" r:id="rId457" name="Scroll Bar 2076">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39965" r:id="rId458" name="Scroll Bar 2077">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39966" r:id="rId459" name="Scroll Bar 2078">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39967" r:id="rId460" name="Scroll Bar 2079">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39968" r:id="rId461" name="Scroll Bar 2080">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39969" r:id="rId462" name="Scroll Bar 2081">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39970" r:id="rId463" name="Scroll Bar 2082">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39971" r:id="rId464" name="Scroll Bar 2083">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39972" r:id="rId465" name="Scroll Bar 2084">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39973" r:id="rId466" name="Scroll Bar 2085">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39974" r:id="rId467" name="Scroll Bar 2086">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39975" r:id="rId468" name="Scroll Bar 2087">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39976" r:id="rId469" name="Scroll Bar 2088">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39977" r:id="rId470" name="Scroll Bar 2089">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39978" r:id="rId471" name="Scroll Bar 2090">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39979" r:id="rId472" name="Scroll Bar 2091">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39980" r:id="rId473" name="Scroll Bar 2092">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39981" r:id="rId474" name="Scroll Bar 2093">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39982" r:id="rId475" name="Scroll Bar 2094">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39983" r:id="rId476" name="Scroll Bar 2095">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39984" r:id="rId477" name="Scroll Bar 2096">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39985" r:id="rId478" name="Scroll Bar 2097">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39986" r:id="rId479" name="Scroll Bar 2098">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39987" r:id="rId480" name="Scroll Bar 2099">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39988" r:id="rId481" name="Scroll Bar 2100">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39989" r:id="rId482" name="Scroll Bar 2101">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39990" r:id="rId483" name="Scroll Bar 2102">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39991" r:id="rId484" name="Scroll Bar 2103">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39992" r:id="rId485" name="Scroll Bar 2104">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39993" r:id="rId486" name="Scroll Bar 2105">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39994" r:id="rId487" name="Scroll Bar 2106">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39995" r:id="rId488" name="Scroll Bar 2107">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39996" r:id="rId489" name="Scroll Bar 2108">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39997" r:id="rId490" name="Scroll Bar 2109">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39998" r:id="rId491" name="Scroll Bar 2110">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39999" r:id="rId492" name="Scroll Bar 2111">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40000" r:id="rId493" name="Scroll Bar 2112">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40001" r:id="rId494" name="Scroll Bar 2113">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40002" r:id="rId495" name="Scroll Bar 2114">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40003" r:id="rId496" name="Scroll Bar 2115">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40004" r:id="rId497" name="Scroll Bar 2116">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40005" r:id="rId498" name="Scroll Bar 2117">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40006" r:id="rId499" name="Scroll Bar 2118">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40007" r:id="rId500" name="Scroll Bar 2119">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40008" r:id="rId501" name="Scroll Bar 2120">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40009" r:id="rId502" name="Scroll Bar 2121">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40010" r:id="rId503" name="Scroll Bar 2122">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40011" r:id="rId504" name="Scroll Bar 2123">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40012" r:id="rId505" name="Scroll Bar 2124">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40013" r:id="rId506" name="Scroll Bar 2125">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40014" r:id="rId507" name="Scroll Bar 2126">
              <controlPr defaultSize="0" autoPict="0">
                <anchor moveWithCells="1">
                  <from>
                    <xdr:col>4</xdr:col>
                    <xdr:colOff>50800</xdr:colOff>
                    <xdr:row>276</xdr:row>
                    <xdr:rowOff>38100</xdr:rowOff>
                  </from>
                  <to>
                    <xdr:col>8</xdr:col>
                    <xdr:colOff>0</xdr:colOff>
                    <xdr:row>276</xdr:row>
                    <xdr:rowOff>254000</xdr:rowOff>
                  </to>
                </anchor>
              </controlPr>
            </control>
          </mc:Choice>
        </mc:AlternateContent>
        <mc:AlternateContent xmlns:mc="http://schemas.openxmlformats.org/markup-compatibility/2006">
          <mc:Choice Requires="x14">
            <control shapeId="40015" r:id="rId508" name="Scroll Bar 2127">
              <controlPr defaultSize="0" autoPict="0">
                <anchor moveWithCells="1">
                  <from>
                    <xdr:col>4</xdr:col>
                    <xdr:colOff>50800</xdr:colOff>
                    <xdr:row>277</xdr:row>
                    <xdr:rowOff>38100</xdr:rowOff>
                  </from>
                  <to>
                    <xdr:col>8</xdr:col>
                    <xdr:colOff>0</xdr:colOff>
                    <xdr:row>277</xdr:row>
                    <xdr:rowOff>254000</xdr:rowOff>
                  </to>
                </anchor>
              </controlPr>
            </control>
          </mc:Choice>
        </mc:AlternateContent>
        <mc:AlternateContent xmlns:mc="http://schemas.openxmlformats.org/markup-compatibility/2006">
          <mc:Choice Requires="x14">
            <control shapeId="40016" r:id="rId509" name="Scroll Bar 2128">
              <controlPr defaultSize="0" autoPict="0">
                <anchor moveWithCells="1">
                  <from>
                    <xdr:col>4</xdr:col>
                    <xdr:colOff>50800</xdr:colOff>
                    <xdr:row>278</xdr:row>
                    <xdr:rowOff>38100</xdr:rowOff>
                  </from>
                  <to>
                    <xdr:col>8</xdr:col>
                    <xdr:colOff>0</xdr:colOff>
                    <xdr:row>278</xdr:row>
                    <xdr:rowOff>254000</xdr:rowOff>
                  </to>
                </anchor>
              </controlPr>
            </control>
          </mc:Choice>
        </mc:AlternateContent>
        <mc:AlternateContent xmlns:mc="http://schemas.openxmlformats.org/markup-compatibility/2006">
          <mc:Choice Requires="x14">
            <control shapeId="40017" r:id="rId510" name="Scroll Bar 2129">
              <controlPr defaultSize="0" autoPict="0">
                <anchor moveWithCells="1">
                  <from>
                    <xdr:col>4</xdr:col>
                    <xdr:colOff>50800</xdr:colOff>
                    <xdr:row>279</xdr:row>
                    <xdr:rowOff>38100</xdr:rowOff>
                  </from>
                  <to>
                    <xdr:col>8</xdr:col>
                    <xdr:colOff>0</xdr:colOff>
                    <xdr:row>279</xdr:row>
                    <xdr:rowOff>254000</xdr:rowOff>
                  </to>
                </anchor>
              </controlPr>
            </control>
          </mc:Choice>
        </mc:AlternateContent>
        <mc:AlternateContent xmlns:mc="http://schemas.openxmlformats.org/markup-compatibility/2006">
          <mc:Choice Requires="x14">
            <control shapeId="40018" r:id="rId511" name="Scroll Bar 2130">
              <controlPr defaultSize="0" autoPict="0">
                <anchor moveWithCells="1">
                  <from>
                    <xdr:col>4</xdr:col>
                    <xdr:colOff>50800</xdr:colOff>
                    <xdr:row>280</xdr:row>
                    <xdr:rowOff>38100</xdr:rowOff>
                  </from>
                  <to>
                    <xdr:col>8</xdr:col>
                    <xdr:colOff>0</xdr:colOff>
                    <xdr:row>280</xdr:row>
                    <xdr:rowOff>254000</xdr:rowOff>
                  </to>
                </anchor>
              </controlPr>
            </control>
          </mc:Choice>
        </mc:AlternateContent>
        <mc:AlternateContent xmlns:mc="http://schemas.openxmlformats.org/markup-compatibility/2006">
          <mc:Choice Requires="x14">
            <control shapeId="40019" r:id="rId512" name="Scroll Bar 2131">
              <controlPr defaultSize="0" autoPict="0">
                <anchor moveWithCells="1">
                  <from>
                    <xdr:col>4</xdr:col>
                    <xdr:colOff>50800</xdr:colOff>
                    <xdr:row>281</xdr:row>
                    <xdr:rowOff>38100</xdr:rowOff>
                  </from>
                  <to>
                    <xdr:col>8</xdr:col>
                    <xdr:colOff>0</xdr:colOff>
                    <xdr:row>281</xdr:row>
                    <xdr:rowOff>254000</xdr:rowOff>
                  </to>
                </anchor>
              </controlPr>
            </control>
          </mc:Choice>
        </mc:AlternateContent>
        <mc:AlternateContent xmlns:mc="http://schemas.openxmlformats.org/markup-compatibility/2006">
          <mc:Choice Requires="x14">
            <control shapeId="40020" r:id="rId513" name="Scroll Bar 2132">
              <controlPr defaultSize="0" autoPict="0">
                <anchor moveWithCells="1">
                  <from>
                    <xdr:col>4</xdr:col>
                    <xdr:colOff>50800</xdr:colOff>
                    <xdr:row>282</xdr:row>
                    <xdr:rowOff>38100</xdr:rowOff>
                  </from>
                  <to>
                    <xdr:col>8</xdr:col>
                    <xdr:colOff>0</xdr:colOff>
                    <xdr:row>282</xdr:row>
                    <xdr:rowOff>254000</xdr:rowOff>
                  </to>
                </anchor>
              </controlPr>
            </control>
          </mc:Choice>
        </mc:AlternateContent>
        <mc:AlternateContent xmlns:mc="http://schemas.openxmlformats.org/markup-compatibility/2006">
          <mc:Choice Requires="x14">
            <control shapeId="40021" r:id="rId514" name="Scroll Bar 2133">
              <controlPr defaultSize="0" autoPict="0">
                <anchor moveWithCells="1">
                  <from>
                    <xdr:col>4</xdr:col>
                    <xdr:colOff>50800</xdr:colOff>
                    <xdr:row>283</xdr:row>
                    <xdr:rowOff>38100</xdr:rowOff>
                  </from>
                  <to>
                    <xdr:col>8</xdr:col>
                    <xdr:colOff>0</xdr:colOff>
                    <xdr:row>283</xdr:row>
                    <xdr:rowOff>254000</xdr:rowOff>
                  </to>
                </anchor>
              </controlPr>
            </control>
          </mc:Choice>
        </mc:AlternateContent>
        <mc:AlternateContent xmlns:mc="http://schemas.openxmlformats.org/markup-compatibility/2006">
          <mc:Choice Requires="x14">
            <control shapeId="40022" r:id="rId515" name="Scroll Bar 2134">
              <controlPr defaultSize="0" autoPict="0">
                <anchor moveWithCells="1">
                  <from>
                    <xdr:col>4</xdr:col>
                    <xdr:colOff>50800</xdr:colOff>
                    <xdr:row>284</xdr:row>
                    <xdr:rowOff>38100</xdr:rowOff>
                  </from>
                  <to>
                    <xdr:col>8</xdr:col>
                    <xdr:colOff>0</xdr:colOff>
                    <xdr:row>284</xdr:row>
                    <xdr:rowOff>254000</xdr:rowOff>
                  </to>
                </anchor>
              </controlPr>
            </control>
          </mc:Choice>
        </mc:AlternateContent>
        <mc:AlternateContent xmlns:mc="http://schemas.openxmlformats.org/markup-compatibility/2006">
          <mc:Choice Requires="x14">
            <control shapeId="40023" r:id="rId516" name="Scroll Bar 2135">
              <controlPr defaultSize="0" autoPict="0">
                <anchor moveWithCells="1">
                  <from>
                    <xdr:col>4</xdr:col>
                    <xdr:colOff>50800</xdr:colOff>
                    <xdr:row>285</xdr:row>
                    <xdr:rowOff>38100</xdr:rowOff>
                  </from>
                  <to>
                    <xdr:col>8</xdr:col>
                    <xdr:colOff>0</xdr:colOff>
                    <xdr:row>285</xdr:row>
                    <xdr:rowOff>254000</xdr:rowOff>
                  </to>
                </anchor>
              </controlPr>
            </control>
          </mc:Choice>
        </mc:AlternateContent>
        <mc:AlternateContent xmlns:mc="http://schemas.openxmlformats.org/markup-compatibility/2006">
          <mc:Choice Requires="x14">
            <control shapeId="40024" r:id="rId517" name="Scroll Bar 2136">
              <controlPr defaultSize="0" autoPict="0">
                <anchor moveWithCells="1">
                  <from>
                    <xdr:col>4</xdr:col>
                    <xdr:colOff>50800</xdr:colOff>
                    <xdr:row>286</xdr:row>
                    <xdr:rowOff>38100</xdr:rowOff>
                  </from>
                  <to>
                    <xdr:col>8</xdr:col>
                    <xdr:colOff>0</xdr:colOff>
                    <xdr:row>286</xdr:row>
                    <xdr:rowOff>254000</xdr:rowOff>
                  </to>
                </anchor>
              </controlPr>
            </control>
          </mc:Choice>
        </mc:AlternateContent>
        <mc:AlternateContent xmlns:mc="http://schemas.openxmlformats.org/markup-compatibility/2006">
          <mc:Choice Requires="x14">
            <control shapeId="40025" r:id="rId518" name="Scroll Bar 2137">
              <controlPr defaultSize="0" autoPict="0">
                <anchor moveWithCells="1">
                  <from>
                    <xdr:col>4</xdr:col>
                    <xdr:colOff>50800</xdr:colOff>
                    <xdr:row>287</xdr:row>
                    <xdr:rowOff>38100</xdr:rowOff>
                  </from>
                  <to>
                    <xdr:col>8</xdr:col>
                    <xdr:colOff>0</xdr:colOff>
                    <xdr:row>287</xdr:row>
                    <xdr:rowOff>254000</xdr:rowOff>
                  </to>
                </anchor>
              </controlPr>
            </control>
          </mc:Choice>
        </mc:AlternateContent>
        <mc:AlternateContent xmlns:mc="http://schemas.openxmlformats.org/markup-compatibility/2006">
          <mc:Choice Requires="x14">
            <control shapeId="40026" r:id="rId519" name="Scroll Bar 2138">
              <controlPr defaultSize="0" autoPict="0">
                <anchor moveWithCells="1">
                  <from>
                    <xdr:col>4</xdr:col>
                    <xdr:colOff>50800</xdr:colOff>
                    <xdr:row>288</xdr:row>
                    <xdr:rowOff>38100</xdr:rowOff>
                  </from>
                  <to>
                    <xdr:col>8</xdr:col>
                    <xdr:colOff>0</xdr:colOff>
                    <xdr:row>288</xdr:row>
                    <xdr:rowOff>254000</xdr:rowOff>
                  </to>
                </anchor>
              </controlPr>
            </control>
          </mc:Choice>
        </mc:AlternateContent>
        <mc:AlternateContent xmlns:mc="http://schemas.openxmlformats.org/markup-compatibility/2006">
          <mc:Choice Requires="x14">
            <control shapeId="40027" r:id="rId520" name="Scroll Bar 2139">
              <controlPr defaultSize="0" autoPict="0">
                <anchor moveWithCells="1">
                  <from>
                    <xdr:col>4</xdr:col>
                    <xdr:colOff>50800</xdr:colOff>
                    <xdr:row>289</xdr:row>
                    <xdr:rowOff>38100</xdr:rowOff>
                  </from>
                  <to>
                    <xdr:col>8</xdr:col>
                    <xdr:colOff>0</xdr:colOff>
                    <xdr:row>289</xdr:row>
                    <xdr:rowOff>254000</xdr:rowOff>
                  </to>
                </anchor>
              </controlPr>
            </control>
          </mc:Choice>
        </mc:AlternateContent>
        <mc:AlternateContent xmlns:mc="http://schemas.openxmlformats.org/markup-compatibility/2006">
          <mc:Choice Requires="x14">
            <control shapeId="40028" r:id="rId521" name="Scroll Bar 2140">
              <controlPr defaultSize="0" autoPict="0">
                <anchor moveWithCells="1">
                  <from>
                    <xdr:col>4</xdr:col>
                    <xdr:colOff>50800</xdr:colOff>
                    <xdr:row>290</xdr:row>
                    <xdr:rowOff>38100</xdr:rowOff>
                  </from>
                  <to>
                    <xdr:col>8</xdr:col>
                    <xdr:colOff>0</xdr:colOff>
                    <xdr:row>290</xdr:row>
                    <xdr:rowOff>254000</xdr:rowOff>
                  </to>
                </anchor>
              </controlPr>
            </control>
          </mc:Choice>
        </mc:AlternateContent>
        <mc:AlternateContent xmlns:mc="http://schemas.openxmlformats.org/markup-compatibility/2006">
          <mc:Choice Requires="x14">
            <control shapeId="40029" r:id="rId522" name="Scroll Bar 2141">
              <controlPr defaultSize="0" autoPict="0">
                <anchor moveWithCells="1">
                  <from>
                    <xdr:col>4</xdr:col>
                    <xdr:colOff>50800</xdr:colOff>
                    <xdr:row>291</xdr:row>
                    <xdr:rowOff>38100</xdr:rowOff>
                  </from>
                  <to>
                    <xdr:col>8</xdr:col>
                    <xdr:colOff>0</xdr:colOff>
                    <xdr:row>291</xdr:row>
                    <xdr:rowOff>254000</xdr:rowOff>
                  </to>
                </anchor>
              </controlPr>
            </control>
          </mc:Choice>
        </mc:AlternateContent>
        <mc:AlternateContent xmlns:mc="http://schemas.openxmlformats.org/markup-compatibility/2006">
          <mc:Choice Requires="x14">
            <control shapeId="40030" r:id="rId523" name="Scroll Bar 2142">
              <controlPr defaultSize="0" autoPict="0">
                <anchor moveWithCells="1">
                  <from>
                    <xdr:col>4</xdr:col>
                    <xdr:colOff>50800</xdr:colOff>
                    <xdr:row>292</xdr:row>
                    <xdr:rowOff>38100</xdr:rowOff>
                  </from>
                  <to>
                    <xdr:col>8</xdr:col>
                    <xdr:colOff>0</xdr:colOff>
                    <xdr:row>292</xdr:row>
                    <xdr:rowOff>254000</xdr:rowOff>
                  </to>
                </anchor>
              </controlPr>
            </control>
          </mc:Choice>
        </mc:AlternateContent>
        <mc:AlternateContent xmlns:mc="http://schemas.openxmlformats.org/markup-compatibility/2006">
          <mc:Choice Requires="x14">
            <control shapeId="40031" r:id="rId524" name="Scroll Bar 2143">
              <controlPr defaultSize="0" autoPict="0">
                <anchor moveWithCells="1">
                  <from>
                    <xdr:col>4</xdr:col>
                    <xdr:colOff>50800</xdr:colOff>
                    <xdr:row>293</xdr:row>
                    <xdr:rowOff>38100</xdr:rowOff>
                  </from>
                  <to>
                    <xdr:col>8</xdr:col>
                    <xdr:colOff>0</xdr:colOff>
                    <xdr:row>293</xdr:row>
                    <xdr:rowOff>254000</xdr:rowOff>
                  </to>
                </anchor>
              </controlPr>
            </control>
          </mc:Choice>
        </mc:AlternateContent>
        <mc:AlternateContent xmlns:mc="http://schemas.openxmlformats.org/markup-compatibility/2006">
          <mc:Choice Requires="x14">
            <control shapeId="40032" r:id="rId525" name="Scroll Bar 2144">
              <controlPr defaultSize="0" autoPict="0">
                <anchor moveWithCells="1">
                  <from>
                    <xdr:col>4</xdr:col>
                    <xdr:colOff>50800</xdr:colOff>
                    <xdr:row>294</xdr:row>
                    <xdr:rowOff>38100</xdr:rowOff>
                  </from>
                  <to>
                    <xdr:col>8</xdr:col>
                    <xdr:colOff>0</xdr:colOff>
                    <xdr:row>294</xdr:row>
                    <xdr:rowOff>254000</xdr:rowOff>
                  </to>
                </anchor>
              </controlPr>
            </control>
          </mc:Choice>
        </mc:AlternateContent>
        <mc:AlternateContent xmlns:mc="http://schemas.openxmlformats.org/markup-compatibility/2006">
          <mc:Choice Requires="x14">
            <control shapeId="40033" r:id="rId526" name="Scroll Bar 2145">
              <controlPr defaultSize="0" autoPict="0">
                <anchor moveWithCells="1">
                  <from>
                    <xdr:col>4</xdr:col>
                    <xdr:colOff>50800</xdr:colOff>
                    <xdr:row>295</xdr:row>
                    <xdr:rowOff>38100</xdr:rowOff>
                  </from>
                  <to>
                    <xdr:col>8</xdr:col>
                    <xdr:colOff>0</xdr:colOff>
                    <xdr:row>295</xdr:row>
                    <xdr:rowOff>254000</xdr:rowOff>
                  </to>
                </anchor>
              </controlPr>
            </control>
          </mc:Choice>
        </mc:AlternateContent>
        <mc:AlternateContent xmlns:mc="http://schemas.openxmlformats.org/markup-compatibility/2006">
          <mc:Choice Requires="x14">
            <control shapeId="40034" r:id="rId527" name="Scroll Bar 2146">
              <controlPr defaultSize="0" autoPict="0">
                <anchor moveWithCells="1">
                  <from>
                    <xdr:col>4</xdr:col>
                    <xdr:colOff>50800</xdr:colOff>
                    <xdr:row>296</xdr:row>
                    <xdr:rowOff>38100</xdr:rowOff>
                  </from>
                  <to>
                    <xdr:col>8</xdr:col>
                    <xdr:colOff>0</xdr:colOff>
                    <xdr:row>296</xdr:row>
                    <xdr:rowOff>254000</xdr:rowOff>
                  </to>
                </anchor>
              </controlPr>
            </control>
          </mc:Choice>
        </mc:AlternateContent>
        <mc:AlternateContent xmlns:mc="http://schemas.openxmlformats.org/markup-compatibility/2006">
          <mc:Choice Requires="x14">
            <control shapeId="40455" r:id="rId528" name="Scroll Bar 2567">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456" r:id="rId529" name="Scroll Bar 2568">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457" r:id="rId530" name="Scroll Bar 2569">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458" r:id="rId531" name="Scroll Bar 2570">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459" r:id="rId532" name="Scroll Bar 2571">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460" r:id="rId533" name="Scroll Bar 2572">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461" r:id="rId534" name="Scroll Bar 2573">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462" r:id="rId535" name="Scroll Bar 2574">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463" r:id="rId536" name="Scroll Bar 2575">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464" r:id="rId537" name="Scroll Bar 2576">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465" r:id="rId538" name="Scroll Bar 2577">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466" r:id="rId539" name="Scroll Bar 2578">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467" r:id="rId540" name="Scroll Bar 2579">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468" r:id="rId541" name="Scroll Bar 2580">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469" r:id="rId542" name="Scroll Bar 2581">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470" r:id="rId543" name="Scroll Bar 2582">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471" r:id="rId544" name="Scroll Bar 2583">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472" r:id="rId545" name="Scroll Bar 2584">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473" r:id="rId546" name="Scroll Bar 2585">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474" r:id="rId547" name="Scroll Bar 2586">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475" r:id="rId548" name="Scroll Bar 2587">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40476" r:id="rId549" name="Scroll Bar 2588">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477" r:id="rId550" name="Scroll Bar 2589">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478" r:id="rId551" name="Scroll Bar 2590">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479" r:id="rId552" name="Scroll Bar 2591">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480" r:id="rId553" name="Scroll Bar 2592">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481" r:id="rId554" name="Scroll Bar 2593">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482" r:id="rId555" name="Scroll Bar 2594">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483" r:id="rId556" name="Scroll Bar 2595">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484" r:id="rId557" name="Scroll Bar 2596">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485" r:id="rId558" name="Scroll Bar 2597">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486" r:id="rId559" name="Scroll Bar 2598">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487" r:id="rId560" name="Scroll Bar 2599">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488" r:id="rId561" name="Scroll Bar 2600">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489" r:id="rId562" name="Scroll Bar 2601">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490" r:id="rId563" name="Scroll Bar 2602">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491" r:id="rId564" name="Scroll Bar 2603">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492" r:id="rId565" name="Scroll Bar 2604">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493" r:id="rId566" name="Scroll Bar 2605">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494" r:id="rId567" name="Scroll Bar 2606">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495" r:id="rId568" name="Scroll Bar 2607">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496" r:id="rId569" name="Scroll Bar 2608">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40497" r:id="rId570" name="Scroll Bar 2609">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498" r:id="rId571" name="Scroll Bar 2610">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499" r:id="rId572" name="Scroll Bar 2611">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500" r:id="rId573" name="Scroll Bar 2612">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501" r:id="rId574" name="Scroll Bar 2613">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502" r:id="rId575" name="Scroll Bar 2614">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503" r:id="rId576" name="Scroll Bar 2615">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504" r:id="rId577" name="Scroll Bar 2616">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505" r:id="rId578" name="Scroll Bar 2617">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506" r:id="rId579" name="Scroll Bar 2618">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507" r:id="rId580" name="Scroll Bar 2619">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508" r:id="rId581" name="Scroll Bar 2620">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509" r:id="rId582" name="Scroll Bar 2621">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510" r:id="rId583" name="Scroll Bar 2622">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511" r:id="rId584" name="Scroll Bar 2623">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512" r:id="rId585" name="Scroll Bar 2624">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513" r:id="rId586" name="Scroll Bar 2625">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514" r:id="rId587" name="Scroll Bar 2626">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515" r:id="rId588" name="Scroll Bar 2627">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516" r:id="rId589" name="Scroll Bar 2628">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517" r:id="rId590" name="Scroll Bar 2629">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40518" r:id="rId591" name="Scroll Bar 2630">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519" r:id="rId592" name="Scroll Bar 2631">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520" r:id="rId593" name="Scroll Bar 2632">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521" r:id="rId594" name="Scroll Bar 2633">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522" r:id="rId595" name="Scroll Bar 2634">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523" r:id="rId596" name="Scroll Bar 2635">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524" r:id="rId597" name="Scroll Bar 2636">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525" r:id="rId598" name="Scroll Bar 2637">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526" r:id="rId599" name="Scroll Bar 2638">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527" r:id="rId600" name="Scroll Bar 2639">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528" r:id="rId601" name="Scroll Bar 2640">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529" r:id="rId602" name="Scroll Bar 2641">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530" r:id="rId603" name="Scroll Bar 2642">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531" r:id="rId604" name="Scroll Bar 2643">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532" r:id="rId605" name="Scroll Bar 2644">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533" r:id="rId606" name="Scroll Bar 2645">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534" r:id="rId607" name="Scroll Bar 2646">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535" r:id="rId608" name="Scroll Bar 2647">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536" r:id="rId609" name="Scroll Bar 2648">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537" r:id="rId610" name="Scroll Bar 2649">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538" r:id="rId611" name="Scroll Bar 2650">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40539" r:id="rId612" name="Scroll Bar 2651">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540" r:id="rId613" name="Scroll Bar 2652">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541" r:id="rId614" name="Scroll Bar 2653">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542" r:id="rId615" name="Scroll Bar 2654">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543" r:id="rId616" name="Scroll Bar 2655">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544" r:id="rId617" name="Scroll Bar 2656">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545" r:id="rId618" name="Scroll Bar 2657">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546" r:id="rId619" name="Scroll Bar 2658">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547" r:id="rId620" name="Scroll Bar 2659">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548" r:id="rId621" name="Scroll Bar 2660">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549" r:id="rId622" name="Scroll Bar 2661">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550" r:id="rId623" name="Scroll Bar 2662">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551" r:id="rId624" name="Scroll Bar 2663">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552" r:id="rId625" name="Scroll Bar 2664">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553" r:id="rId626" name="Scroll Bar 2665">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554" r:id="rId627" name="Scroll Bar 2666">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555" r:id="rId628" name="Scroll Bar 2667">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556" r:id="rId629" name="Scroll Bar 2668">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557" r:id="rId630" name="Scroll Bar 2669">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558" r:id="rId631" name="Scroll Bar 2670">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559" r:id="rId632" name="Scroll Bar 2671">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40560" r:id="rId633" name="Scroll Bar 2672">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561" r:id="rId634" name="Scroll Bar 2673">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562" r:id="rId635" name="Scroll Bar 2674">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563" r:id="rId636" name="Scroll Bar 2675">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564" r:id="rId637" name="Scroll Bar 2676">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565" r:id="rId638" name="Scroll Bar 2677">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566" r:id="rId639" name="Scroll Bar 2678">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567" r:id="rId640" name="Scroll Bar 2679">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568" r:id="rId641" name="Scroll Bar 2680">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569" r:id="rId642" name="Scroll Bar 2681">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570" r:id="rId643" name="Scroll Bar 2682">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571" r:id="rId644" name="Scroll Bar 2683">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572" r:id="rId645" name="Scroll Bar 2684">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573" r:id="rId646" name="Scroll Bar 2685">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574" r:id="rId647" name="Scroll Bar 2686">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575" r:id="rId648" name="Scroll Bar 2687">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576" r:id="rId649" name="Scroll Bar 2688">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577" r:id="rId650" name="Scroll Bar 2689">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578" r:id="rId651" name="Scroll Bar 2690">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579" r:id="rId652" name="Scroll Bar 2691">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580" r:id="rId653" name="Scroll Bar 2692">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40581" r:id="rId654" name="Scroll Bar 2693">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582" r:id="rId655" name="Scroll Bar 2694">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583" r:id="rId656" name="Scroll Bar 2695">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584" r:id="rId657" name="Scroll Bar 2696">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585" r:id="rId658" name="Scroll Bar 2697">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586" r:id="rId659" name="Scroll Bar 2698">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587" r:id="rId660" name="Scroll Bar 2699">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588" r:id="rId661" name="Scroll Bar 2700">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589" r:id="rId662" name="Scroll Bar 2701">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590" r:id="rId663" name="Scroll Bar 2702">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591" r:id="rId664" name="Scroll Bar 2703">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592" r:id="rId665" name="Scroll Bar 2704">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593" r:id="rId666" name="Scroll Bar 2705">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594" r:id="rId667" name="Scroll Bar 2706">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595" r:id="rId668" name="Scroll Bar 2707">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596" r:id="rId669" name="Scroll Bar 2708">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597" r:id="rId670" name="Scroll Bar 2709">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598" r:id="rId671" name="Scroll Bar 2710">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599" r:id="rId672" name="Scroll Bar 2711">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600" r:id="rId673" name="Scroll Bar 2712">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601" r:id="rId674" name="Scroll Bar 2713">
              <controlPr defaultSize="0" autoPict="0">
                <anchor moveWithCells="1">
                  <from>
                    <xdr:col>4</xdr:col>
                    <xdr:colOff>50800</xdr:colOff>
                    <xdr:row>328</xdr:row>
                    <xdr:rowOff>38100</xdr:rowOff>
                  </from>
                  <to>
                    <xdr:col>8</xdr:col>
                    <xdr:colOff>0</xdr:colOff>
                    <xdr:row>328</xdr:row>
                    <xdr:rowOff>254000</xdr:rowOff>
                  </to>
                </anchor>
              </controlPr>
            </control>
          </mc:Choice>
        </mc:AlternateContent>
        <mc:AlternateContent xmlns:mc="http://schemas.openxmlformats.org/markup-compatibility/2006">
          <mc:Choice Requires="x14">
            <control shapeId="40602" r:id="rId675" name="Scroll Bar 2714">
              <controlPr defaultSize="0" autoPict="0">
                <anchor moveWithCells="1">
                  <from>
                    <xdr:col>4</xdr:col>
                    <xdr:colOff>50800</xdr:colOff>
                    <xdr:row>308</xdr:row>
                    <xdr:rowOff>38100</xdr:rowOff>
                  </from>
                  <to>
                    <xdr:col>8</xdr:col>
                    <xdr:colOff>0</xdr:colOff>
                    <xdr:row>308</xdr:row>
                    <xdr:rowOff>254000</xdr:rowOff>
                  </to>
                </anchor>
              </controlPr>
            </control>
          </mc:Choice>
        </mc:AlternateContent>
        <mc:AlternateContent xmlns:mc="http://schemas.openxmlformats.org/markup-compatibility/2006">
          <mc:Choice Requires="x14">
            <control shapeId="40603" r:id="rId676" name="Scroll Bar 2715">
              <controlPr defaultSize="0" autoPict="0">
                <anchor moveWithCells="1">
                  <from>
                    <xdr:col>4</xdr:col>
                    <xdr:colOff>50800</xdr:colOff>
                    <xdr:row>309</xdr:row>
                    <xdr:rowOff>38100</xdr:rowOff>
                  </from>
                  <to>
                    <xdr:col>8</xdr:col>
                    <xdr:colOff>0</xdr:colOff>
                    <xdr:row>309</xdr:row>
                    <xdr:rowOff>254000</xdr:rowOff>
                  </to>
                </anchor>
              </controlPr>
            </control>
          </mc:Choice>
        </mc:AlternateContent>
        <mc:AlternateContent xmlns:mc="http://schemas.openxmlformats.org/markup-compatibility/2006">
          <mc:Choice Requires="x14">
            <control shapeId="40604" r:id="rId677" name="Scroll Bar 2716">
              <controlPr defaultSize="0" autoPict="0">
                <anchor moveWithCells="1">
                  <from>
                    <xdr:col>4</xdr:col>
                    <xdr:colOff>50800</xdr:colOff>
                    <xdr:row>310</xdr:row>
                    <xdr:rowOff>38100</xdr:rowOff>
                  </from>
                  <to>
                    <xdr:col>8</xdr:col>
                    <xdr:colOff>0</xdr:colOff>
                    <xdr:row>310</xdr:row>
                    <xdr:rowOff>254000</xdr:rowOff>
                  </to>
                </anchor>
              </controlPr>
            </control>
          </mc:Choice>
        </mc:AlternateContent>
        <mc:AlternateContent xmlns:mc="http://schemas.openxmlformats.org/markup-compatibility/2006">
          <mc:Choice Requires="x14">
            <control shapeId="40605" r:id="rId678" name="Scroll Bar 2717">
              <controlPr defaultSize="0" autoPict="0">
                <anchor moveWithCells="1">
                  <from>
                    <xdr:col>4</xdr:col>
                    <xdr:colOff>50800</xdr:colOff>
                    <xdr:row>311</xdr:row>
                    <xdr:rowOff>38100</xdr:rowOff>
                  </from>
                  <to>
                    <xdr:col>8</xdr:col>
                    <xdr:colOff>0</xdr:colOff>
                    <xdr:row>311</xdr:row>
                    <xdr:rowOff>254000</xdr:rowOff>
                  </to>
                </anchor>
              </controlPr>
            </control>
          </mc:Choice>
        </mc:AlternateContent>
        <mc:AlternateContent xmlns:mc="http://schemas.openxmlformats.org/markup-compatibility/2006">
          <mc:Choice Requires="x14">
            <control shapeId="40606" r:id="rId679" name="Scroll Bar 2718">
              <controlPr defaultSize="0" autoPict="0">
                <anchor moveWithCells="1">
                  <from>
                    <xdr:col>4</xdr:col>
                    <xdr:colOff>50800</xdr:colOff>
                    <xdr:row>312</xdr:row>
                    <xdr:rowOff>38100</xdr:rowOff>
                  </from>
                  <to>
                    <xdr:col>8</xdr:col>
                    <xdr:colOff>0</xdr:colOff>
                    <xdr:row>312</xdr:row>
                    <xdr:rowOff>254000</xdr:rowOff>
                  </to>
                </anchor>
              </controlPr>
            </control>
          </mc:Choice>
        </mc:AlternateContent>
        <mc:AlternateContent xmlns:mc="http://schemas.openxmlformats.org/markup-compatibility/2006">
          <mc:Choice Requires="x14">
            <control shapeId="40607" r:id="rId680" name="Scroll Bar 2719">
              <controlPr defaultSize="0" autoPict="0">
                <anchor moveWithCells="1">
                  <from>
                    <xdr:col>4</xdr:col>
                    <xdr:colOff>50800</xdr:colOff>
                    <xdr:row>313</xdr:row>
                    <xdr:rowOff>38100</xdr:rowOff>
                  </from>
                  <to>
                    <xdr:col>8</xdr:col>
                    <xdr:colOff>0</xdr:colOff>
                    <xdr:row>313</xdr:row>
                    <xdr:rowOff>254000</xdr:rowOff>
                  </to>
                </anchor>
              </controlPr>
            </control>
          </mc:Choice>
        </mc:AlternateContent>
        <mc:AlternateContent xmlns:mc="http://schemas.openxmlformats.org/markup-compatibility/2006">
          <mc:Choice Requires="x14">
            <control shapeId="40608" r:id="rId681" name="Scroll Bar 2720">
              <controlPr defaultSize="0" autoPict="0">
                <anchor moveWithCells="1">
                  <from>
                    <xdr:col>4</xdr:col>
                    <xdr:colOff>50800</xdr:colOff>
                    <xdr:row>314</xdr:row>
                    <xdr:rowOff>38100</xdr:rowOff>
                  </from>
                  <to>
                    <xdr:col>8</xdr:col>
                    <xdr:colOff>0</xdr:colOff>
                    <xdr:row>314</xdr:row>
                    <xdr:rowOff>254000</xdr:rowOff>
                  </to>
                </anchor>
              </controlPr>
            </control>
          </mc:Choice>
        </mc:AlternateContent>
        <mc:AlternateContent xmlns:mc="http://schemas.openxmlformats.org/markup-compatibility/2006">
          <mc:Choice Requires="x14">
            <control shapeId="40609" r:id="rId682" name="Scroll Bar 2721">
              <controlPr defaultSize="0" autoPict="0">
                <anchor moveWithCells="1">
                  <from>
                    <xdr:col>4</xdr:col>
                    <xdr:colOff>50800</xdr:colOff>
                    <xdr:row>315</xdr:row>
                    <xdr:rowOff>38100</xdr:rowOff>
                  </from>
                  <to>
                    <xdr:col>8</xdr:col>
                    <xdr:colOff>0</xdr:colOff>
                    <xdr:row>315</xdr:row>
                    <xdr:rowOff>254000</xdr:rowOff>
                  </to>
                </anchor>
              </controlPr>
            </control>
          </mc:Choice>
        </mc:AlternateContent>
        <mc:AlternateContent xmlns:mc="http://schemas.openxmlformats.org/markup-compatibility/2006">
          <mc:Choice Requires="x14">
            <control shapeId="40610" r:id="rId683" name="Scroll Bar 2722">
              <controlPr defaultSize="0" autoPict="0">
                <anchor moveWithCells="1">
                  <from>
                    <xdr:col>4</xdr:col>
                    <xdr:colOff>50800</xdr:colOff>
                    <xdr:row>316</xdr:row>
                    <xdr:rowOff>38100</xdr:rowOff>
                  </from>
                  <to>
                    <xdr:col>8</xdr:col>
                    <xdr:colOff>0</xdr:colOff>
                    <xdr:row>316</xdr:row>
                    <xdr:rowOff>254000</xdr:rowOff>
                  </to>
                </anchor>
              </controlPr>
            </control>
          </mc:Choice>
        </mc:AlternateContent>
        <mc:AlternateContent xmlns:mc="http://schemas.openxmlformats.org/markup-compatibility/2006">
          <mc:Choice Requires="x14">
            <control shapeId="40611" r:id="rId684" name="Scroll Bar 2723">
              <controlPr defaultSize="0" autoPict="0">
                <anchor moveWithCells="1">
                  <from>
                    <xdr:col>4</xdr:col>
                    <xdr:colOff>50800</xdr:colOff>
                    <xdr:row>317</xdr:row>
                    <xdr:rowOff>38100</xdr:rowOff>
                  </from>
                  <to>
                    <xdr:col>8</xdr:col>
                    <xdr:colOff>0</xdr:colOff>
                    <xdr:row>317</xdr:row>
                    <xdr:rowOff>254000</xdr:rowOff>
                  </to>
                </anchor>
              </controlPr>
            </control>
          </mc:Choice>
        </mc:AlternateContent>
        <mc:AlternateContent xmlns:mc="http://schemas.openxmlformats.org/markup-compatibility/2006">
          <mc:Choice Requires="x14">
            <control shapeId="40612" r:id="rId685" name="Scroll Bar 2724">
              <controlPr defaultSize="0" autoPict="0">
                <anchor moveWithCells="1">
                  <from>
                    <xdr:col>4</xdr:col>
                    <xdr:colOff>50800</xdr:colOff>
                    <xdr:row>318</xdr:row>
                    <xdr:rowOff>38100</xdr:rowOff>
                  </from>
                  <to>
                    <xdr:col>8</xdr:col>
                    <xdr:colOff>0</xdr:colOff>
                    <xdr:row>318</xdr:row>
                    <xdr:rowOff>254000</xdr:rowOff>
                  </to>
                </anchor>
              </controlPr>
            </control>
          </mc:Choice>
        </mc:AlternateContent>
        <mc:AlternateContent xmlns:mc="http://schemas.openxmlformats.org/markup-compatibility/2006">
          <mc:Choice Requires="x14">
            <control shapeId="40613" r:id="rId686" name="Scroll Bar 2725">
              <controlPr defaultSize="0" autoPict="0">
                <anchor moveWithCells="1">
                  <from>
                    <xdr:col>4</xdr:col>
                    <xdr:colOff>50800</xdr:colOff>
                    <xdr:row>319</xdr:row>
                    <xdr:rowOff>38100</xdr:rowOff>
                  </from>
                  <to>
                    <xdr:col>8</xdr:col>
                    <xdr:colOff>0</xdr:colOff>
                    <xdr:row>319</xdr:row>
                    <xdr:rowOff>254000</xdr:rowOff>
                  </to>
                </anchor>
              </controlPr>
            </control>
          </mc:Choice>
        </mc:AlternateContent>
        <mc:AlternateContent xmlns:mc="http://schemas.openxmlformats.org/markup-compatibility/2006">
          <mc:Choice Requires="x14">
            <control shapeId="40614" r:id="rId687" name="Scroll Bar 2726">
              <controlPr defaultSize="0" autoPict="0">
                <anchor moveWithCells="1">
                  <from>
                    <xdr:col>4</xdr:col>
                    <xdr:colOff>50800</xdr:colOff>
                    <xdr:row>320</xdr:row>
                    <xdr:rowOff>38100</xdr:rowOff>
                  </from>
                  <to>
                    <xdr:col>8</xdr:col>
                    <xdr:colOff>0</xdr:colOff>
                    <xdr:row>320</xdr:row>
                    <xdr:rowOff>254000</xdr:rowOff>
                  </to>
                </anchor>
              </controlPr>
            </control>
          </mc:Choice>
        </mc:AlternateContent>
        <mc:AlternateContent xmlns:mc="http://schemas.openxmlformats.org/markup-compatibility/2006">
          <mc:Choice Requires="x14">
            <control shapeId="40615" r:id="rId688" name="Scroll Bar 2727">
              <controlPr defaultSize="0" autoPict="0">
                <anchor moveWithCells="1">
                  <from>
                    <xdr:col>4</xdr:col>
                    <xdr:colOff>50800</xdr:colOff>
                    <xdr:row>321</xdr:row>
                    <xdr:rowOff>38100</xdr:rowOff>
                  </from>
                  <to>
                    <xdr:col>8</xdr:col>
                    <xdr:colOff>0</xdr:colOff>
                    <xdr:row>321</xdr:row>
                    <xdr:rowOff>254000</xdr:rowOff>
                  </to>
                </anchor>
              </controlPr>
            </control>
          </mc:Choice>
        </mc:AlternateContent>
        <mc:AlternateContent xmlns:mc="http://schemas.openxmlformats.org/markup-compatibility/2006">
          <mc:Choice Requires="x14">
            <control shapeId="40616" r:id="rId689" name="Scroll Bar 2728">
              <controlPr defaultSize="0" autoPict="0">
                <anchor moveWithCells="1">
                  <from>
                    <xdr:col>4</xdr:col>
                    <xdr:colOff>50800</xdr:colOff>
                    <xdr:row>322</xdr:row>
                    <xdr:rowOff>38100</xdr:rowOff>
                  </from>
                  <to>
                    <xdr:col>8</xdr:col>
                    <xdr:colOff>0</xdr:colOff>
                    <xdr:row>322</xdr:row>
                    <xdr:rowOff>254000</xdr:rowOff>
                  </to>
                </anchor>
              </controlPr>
            </control>
          </mc:Choice>
        </mc:AlternateContent>
        <mc:AlternateContent xmlns:mc="http://schemas.openxmlformats.org/markup-compatibility/2006">
          <mc:Choice Requires="x14">
            <control shapeId="40617" r:id="rId690" name="Scroll Bar 2729">
              <controlPr defaultSize="0" autoPict="0">
                <anchor moveWithCells="1">
                  <from>
                    <xdr:col>4</xdr:col>
                    <xdr:colOff>50800</xdr:colOff>
                    <xdr:row>323</xdr:row>
                    <xdr:rowOff>38100</xdr:rowOff>
                  </from>
                  <to>
                    <xdr:col>8</xdr:col>
                    <xdr:colOff>0</xdr:colOff>
                    <xdr:row>323</xdr:row>
                    <xdr:rowOff>254000</xdr:rowOff>
                  </to>
                </anchor>
              </controlPr>
            </control>
          </mc:Choice>
        </mc:AlternateContent>
        <mc:AlternateContent xmlns:mc="http://schemas.openxmlformats.org/markup-compatibility/2006">
          <mc:Choice Requires="x14">
            <control shapeId="40618" r:id="rId691" name="Scroll Bar 2730">
              <controlPr defaultSize="0" autoPict="0">
                <anchor moveWithCells="1">
                  <from>
                    <xdr:col>4</xdr:col>
                    <xdr:colOff>50800</xdr:colOff>
                    <xdr:row>324</xdr:row>
                    <xdr:rowOff>38100</xdr:rowOff>
                  </from>
                  <to>
                    <xdr:col>8</xdr:col>
                    <xdr:colOff>0</xdr:colOff>
                    <xdr:row>324</xdr:row>
                    <xdr:rowOff>254000</xdr:rowOff>
                  </to>
                </anchor>
              </controlPr>
            </control>
          </mc:Choice>
        </mc:AlternateContent>
        <mc:AlternateContent xmlns:mc="http://schemas.openxmlformats.org/markup-compatibility/2006">
          <mc:Choice Requires="x14">
            <control shapeId="40619" r:id="rId692" name="Scroll Bar 2731">
              <controlPr defaultSize="0" autoPict="0">
                <anchor moveWithCells="1">
                  <from>
                    <xdr:col>4</xdr:col>
                    <xdr:colOff>50800</xdr:colOff>
                    <xdr:row>325</xdr:row>
                    <xdr:rowOff>38100</xdr:rowOff>
                  </from>
                  <to>
                    <xdr:col>8</xdr:col>
                    <xdr:colOff>0</xdr:colOff>
                    <xdr:row>325</xdr:row>
                    <xdr:rowOff>254000</xdr:rowOff>
                  </to>
                </anchor>
              </controlPr>
            </control>
          </mc:Choice>
        </mc:AlternateContent>
        <mc:AlternateContent xmlns:mc="http://schemas.openxmlformats.org/markup-compatibility/2006">
          <mc:Choice Requires="x14">
            <control shapeId="40620" r:id="rId693" name="Scroll Bar 2732">
              <controlPr defaultSize="0" autoPict="0">
                <anchor moveWithCells="1">
                  <from>
                    <xdr:col>4</xdr:col>
                    <xdr:colOff>50800</xdr:colOff>
                    <xdr:row>326</xdr:row>
                    <xdr:rowOff>38100</xdr:rowOff>
                  </from>
                  <to>
                    <xdr:col>8</xdr:col>
                    <xdr:colOff>0</xdr:colOff>
                    <xdr:row>326</xdr:row>
                    <xdr:rowOff>254000</xdr:rowOff>
                  </to>
                </anchor>
              </controlPr>
            </control>
          </mc:Choice>
        </mc:AlternateContent>
        <mc:AlternateContent xmlns:mc="http://schemas.openxmlformats.org/markup-compatibility/2006">
          <mc:Choice Requires="x14">
            <control shapeId="40621" r:id="rId694" name="Scroll Bar 2733">
              <controlPr defaultSize="0" autoPict="0">
                <anchor moveWithCells="1">
                  <from>
                    <xdr:col>4</xdr:col>
                    <xdr:colOff>50800</xdr:colOff>
                    <xdr:row>327</xdr:row>
                    <xdr:rowOff>38100</xdr:rowOff>
                  </from>
                  <to>
                    <xdr:col>8</xdr:col>
                    <xdr:colOff>0</xdr:colOff>
                    <xdr:row>327</xdr:row>
                    <xdr:rowOff>254000</xdr:rowOff>
                  </to>
                </anchor>
              </controlPr>
            </control>
          </mc:Choice>
        </mc:AlternateContent>
        <mc:AlternateContent xmlns:mc="http://schemas.openxmlformats.org/markup-compatibility/2006">
          <mc:Choice Requires="x14">
            <control shapeId="40622" r:id="rId695" name="Scroll Bar 2734">
              <controlPr defaultSize="0" autoPict="0">
                <anchor moveWithCells="1">
                  <from>
                    <xdr:col>4</xdr:col>
                    <xdr:colOff>50800</xdr:colOff>
                    <xdr:row>328</xdr:row>
                    <xdr:rowOff>38100</xdr:rowOff>
                  </from>
                  <to>
                    <xdr:col>8</xdr:col>
                    <xdr:colOff>0</xdr:colOff>
                    <xdr:row>328</xdr:row>
                    <xdr:rowOff>254000</xdr:rowOff>
                  </to>
                </anchor>
              </controlPr>
            </control>
          </mc:Choice>
        </mc:AlternateContent>
      </controls>
    </mc:Choice>
  </mc:AlternateConten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B2:AV67"/>
  <sheetViews>
    <sheetView workbookViewId="0">
      <selection activeCell="F13" sqref="F13"/>
    </sheetView>
  </sheetViews>
  <sheetFormatPr baseColWidth="10" defaultRowHeight="16"/>
  <cols>
    <col min="2" max="2" width="10.6640625" style="32"/>
    <col min="3" max="3" width="10.6640625" style="14"/>
  </cols>
  <sheetData>
    <row r="2" spans="2:12">
      <c r="B2" s="108" t="s">
        <v>44</v>
      </c>
      <c r="C2" s="109"/>
      <c r="D2" s="110"/>
    </row>
    <row r="4" spans="2:12">
      <c r="C4" s="14" t="s">
        <v>2</v>
      </c>
    </row>
    <row r="5" spans="2:12">
      <c r="B5" s="32" t="s">
        <v>0</v>
      </c>
      <c r="C5" s="14">
        <f>'Process Sheet'!M88</f>
        <v>5</v>
      </c>
      <c r="D5" t="s">
        <v>1</v>
      </c>
    </row>
    <row r="6" spans="2:12">
      <c r="B6" s="32" t="s">
        <v>0</v>
      </c>
      <c r="C6" s="14">
        <f>'Process Sheet'!M89</f>
        <v>2</v>
      </c>
      <c r="D6" t="s">
        <v>3</v>
      </c>
    </row>
    <row r="7" spans="2:12">
      <c r="B7" s="32" t="s">
        <v>0</v>
      </c>
      <c r="C7" s="14">
        <f>'Process Sheet'!M90</f>
        <v>7</v>
      </c>
      <c r="D7" t="s">
        <v>4</v>
      </c>
    </row>
    <row r="8" spans="2:12">
      <c r="B8" s="32" t="s">
        <v>0</v>
      </c>
      <c r="C8" s="14">
        <f>'Process Sheet'!M91</f>
        <v>7</v>
      </c>
      <c r="D8" t="s">
        <v>5</v>
      </c>
    </row>
    <row r="9" spans="2:12">
      <c r="B9" s="32" t="s">
        <v>0</v>
      </c>
      <c r="C9" s="14">
        <f>'Process Sheet'!M92</f>
        <v>4</v>
      </c>
      <c r="D9" t="s">
        <v>6</v>
      </c>
    </row>
    <row r="10" spans="2:12">
      <c r="B10" s="32" t="s">
        <v>0</v>
      </c>
      <c r="C10" s="14">
        <f>'Process Sheet'!M93</f>
        <v>1</v>
      </c>
      <c r="D10" t="s">
        <v>7</v>
      </c>
      <c r="E10" s="111" t="s">
        <v>43</v>
      </c>
      <c r="F10" s="111"/>
      <c r="G10" s="111"/>
      <c r="H10" s="111"/>
      <c r="I10" s="111"/>
      <c r="J10" s="111"/>
      <c r="K10" s="111"/>
      <c r="L10" s="111"/>
    </row>
    <row r="11" spans="2:12">
      <c r="B11" s="32" t="s">
        <v>1</v>
      </c>
      <c r="C11" s="14">
        <f>'Process Sheet'!M94</f>
        <v>1</v>
      </c>
      <c r="D11" t="s">
        <v>3</v>
      </c>
    </row>
    <row r="12" spans="2:12">
      <c r="B12" s="32" t="s">
        <v>1</v>
      </c>
      <c r="C12" s="14">
        <f>'Process Sheet'!M95</f>
        <v>2</v>
      </c>
      <c r="D12" t="s">
        <v>4</v>
      </c>
      <c r="F12" t="s">
        <v>0</v>
      </c>
      <c r="G12" t="s">
        <v>1</v>
      </c>
      <c r="H12" t="s">
        <v>3</v>
      </c>
      <c r="I12" t="s">
        <v>4</v>
      </c>
      <c r="J12" t="s">
        <v>5</v>
      </c>
      <c r="K12" t="s">
        <v>6</v>
      </c>
      <c r="L12" t="s">
        <v>7</v>
      </c>
    </row>
    <row r="13" spans="2:12">
      <c r="B13" s="32" t="s">
        <v>1</v>
      </c>
      <c r="C13" s="14">
        <f>'Process Sheet'!M96</f>
        <v>4</v>
      </c>
      <c r="D13" t="s">
        <v>5</v>
      </c>
      <c r="E13" s="32" t="s">
        <v>0</v>
      </c>
      <c r="F13" s="2">
        <v>1</v>
      </c>
      <c r="G13" s="3">
        <f>ABS(IF(C5&lt;1,-C5,1/C5))</f>
        <v>0.2</v>
      </c>
      <c r="H13" s="3">
        <f>ABS(IF(C6&lt;1,-C6,1/C6))</f>
        <v>0.5</v>
      </c>
      <c r="I13" s="3">
        <f>ABS(IF(C7&lt;1,-C7,1/C7))</f>
        <v>0.14285714285714285</v>
      </c>
      <c r="J13" s="3">
        <f>ABS(IF($C$8&lt;1,-$C$8,1/$C$8))</f>
        <v>0.14285714285714285</v>
      </c>
      <c r="K13" s="3">
        <f>ABS(IF($C$9&lt;1,-$C$9,1/$C$9))</f>
        <v>0.25</v>
      </c>
      <c r="L13" s="4">
        <f>ABS(IF($C$10&lt;1,-$C$10,1/$C$10))</f>
        <v>1</v>
      </c>
    </row>
    <row r="14" spans="2:12">
      <c r="B14" s="32" t="s">
        <v>1</v>
      </c>
      <c r="C14" s="14">
        <f>'Process Sheet'!M97</f>
        <v>4</v>
      </c>
      <c r="D14" t="s">
        <v>6</v>
      </c>
      <c r="E14" s="32" t="s">
        <v>1</v>
      </c>
      <c r="F14" s="5">
        <f>ABS(IF(C5&gt;1,C5,-1/C5))</f>
        <v>5</v>
      </c>
      <c r="G14">
        <v>1</v>
      </c>
      <c r="H14">
        <f>ABS(IF($C$11&lt;1,-$C$11,1/$C$11))</f>
        <v>1</v>
      </c>
      <c r="I14" s="1">
        <f>ABS(IF($C$12&lt;1,-$C$12,1/$C$12))</f>
        <v>0.5</v>
      </c>
      <c r="J14" s="1">
        <f>ABS(IF($C$13&lt;1,-$C$13,1/$C$13))</f>
        <v>0.25</v>
      </c>
      <c r="K14" s="1">
        <f>ABS(IF($C$14&lt;1,-$C$14,1/$C$14))</f>
        <v>0.25</v>
      </c>
      <c r="L14" s="33">
        <f>ABS(IF($C$15&lt;1,-$C$15,1/$C$15))</f>
        <v>1</v>
      </c>
    </row>
    <row r="15" spans="2:12">
      <c r="B15" s="32" t="s">
        <v>1</v>
      </c>
      <c r="C15" s="14">
        <f>'Process Sheet'!M98</f>
        <v>1</v>
      </c>
      <c r="D15" t="s">
        <v>7</v>
      </c>
      <c r="E15" s="32" t="s">
        <v>3</v>
      </c>
      <c r="F15" s="5">
        <f>ABS(IF(C6&gt;1,C6,-1/C6))</f>
        <v>2</v>
      </c>
      <c r="G15">
        <f>ABS(IF($C$11&gt;1,$C$11,-1/$C$11))</f>
        <v>1</v>
      </c>
      <c r="H15">
        <v>1</v>
      </c>
      <c r="I15" s="1">
        <f>ABS(IF($C$16&lt;1,-$C$16,1/$C$16))</f>
        <v>0.25</v>
      </c>
      <c r="J15" s="1">
        <f>ABS(IF($C$17&lt;1,-$C$17,1/$C$17))</f>
        <v>0.25</v>
      </c>
      <c r="K15" s="1">
        <f>ABS(IF($C$18&lt;1,-$C$18,1/$C$18))</f>
        <v>0.25</v>
      </c>
      <c r="L15" s="33">
        <f>ABS(IF($C$19&lt;1,-$C$19,1/$C$19))</f>
        <v>1</v>
      </c>
    </row>
    <row r="16" spans="2:12">
      <c r="B16" s="32" t="s">
        <v>3</v>
      </c>
      <c r="C16" s="14">
        <f>'Process Sheet'!M99</f>
        <v>4</v>
      </c>
      <c r="D16" t="s">
        <v>4</v>
      </c>
      <c r="E16" s="32" t="s">
        <v>4</v>
      </c>
      <c r="F16" s="5">
        <f>ABS(IF(C7&gt;1,C7,-1/C7))</f>
        <v>7</v>
      </c>
      <c r="G16" s="1">
        <f>ABS(IF($C$12&gt;1,$C$12,-1/$C$12))</f>
        <v>2</v>
      </c>
      <c r="H16" s="1">
        <f>ABS(IF($C$16&gt;1,$C$16,-1/$C$16))</f>
        <v>4</v>
      </c>
      <c r="I16">
        <v>1</v>
      </c>
      <c r="J16" s="1">
        <f>ABS(IF($C$20&lt;1,-$C$20,1/$C$20))</f>
        <v>1</v>
      </c>
      <c r="K16" s="1">
        <f>ABS(IF($C$21&lt;1,-$C$21,1/$C$21))</f>
        <v>1</v>
      </c>
      <c r="L16" s="33">
        <f>ABS(IF($C$22&lt;1,-$C$22,1/$C$22))</f>
        <v>4</v>
      </c>
    </row>
    <row r="17" spans="2:48">
      <c r="B17" s="32" t="s">
        <v>3</v>
      </c>
      <c r="C17" s="14">
        <f>'Process Sheet'!M100</f>
        <v>4</v>
      </c>
      <c r="D17" t="s">
        <v>5</v>
      </c>
      <c r="E17" s="32" t="s">
        <v>5</v>
      </c>
      <c r="F17" s="5">
        <f>ABS(IF($C$8&gt;1,$C$8,-1/$C$8))</f>
        <v>7</v>
      </c>
      <c r="G17" s="1">
        <f>ABS(IF($C$13&gt;1,$C$13,-1/$C$13))</f>
        <v>4</v>
      </c>
      <c r="H17" s="1">
        <f>ABS(IF($C$17&gt;1,$C$17,-1/$C$17))</f>
        <v>4</v>
      </c>
      <c r="I17" s="1">
        <f>ABS(IF($C$20&gt;1,$C$20,-1/$C$20))</f>
        <v>1</v>
      </c>
      <c r="J17">
        <v>1</v>
      </c>
      <c r="K17" s="1">
        <f>ABS(IF($C$23&lt;1,-$C$23,1/$C$23))</f>
        <v>1</v>
      </c>
      <c r="L17" s="33">
        <f>ABS(IF($C$24&lt;1,-$C$24,1/$C$24))</f>
        <v>1</v>
      </c>
    </row>
    <row r="18" spans="2:48">
      <c r="B18" s="32" t="s">
        <v>3</v>
      </c>
      <c r="C18" s="14">
        <f>'Process Sheet'!M101</f>
        <v>4</v>
      </c>
      <c r="D18" t="s">
        <v>6</v>
      </c>
      <c r="E18" s="32" t="s">
        <v>6</v>
      </c>
      <c r="F18" s="5">
        <f>ABS(IF($C$9&gt;1,$C$9,-1/$C$9))</f>
        <v>4</v>
      </c>
      <c r="G18" s="1">
        <f>ABS(IF($C$14&gt;1,$C$14,-1/$C$14))</f>
        <v>4</v>
      </c>
      <c r="H18" s="1">
        <f>ABS(IF($C$18&gt;1,$C$18,-1/$C$18))</f>
        <v>4</v>
      </c>
      <c r="I18" s="1">
        <f>ABS(IF($C$21&gt;1,$C$21,-1/$C$21))</f>
        <v>1</v>
      </c>
      <c r="J18" s="1">
        <f>ABS(IF($C$23&gt;1,$C$23,-1/$C$23))</f>
        <v>1</v>
      </c>
      <c r="K18">
        <v>1</v>
      </c>
      <c r="L18" s="33">
        <f>ABS(IF($C$25&lt;1,-$C$25,1/$C$25))</f>
        <v>1</v>
      </c>
    </row>
    <row r="19" spans="2:48">
      <c r="B19" s="32" t="s">
        <v>3</v>
      </c>
      <c r="C19" s="14">
        <f>'Process Sheet'!M102</f>
        <v>1</v>
      </c>
      <c r="D19" t="s">
        <v>7</v>
      </c>
      <c r="E19" s="32" t="s">
        <v>7</v>
      </c>
      <c r="F19" s="7">
        <f>ABS(IF($C$10&gt;1,$C$10,-1/$C$10))</f>
        <v>1</v>
      </c>
      <c r="G19" s="34">
        <f>ABS(IF($C$15&gt;1,$C$15,-1/$C$15))</f>
        <v>1</v>
      </c>
      <c r="H19" s="34">
        <f>ABS(IF($C$19&gt;1,$C$19,-1/$C$19))</f>
        <v>1</v>
      </c>
      <c r="I19" s="34">
        <f>ABS(IF($C$22&gt;1,$C$22,-1/$C$22))</f>
        <v>0.25</v>
      </c>
      <c r="J19" s="34">
        <f>ABS(IF($C$24&gt;1,$C$24,-1/$C$24))</f>
        <v>1</v>
      </c>
      <c r="K19" s="34">
        <f>ABS(IF($C$25&gt;1,$C$25,-1/$C$25))</f>
        <v>1</v>
      </c>
      <c r="L19" s="9">
        <v>1</v>
      </c>
    </row>
    <row r="20" spans="2:48">
      <c r="B20" s="32" t="s">
        <v>4</v>
      </c>
      <c r="C20" s="14">
        <f>'Process Sheet'!M103</f>
        <v>1</v>
      </c>
      <c r="D20" t="s">
        <v>5</v>
      </c>
    </row>
    <row r="21" spans="2:48">
      <c r="B21" s="32" t="s">
        <v>4</v>
      </c>
      <c r="C21" s="14">
        <f>'Process Sheet'!M104</f>
        <v>1</v>
      </c>
      <c r="D21" t="s">
        <v>6</v>
      </c>
    </row>
    <row r="22" spans="2:48">
      <c r="B22" s="32" t="s">
        <v>4</v>
      </c>
      <c r="C22" s="14">
        <f>'Process Sheet'!M105</f>
        <v>-4</v>
      </c>
      <c r="D22" t="s">
        <v>7</v>
      </c>
    </row>
    <row r="23" spans="2:48">
      <c r="B23" s="32" t="s">
        <v>5</v>
      </c>
      <c r="C23" s="14">
        <f>'Process Sheet'!M106</f>
        <v>1</v>
      </c>
      <c r="D23" t="s">
        <v>6</v>
      </c>
    </row>
    <row r="24" spans="2:48">
      <c r="B24" s="32" t="s">
        <v>5</v>
      </c>
      <c r="C24" s="14">
        <f>'Process Sheet'!M107</f>
        <v>1</v>
      </c>
      <c r="D24" t="s">
        <v>7</v>
      </c>
    </row>
    <row r="25" spans="2:48">
      <c r="B25" s="32" t="s">
        <v>6</v>
      </c>
      <c r="C25" s="14">
        <f>'Process Sheet'!M108</f>
        <v>1</v>
      </c>
      <c r="D25" t="s">
        <v>7</v>
      </c>
    </row>
    <row r="31" spans="2:48">
      <c r="B31" s="111" t="s">
        <v>10</v>
      </c>
      <c r="C31" s="111"/>
      <c r="D31" s="111"/>
      <c r="E31" s="111"/>
      <c r="F31" s="111"/>
      <c r="G31" s="111"/>
      <c r="H31" s="111"/>
      <c r="L31" s="13" t="s">
        <v>9</v>
      </c>
      <c r="N31" s="111" t="s">
        <v>11</v>
      </c>
      <c r="O31" s="111"/>
      <c r="P31" s="111"/>
      <c r="Q31" s="111"/>
      <c r="R31" s="111"/>
      <c r="S31" s="111"/>
      <c r="T31" s="111"/>
      <c r="X31" s="13" t="s">
        <v>12</v>
      </c>
      <c r="Z31" s="111" t="s">
        <v>13</v>
      </c>
      <c r="AA31" s="111"/>
      <c r="AB31" s="111"/>
      <c r="AC31" s="111"/>
      <c r="AD31" s="111"/>
      <c r="AE31" s="111"/>
      <c r="AF31" s="111"/>
      <c r="AJ31" s="13" t="s">
        <v>14</v>
      </c>
      <c r="AL31" s="111" t="s">
        <v>15</v>
      </c>
      <c r="AM31" s="111"/>
      <c r="AN31" s="111"/>
      <c r="AO31" s="111"/>
      <c r="AP31" s="111"/>
      <c r="AQ31" s="111"/>
      <c r="AR31" s="111"/>
      <c r="AV31" s="13" t="s">
        <v>16</v>
      </c>
    </row>
    <row r="32" spans="2:48">
      <c r="B32"/>
      <c r="C32"/>
    </row>
    <row r="33" spans="2:48">
      <c r="B33" s="2">
        <f t="array" ref="B33:D35">MMULT(F13:H15,F13:H15)</f>
        <v>3</v>
      </c>
      <c r="C33" s="3">
        <v>0.9</v>
      </c>
      <c r="D33" s="4">
        <v>1.2</v>
      </c>
      <c r="J33" s="10">
        <f>SUM(B33:D33)</f>
        <v>5.0999999999999996</v>
      </c>
      <c r="L33" s="10">
        <f>J33/$J$36</f>
        <v>0.13076923076923075</v>
      </c>
      <c r="N33" s="2">
        <f t="array" ref="N33:P35">MMULT(B33:D35,B33:D35)</f>
        <v>30.6</v>
      </c>
      <c r="O33" s="3">
        <v>8.2800000000000011</v>
      </c>
      <c r="P33" s="4">
        <v>11.25</v>
      </c>
      <c r="V33" s="10">
        <f>SUM(N33:P33)</f>
        <v>50.13</v>
      </c>
      <c r="X33" s="10">
        <f>V33/V$36</f>
        <v>0.13529268885110518</v>
      </c>
      <c r="Z33" s="2">
        <f t="array" ref="Z33:AB35">MMULT(N33:P35,N33:P35)</f>
        <v>2799.36</v>
      </c>
      <c r="AA33" s="3">
        <v>759.8610000000001</v>
      </c>
      <c r="AB33" s="4">
        <v>1031.2919999999999</v>
      </c>
      <c r="AH33" s="10">
        <f>SUM(Z33:AB33)</f>
        <v>4590.5130000000008</v>
      </c>
      <c r="AJ33" s="10">
        <f>AH33/AH$36</f>
        <v>0.13516356143212846</v>
      </c>
      <c r="AL33" s="2">
        <f t="array" ref="AL33:AN35">MMULT(Z33:AB35,Z33:AB35)</f>
        <v>23509187.817840002</v>
      </c>
      <c r="AM33" s="3">
        <v>6381375.3564480003</v>
      </c>
      <c r="AN33" s="4">
        <v>8660858.8428450003</v>
      </c>
      <c r="AT33" s="10">
        <f>SUM(AL33:AN33)</f>
        <v>38551422.017133005</v>
      </c>
      <c r="AV33" s="10">
        <f>AT33/AT$36</f>
        <v>0.13516346256148606</v>
      </c>
    </row>
    <row r="34" spans="2:48">
      <c r="B34" s="5">
        <v>12</v>
      </c>
      <c r="C34">
        <v>3</v>
      </c>
      <c r="D34" s="6">
        <v>4.5</v>
      </c>
      <c r="J34" s="11">
        <f>SUM(B34:D34)</f>
        <v>19.5</v>
      </c>
      <c r="L34" s="11">
        <f>J34/$J$36</f>
        <v>0.5</v>
      </c>
      <c r="N34" s="5">
        <v>112.5</v>
      </c>
      <c r="O34">
        <v>30.6</v>
      </c>
      <c r="P34" s="6">
        <v>41.4</v>
      </c>
      <c r="V34" s="11">
        <f>SUM(N34:P34)</f>
        <v>184.5</v>
      </c>
      <c r="X34" s="11">
        <f>V34/V$36</f>
        <v>0.497935389846976</v>
      </c>
      <c r="Z34" s="5">
        <v>10312.92</v>
      </c>
      <c r="AA34">
        <v>2799.36</v>
      </c>
      <c r="AB34" s="6">
        <v>3799.3050000000003</v>
      </c>
      <c r="AH34" s="11">
        <f>SUM(Z34:AB34)</f>
        <v>16911.584999999999</v>
      </c>
      <c r="AJ34" s="11">
        <f>AH34/AH$36</f>
        <v>0.49794653845053083</v>
      </c>
      <c r="AL34" s="5">
        <v>86608588.428450003</v>
      </c>
      <c r="AM34">
        <v>23509187.817840002</v>
      </c>
      <c r="AN34" s="6">
        <v>31906876.782239996</v>
      </c>
      <c r="AT34" s="11">
        <f>SUM(AL34:AN34)</f>
        <v>142024653.02853</v>
      </c>
      <c r="AV34" s="11">
        <f>AT34/AT$36</f>
        <v>0.49794645354193273</v>
      </c>
    </row>
    <row r="35" spans="2:48">
      <c r="B35" s="7">
        <v>9</v>
      </c>
      <c r="C35" s="8">
        <v>2.4</v>
      </c>
      <c r="D35" s="9">
        <v>3</v>
      </c>
      <c r="J35" s="12">
        <f>SUM(B35:D35)</f>
        <v>14.4</v>
      </c>
      <c r="L35" s="12">
        <f>J35/$J$36</f>
        <v>0.36923076923076925</v>
      </c>
      <c r="N35" s="7">
        <v>82.8</v>
      </c>
      <c r="O35" s="8">
        <v>22.5</v>
      </c>
      <c r="P35" s="9">
        <v>30.599999999999998</v>
      </c>
      <c r="V35" s="12">
        <f>SUM(N35:P35)</f>
        <v>135.9</v>
      </c>
      <c r="X35" s="12">
        <f>V35/V$36</f>
        <v>0.36677192130191894</v>
      </c>
      <c r="Z35" s="7">
        <v>7598.6100000000006</v>
      </c>
      <c r="AA35" s="8">
        <v>2062.5839999999998</v>
      </c>
      <c r="AB35" s="9">
        <v>2799.3599999999997</v>
      </c>
      <c r="AH35" s="12">
        <f>SUM(Z35:AB35)</f>
        <v>12460.554</v>
      </c>
      <c r="AJ35" s="12">
        <f>AH35/AH$36</f>
        <v>0.36688990011734063</v>
      </c>
      <c r="AL35" s="7">
        <v>63813753.564479992</v>
      </c>
      <c r="AM35" s="8">
        <v>17321717.685690001</v>
      </c>
      <c r="AN35" s="9">
        <v>23509187.817839999</v>
      </c>
      <c r="AT35" s="12">
        <f>SUM(AL35:AN35)</f>
        <v>104644659.06800999</v>
      </c>
      <c r="AV35" s="12">
        <f>AT35/AT$36</f>
        <v>0.36689008389658129</v>
      </c>
    </row>
    <row r="36" spans="2:48">
      <c r="B36"/>
      <c r="C36"/>
      <c r="J36">
        <f>SUM(J33:J35)</f>
        <v>39</v>
      </c>
      <c r="L36">
        <f>SUM(L33:L35)</f>
        <v>1</v>
      </c>
      <c r="V36">
        <f>SUM(V33:V35)</f>
        <v>370.53</v>
      </c>
      <c r="X36">
        <f>SUM(X33:X35)</f>
        <v>1</v>
      </c>
      <c r="AH36">
        <f>SUM(AH33:AH35)</f>
        <v>33962.652000000002</v>
      </c>
      <c r="AJ36">
        <f>SUM(AJ33:AJ35)</f>
        <v>1</v>
      </c>
      <c r="AT36">
        <f>SUM(AT33:AT35)</f>
        <v>285220734.11367297</v>
      </c>
      <c r="AV36">
        <f>SUM(AV33:AV35)</f>
        <v>1</v>
      </c>
    </row>
    <row r="37" spans="2:48">
      <c r="B37"/>
      <c r="C37"/>
    </row>
    <row r="38" spans="2:48">
      <c r="B38"/>
      <c r="C38"/>
    </row>
    <row r="39" spans="2:48">
      <c r="B39" s="2">
        <f t="array" ref="B39:E42">MMULT(F13:I16,F13:I16)</f>
        <v>4</v>
      </c>
      <c r="C39" s="3">
        <v>1.1857142857142857</v>
      </c>
      <c r="D39" s="3">
        <v>1.7714285714285714</v>
      </c>
      <c r="E39" s="4">
        <v>0.51071428571428568</v>
      </c>
      <c r="J39" s="10">
        <f>SUM(B39:E39)</f>
        <v>7.4678571428571434</v>
      </c>
      <c r="L39" s="10">
        <f>J39/$J$43</f>
        <v>6.5930947501182419E-2</v>
      </c>
      <c r="N39" s="2">
        <f t="array" ref="N39:Q42">MMULT(B39:E42,B39:E42)</f>
        <v>69.76428571428572</v>
      </c>
      <c r="O39" s="3">
        <v>19.423571428571428</v>
      </c>
      <c r="P39" s="3">
        <v>28.773214285714282</v>
      </c>
      <c r="Q39" s="4">
        <v>8.6923469387755095</v>
      </c>
      <c r="V39" s="10">
        <f>SUM(N39:Q39)</f>
        <v>126.65341836734696</v>
      </c>
      <c r="X39" s="10">
        <f>V39/$V$43</f>
        <v>6.6696338357437226E-2</v>
      </c>
      <c r="Z39" s="2">
        <f t="array" ref="Z39:AC42">MMULT(N39:Q42,N39:Q42)</f>
        <v>19558.567946428571</v>
      </c>
      <c r="AA39" s="3">
        <v>5453.4244079810496</v>
      </c>
      <c r="AB39" s="3">
        <v>8078.4550047376079</v>
      </c>
      <c r="AC39" s="4">
        <v>2438.062192374271</v>
      </c>
      <c r="AH39" s="10">
        <f>SUM(Z39:AC39)</f>
        <v>35528.5095515215</v>
      </c>
      <c r="AJ39" s="10">
        <f>AH39/$AH$43</f>
        <v>6.6679451818301774E-2</v>
      </c>
      <c r="AL39" s="2">
        <f t="array" ref="AL39:AO42">MMULT(Z39:AC42,Z39:AC42)</f>
        <v>1539893878.1485662</v>
      </c>
      <c r="AM39" s="3">
        <v>429361787.21446329</v>
      </c>
      <c r="AN39" s="3">
        <v>636036905.55499434</v>
      </c>
      <c r="AO39" s="4">
        <v>191954630.57363814</v>
      </c>
      <c r="AT39" s="10">
        <f>SUM(AL39:AO39)</f>
        <v>2797247201.491662</v>
      </c>
      <c r="AV39" s="10">
        <f>AT39/$AT$43</f>
        <v>6.6679443593423232E-2</v>
      </c>
    </row>
    <row r="40" spans="2:48">
      <c r="B40" s="5">
        <v>15.5</v>
      </c>
      <c r="C40">
        <v>4</v>
      </c>
      <c r="D40">
        <v>6.5</v>
      </c>
      <c r="E40" s="6">
        <v>1.9642857142857142</v>
      </c>
      <c r="J40" s="11">
        <f>SUM(B40:E40)</f>
        <v>27.964285714285715</v>
      </c>
      <c r="L40" s="11">
        <f>J40/$J$43</f>
        <v>0.24688633138893271</v>
      </c>
      <c r="N40" s="5">
        <v>256.73214285714283</v>
      </c>
      <c r="O40">
        <v>71.69285714285715</v>
      </c>
      <c r="P40">
        <v>105.97499999999999</v>
      </c>
      <c r="Q40" s="6">
        <v>31.987500000000001</v>
      </c>
      <c r="V40" s="11">
        <f>SUM(N40:Q40)</f>
        <v>466.38749999999999</v>
      </c>
      <c r="X40" s="11">
        <f>V40/$V$43</f>
        <v>0.2456020445927333</v>
      </c>
      <c r="Z40" s="5">
        <v>72045.700631377549</v>
      </c>
      <c r="AA40">
        <v>20088.1949872449</v>
      </c>
      <c r="AB40">
        <v>29757.698781887753</v>
      </c>
      <c r="AC40" s="6">
        <v>8980.8144765852758</v>
      </c>
      <c r="AH40" s="11">
        <f>SUM(Z40:AC40)</f>
        <v>130872.40887709548</v>
      </c>
      <c r="AJ40" s="11">
        <f>AH40/$AH$43</f>
        <v>0.24561966128668256</v>
      </c>
      <c r="AL40" s="5">
        <v>5672336009.7122669</v>
      </c>
      <c r="AM40">
        <v>1581592317.088624</v>
      </c>
      <c r="AN40">
        <v>2342898490.6561155</v>
      </c>
      <c r="AO40" s="6">
        <v>707081948.10336673</v>
      </c>
      <c r="AT40" s="11">
        <f>SUM(AL40:AO40)</f>
        <v>10303908765.560373</v>
      </c>
      <c r="AV40" s="11">
        <f>AT40/$AT$43</f>
        <v>0.24561965884122813</v>
      </c>
    </row>
    <row r="41" spans="2:48">
      <c r="B41" s="5">
        <v>10.75</v>
      </c>
      <c r="C41">
        <v>2.9</v>
      </c>
      <c r="D41">
        <v>4</v>
      </c>
      <c r="E41" s="6">
        <v>1.2857142857142856</v>
      </c>
      <c r="J41" s="11">
        <f>SUM(B41:E41)</f>
        <v>18.935714285714283</v>
      </c>
      <c r="L41" s="11">
        <f>J41/$J$43</f>
        <v>0.16717641494560931</v>
      </c>
      <c r="N41" s="5">
        <v>172.09285714285713</v>
      </c>
      <c r="O41">
        <v>48.032142857142858</v>
      </c>
      <c r="P41">
        <v>71.25</v>
      </c>
      <c r="Q41" s="6">
        <v>21.472321428571426</v>
      </c>
      <c r="V41" s="11">
        <f>SUM(N41:Q41)</f>
        <v>312.84732142857143</v>
      </c>
      <c r="X41" s="11">
        <f>V41/$V$43</f>
        <v>0.16474700069838316</v>
      </c>
      <c r="Z41" s="5">
        <v>48340.548453443873</v>
      </c>
      <c r="AA41">
        <v>13478.59081760204</v>
      </c>
      <c r="AB41">
        <v>19966.576926020407</v>
      </c>
      <c r="AC41" s="6">
        <v>6025.8673442055388</v>
      </c>
      <c r="AH41" s="11">
        <f>SUM(Z41:AC41)</f>
        <v>87811.583541271859</v>
      </c>
      <c r="AJ41" s="11">
        <f>AH41/$AH$43</f>
        <v>0.16480365564837685</v>
      </c>
      <c r="AL41" s="5">
        <v>3805973392.8767061</v>
      </c>
      <c r="AM41">
        <v>1061202697.9558952</v>
      </c>
      <c r="AN41">
        <v>1572017119.9986846</v>
      </c>
      <c r="AO41" s="6">
        <v>474431535.16603488</v>
      </c>
      <c r="AT41" s="11">
        <f>SUM(AL41:AO41)</f>
        <v>6913624745.9973211</v>
      </c>
      <c r="AV41" s="11">
        <f>AT41/$AT$43</f>
        <v>0.16480368664985776</v>
      </c>
    </row>
    <row r="42" spans="2:48">
      <c r="B42" s="7">
        <v>32</v>
      </c>
      <c r="C42" s="8">
        <v>9.4</v>
      </c>
      <c r="D42" s="8">
        <v>13.5</v>
      </c>
      <c r="E42" s="9">
        <v>4</v>
      </c>
      <c r="J42" s="12">
        <f>SUM(B42:E42)</f>
        <v>58.9</v>
      </c>
      <c r="L42" s="12">
        <f>J42/$J$43</f>
        <v>0.52000630616427557</v>
      </c>
      <c r="N42" s="7">
        <v>546.82500000000005</v>
      </c>
      <c r="O42" s="8">
        <v>152.29285714285714</v>
      </c>
      <c r="P42" s="8">
        <v>225.78571428571428</v>
      </c>
      <c r="Q42" s="9">
        <v>68.164285714285711</v>
      </c>
      <c r="V42" s="12">
        <f>SUM(N42:Q42)</f>
        <v>993.06785714285718</v>
      </c>
      <c r="X42" s="12">
        <f>V42/$V$43</f>
        <v>0.52295461635144624</v>
      </c>
      <c r="Z42" s="7">
        <v>153377.37130102041</v>
      </c>
      <c r="AA42" s="8">
        <v>42765.510007653065</v>
      </c>
      <c r="AB42" s="8">
        <v>63350.902519132651</v>
      </c>
      <c r="AC42" s="9">
        <v>19119.173660714285</v>
      </c>
      <c r="AH42" s="12">
        <f>SUM(Z42:AC42)</f>
        <v>278612.95748852042</v>
      </c>
      <c r="AJ42" s="12">
        <f>AH42/$AH$43</f>
        <v>0.52289723124663889</v>
      </c>
      <c r="AL42" s="7">
        <v>12075778839.718761</v>
      </c>
      <c r="AM42" s="8">
        <v>3367035909.5541811</v>
      </c>
      <c r="AN42" s="8">
        <v>4987772933.1691341</v>
      </c>
      <c r="AO42" s="9">
        <v>1505299617.6945922</v>
      </c>
      <c r="AT42" s="12">
        <f>SUM(AL42:AO42)</f>
        <v>21935887300.136669</v>
      </c>
      <c r="AV42" s="12">
        <f>AT42/$AT$43</f>
        <v>0.5228972109154908</v>
      </c>
    </row>
    <row r="43" spans="2:48">
      <c r="B43"/>
      <c r="C43"/>
      <c r="J43">
        <f>SUM(J39:J42)</f>
        <v>113.26785714285714</v>
      </c>
      <c r="L43">
        <f>SUM(L39:L42)</f>
        <v>1</v>
      </c>
      <c r="V43">
        <f>SUM(V39:V42)</f>
        <v>1898.9560969387758</v>
      </c>
      <c r="X43">
        <f>SUM(X39:X42)</f>
        <v>1</v>
      </c>
      <c r="AH43">
        <f>SUM(AH39:AH42)</f>
        <v>532825.45945840923</v>
      </c>
      <c r="AJ43">
        <f>SUM(AJ39:AJ42)</f>
        <v>1</v>
      </c>
      <c r="AT43">
        <f>SUM(AT39:AT42)</f>
        <v>41950668013.186028</v>
      </c>
      <c r="AV43">
        <f>SUM(AV39:AV42)</f>
        <v>0.99999999999999989</v>
      </c>
    </row>
    <row r="44" spans="2:48">
      <c r="B44"/>
      <c r="C44"/>
    </row>
    <row r="45" spans="2:48">
      <c r="B45" s="2">
        <f t="array" ref="B45:F49">MMULT(F13:J17,F13:J17)</f>
        <v>5</v>
      </c>
      <c r="C45" s="3">
        <v>1.7571428571428571</v>
      </c>
      <c r="D45" s="3">
        <v>2.3428571428571425</v>
      </c>
      <c r="E45" s="3">
        <v>0.65357142857142847</v>
      </c>
      <c r="F45" s="4">
        <v>0.60357142857142854</v>
      </c>
      <c r="J45" s="10">
        <f>SUM(B45:F45)</f>
        <v>10.357142857142856</v>
      </c>
      <c r="L45" s="10">
        <f>J45/$J$50</f>
        <v>4.2655840908422317E-2</v>
      </c>
      <c r="N45" s="2">
        <f t="array" ref="N45:R49">MMULT(B45:F49,B45:F49)</f>
        <v>139.66071428571428</v>
      </c>
      <c r="O45" s="3">
        <v>44.761428571428567</v>
      </c>
      <c r="P45" s="3">
        <v>59.814285714285703</v>
      </c>
      <c r="Q45" s="3">
        <v>17.645918367346937</v>
      </c>
      <c r="R45" s="4">
        <v>15.440561224489795</v>
      </c>
      <c r="V45" s="10">
        <f>SUM(N45:R45)</f>
        <v>277.32290816326525</v>
      </c>
      <c r="X45" s="10">
        <f>V45/$V$50</f>
        <v>4.363119617976579E-2</v>
      </c>
      <c r="Z45" s="2">
        <f t="array" ref="Z45:AD49">MMULT(N45:R49,N45:R49)</f>
        <v>96204.262359693865</v>
      </c>
      <c r="AA45" s="3">
        <v>30904.344079810493</v>
      </c>
      <c r="AB45" s="3">
        <v>41282.951943148677</v>
      </c>
      <c r="AC45" s="3">
        <v>12163.548946246354</v>
      </c>
      <c r="AD45" s="4">
        <v>10655.957392674925</v>
      </c>
      <c r="AH45" s="10">
        <f>SUM(Z45:AD45)</f>
        <v>191211.06472157434</v>
      </c>
      <c r="AJ45" s="10">
        <f>AH45/$AH$50</f>
        <v>4.36088784759915E-2</v>
      </c>
      <c r="AL45" s="2">
        <f t="array" ref="AL45:AP49">MMULT(Z45:AD49,Z45:AD49)</f>
        <v>45773899107.829735</v>
      </c>
      <c r="AM45" s="3">
        <v>14704279553.519001</v>
      </c>
      <c r="AN45" s="3">
        <v>19642408180.341507</v>
      </c>
      <c r="AO45" s="3">
        <v>5787406977.4578466</v>
      </c>
      <c r="AP45" s="4">
        <v>5070098815.634594</v>
      </c>
      <c r="AT45" s="10">
        <f>SUM(AL45:AP45)</f>
        <v>90978092634.782684</v>
      </c>
      <c r="AV45" s="10">
        <f>AT45/AT$50</f>
        <v>4.3608867029546021E-2</v>
      </c>
    </row>
    <row r="46" spans="2:48">
      <c r="B46" s="5">
        <v>17.25</v>
      </c>
      <c r="C46">
        <v>5</v>
      </c>
      <c r="D46">
        <v>7.5</v>
      </c>
      <c r="E46">
        <v>2.2142857142857144</v>
      </c>
      <c r="F46" s="6">
        <v>1.9642857142857142</v>
      </c>
      <c r="J46" s="11">
        <f t="shared" ref="J46:J49" si="0">SUM(B46:F46)</f>
        <v>33.928571428571431</v>
      </c>
      <c r="L46" s="11">
        <f>J46/$J$50</f>
        <v>0.13973465125172832</v>
      </c>
      <c r="N46" s="5">
        <v>448.85714285714289</v>
      </c>
      <c r="O46">
        <v>144.48214285714286</v>
      </c>
      <c r="P46">
        <v>192.46785714285713</v>
      </c>
      <c r="Q46">
        <v>56.72053571428571</v>
      </c>
      <c r="R46" s="6">
        <v>49.661607142857136</v>
      </c>
      <c r="V46" s="11">
        <f t="shared" ref="V46:V49" si="1">SUM(N46:R46)</f>
        <v>892.1892857142858</v>
      </c>
      <c r="X46" s="11">
        <f>V46/$V$50</f>
        <v>0.14036808575355009</v>
      </c>
      <c r="Z46" s="5">
        <v>309598.31544642855</v>
      </c>
      <c r="AA46">
        <v>99454.5681632653</v>
      </c>
      <c r="AB46">
        <v>132854.11677933671</v>
      </c>
      <c r="AC46">
        <v>39143.936032707723</v>
      </c>
      <c r="AD46" s="6">
        <v>34292.300465105684</v>
      </c>
      <c r="AH46" s="11">
        <f t="shared" ref="AH46:AH49" si="2">SUM(Z46:AD46)</f>
        <v>615343.23688684392</v>
      </c>
      <c r="AJ46" s="11">
        <f>AH46/$AH$50</f>
        <v>0.14033930765196925</v>
      </c>
      <c r="AL46" s="5">
        <v>147306643531.83881</v>
      </c>
      <c r="AM46">
        <v>47320374903.628769</v>
      </c>
      <c r="AN46">
        <v>63211945591.76535</v>
      </c>
      <c r="AO46">
        <v>18624664125.58736</v>
      </c>
      <c r="AP46" s="6">
        <v>16316268735.29134</v>
      </c>
      <c r="AT46" s="11">
        <f t="shared" ref="AT46:AT49" si="3">SUM(AL46:AP46)</f>
        <v>292779896888.11163</v>
      </c>
      <c r="AV46" s="11">
        <f>AT46/AT$50</f>
        <v>0.14033927534150653</v>
      </c>
    </row>
    <row r="47" spans="2:48">
      <c r="B47" s="5">
        <v>12.5</v>
      </c>
      <c r="C47">
        <v>3.9</v>
      </c>
      <c r="D47">
        <v>5</v>
      </c>
      <c r="E47">
        <v>1.5357142857142856</v>
      </c>
      <c r="F47" s="6">
        <v>1.2857142857142856</v>
      </c>
      <c r="J47" s="11">
        <f t="shared" si="0"/>
        <v>24.221428571428568</v>
      </c>
      <c r="L47" s="11">
        <f>J47/$J$50</f>
        <v>9.975583208307591E-2</v>
      </c>
      <c r="N47" s="5">
        <v>315.16785714285709</v>
      </c>
      <c r="O47">
        <v>101.34285714285714</v>
      </c>
      <c r="P47">
        <v>135.48214285714283</v>
      </c>
      <c r="Q47">
        <v>39.87678571428571</v>
      </c>
      <c r="R47" s="6">
        <v>34.973214285714285</v>
      </c>
      <c r="V47" s="11">
        <f t="shared" si="1"/>
        <v>626.84285714285704</v>
      </c>
      <c r="X47" s="11">
        <f>V47/$V$50</f>
        <v>9.862114837546522E-2</v>
      </c>
      <c r="Z47" s="5">
        <v>217625.95607142858</v>
      </c>
      <c r="AA47">
        <v>69909.612581632638</v>
      </c>
      <c r="AB47">
        <v>93387.330663265282</v>
      </c>
      <c r="AC47">
        <v>27515.472777879</v>
      </c>
      <c r="AD47" s="6">
        <v>24105.139952623904</v>
      </c>
      <c r="AH47" s="11">
        <f t="shared" si="2"/>
        <v>432543.51204682939</v>
      </c>
      <c r="AJ47" s="11">
        <f>AH47/$AH$50</f>
        <v>9.8648775790747781E-2</v>
      </c>
      <c r="AL47" s="5">
        <v>103546368860.836</v>
      </c>
      <c r="AM47">
        <v>33262946442.383011</v>
      </c>
      <c r="AN47">
        <v>44433620084.803894</v>
      </c>
      <c r="AO47">
        <v>13091849051.87965</v>
      </c>
      <c r="AP47" s="6">
        <v>11469206957.615961</v>
      </c>
      <c r="AT47" s="11">
        <f t="shared" si="3"/>
        <v>205803991397.51849</v>
      </c>
      <c r="AV47" s="11">
        <f>AT47/AT$50</f>
        <v>9.8648791539656305E-2</v>
      </c>
    </row>
    <row r="48" spans="2:48">
      <c r="B48" s="5">
        <v>39</v>
      </c>
      <c r="C48">
        <v>13.4</v>
      </c>
      <c r="D48">
        <v>17.5</v>
      </c>
      <c r="E48">
        <v>5</v>
      </c>
      <c r="F48" s="6">
        <v>4.5</v>
      </c>
      <c r="J48" s="11">
        <f t="shared" si="0"/>
        <v>79.400000000000006</v>
      </c>
      <c r="L48" s="11">
        <f>J48/$J$50</f>
        <v>0.32700850175036039</v>
      </c>
      <c r="N48" s="5">
        <v>1060.4000000000001</v>
      </c>
      <c r="O48">
        <v>340.07857142857142</v>
      </c>
      <c r="P48">
        <v>454.62142857142857</v>
      </c>
      <c r="Q48">
        <v>134.03571428571428</v>
      </c>
      <c r="R48" s="6">
        <v>117.36071428571428</v>
      </c>
      <c r="V48" s="11">
        <f t="shared" si="1"/>
        <v>2106.4964285714286</v>
      </c>
      <c r="X48" s="11">
        <f>V48/$V$50</f>
        <v>0.33141495427008666</v>
      </c>
      <c r="Z48" s="5">
        <v>730909.155229592</v>
      </c>
      <c r="AA48">
        <v>234794.99957142855</v>
      </c>
      <c r="AB48">
        <v>313646.24249999993</v>
      </c>
      <c r="AC48">
        <v>92412.238922193865</v>
      </c>
      <c r="AD48" s="6">
        <v>80958.381983418367</v>
      </c>
      <c r="AH48" s="11">
        <f t="shared" si="2"/>
        <v>1452721.0182066327</v>
      </c>
      <c r="AJ48" s="11">
        <f>AH48/$AH$50</f>
        <v>0.33131730339318449</v>
      </c>
      <c r="AL48" s="5">
        <v>347766034509.38788</v>
      </c>
      <c r="AM48">
        <v>111715389999.87085</v>
      </c>
      <c r="AN48">
        <v>149232696672.86578</v>
      </c>
      <c r="AO48">
        <v>43969677346.064186</v>
      </c>
      <c r="AP48" s="6">
        <v>38519946826.697487</v>
      </c>
      <c r="AT48" s="11">
        <f t="shared" si="3"/>
        <v>691203745354.88623</v>
      </c>
      <c r="AV48" s="11">
        <f>AT48/AT$50</f>
        <v>0.33131725834820719</v>
      </c>
    </row>
    <row r="49" spans="2:48">
      <c r="B49" s="7">
        <v>49</v>
      </c>
      <c r="C49" s="8">
        <v>15.4</v>
      </c>
      <c r="D49" s="8">
        <v>19.5</v>
      </c>
      <c r="E49" s="8">
        <v>6</v>
      </c>
      <c r="F49" s="9">
        <v>5</v>
      </c>
      <c r="J49" s="11">
        <f t="shared" si="0"/>
        <v>94.9</v>
      </c>
      <c r="L49" s="11">
        <f>J49/$J$50</f>
        <v>0.39084517400641311</v>
      </c>
      <c r="N49" s="7">
        <v>1233.4000000000001</v>
      </c>
      <c r="O49" s="8">
        <v>396.54999999999995</v>
      </c>
      <c r="P49" s="8">
        <v>530.29999999999995</v>
      </c>
      <c r="Q49" s="8">
        <v>156.07142857142856</v>
      </c>
      <c r="R49" s="9">
        <v>136.89642857142857</v>
      </c>
      <c r="V49" s="11">
        <f t="shared" si="1"/>
        <v>2453.2178571428572</v>
      </c>
      <c r="X49" s="12">
        <f>V49/$V$50</f>
        <v>0.38596461542113225</v>
      </c>
      <c r="Z49" s="7">
        <v>851731.53749999998</v>
      </c>
      <c r="AA49" s="8">
        <v>273608.08411224489</v>
      </c>
      <c r="AB49" s="8">
        <v>365493.84099489788</v>
      </c>
      <c r="AC49" s="8">
        <v>107688.43019770406</v>
      </c>
      <c r="AD49" s="9">
        <v>94341.280554846919</v>
      </c>
      <c r="AH49" s="11">
        <f t="shared" si="2"/>
        <v>1692863.1733596935</v>
      </c>
      <c r="AJ49" s="12">
        <f>AH49/$AH$50</f>
        <v>0.38608573468810703</v>
      </c>
      <c r="AL49" s="7">
        <v>405253656292.58789</v>
      </c>
      <c r="AM49" s="8">
        <v>130182553122.23903</v>
      </c>
      <c r="AN49" s="8">
        <v>173901675160.47449</v>
      </c>
      <c r="AO49" s="8">
        <v>51238104766.720764</v>
      </c>
      <c r="AP49" s="9">
        <v>44887504076.52935</v>
      </c>
      <c r="AT49" s="11">
        <f t="shared" si="3"/>
        <v>805463493418.55151</v>
      </c>
      <c r="AV49" s="12">
        <f>AT49/AT$50</f>
        <v>0.38608580774108392</v>
      </c>
    </row>
    <row r="50" spans="2:48">
      <c r="B50"/>
      <c r="C50"/>
      <c r="J50" s="3">
        <f>SUM(J45:J49)</f>
        <v>242.80714285714285</v>
      </c>
      <c r="L50" s="3">
        <f>SUM(L45:L49)</f>
        <v>1</v>
      </c>
      <c r="V50" s="3">
        <f>SUM(V45:V49)</f>
        <v>6356.0693367346939</v>
      </c>
      <c r="X50">
        <f>SUM(X45:X49)</f>
        <v>1</v>
      </c>
      <c r="AH50" s="3">
        <f>SUM(AH45:AH49)</f>
        <v>4384682.0052215736</v>
      </c>
      <c r="AJ50">
        <f>SUM(AJ45:AJ49)</f>
        <v>1</v>
      </c>
      <c r="AT50" s="3">
        <f>SUM(AT45:AT49)</f>
        <v>2086229219693.8506</v>
      </c>
      <c r="AV50">
        <f>SUM(AV45:AV49)</f>
        <v>0.99999999999999989</v>
      </c>
    </row>
    <row r="51" spans="2:48">
      <c r="B51"/>
      <c r="C51"/>
    </row>
    <row r="52" spans="2:48">
      <c r="B52" s="2">
        <f t="array" ref="B52:G57">MMULT(F13:K18,F13:K18)</f>
        <v>6</v>
      </c>
      <c r="C52" s="3">
        <v>2.7571428571428571</v>
      </c>
      <c r="D52" s="3">
        <v>3.3428571428571425</v>
      </c>
      <c r="E52" s="3">
        <v>0.90357142857142847</v>
      </c>
      <c r="F52" s="3">
        <v>0.85357142857142854</v>
      </c>
      <c r="G52" s="4">
        <v>0.96071428571428563</v>
      </c>
      <c r="J52" s="10">
        <f>SUM(B52:G52)</f>
        <v>14.81785714285714</v>
      </c>
      <c r="L52" s="10">
        <f t="shared" ref="L52:L57" si="4">J52/J$58</f>
        <v>3.6255122816522337E-2</v>
      </c>
      <c r="N52" s="2">
        <f t="array" ref="N52:S57">MMULT(B52:G57,B52:G57)</f>
        <v>263.57499999999999</v>
      </c>
      <c r="O52" s="3">
        <v>99.808571428571412</v>
      </c>
      <c r="P52" s="3">
        <v>124.17142857142856</v>
      </c>
      <c r="Q52" s="3">
        <v>35.894897959183666</v>
      </c>
      <c r="R52" s="3">
        <v>31.803826530612241</v>
      </c>
      <c r="S52" s="4">
        <v>36.36964285714285</v>
      </c>
      <c r="V52" s="10">
        <f>SUM(N52:S52)</f>
        <v>591.62336734693872</v>
      </c>
      <c r="X52" s="10">
        <f t="shared" ref="X52:X57" si="5">V52/V$58</f>
        <v>3.7824546803988383E-2</v>
      </c>
      <c r="Z52" s="2">
        <f t="array" ref="Z52:AE57">MMULT(N52:S57,N52:S57)</f>
        <v>390543.56565051014</v>
      </c>
      <c r="AA52" s="3">
        <v>148804.45703462098</v>
      </c>
      <c r="AB52" s="3">
        <v>184847.09881486878</v>
      </c>
      <c r="AC52" s="3">
        <v>53325.675831450426</v>
      </c>
      <c r="AD52" s="3">
        <v>47334.858099307574</v>
      </c>
      <c r="AE52" s="4">
        <v>54073.358472849846</v>
      </c>
      <c r="AH52" s="10">
        <f>SUM(Z52:AE52)</f>
        <v>878929.01390360773</v>
      </c>
      <c r="AJ52" s="10">
        <f t="shared" ref="AJ52:AJ57" si="6">AH52/AH$58</f>
        <v>3.7780888262199927E-2</v>
      </c>
      <c r="AL52" s="2">
        <f t="array" ref="AL52:AQ57">MMULT(Z52:AE57,Z52:AE57)</f>
        <v>863518571239.33777</v>
      </c>
      <c r="AM52" s="3">
        <v>329018921439.17371</v>
      </c>
      <c r="AN52" s="3">
        <v>408711018760.59583</v>
      </c>
      <c r="AO52" s="3">
        <v>117906956680.6497</v>
      </c>
      <c r="AP52" s="3">
        <v>104660934892.98494</v>
      </c>
      <c r="AQ52" s="4">
        <v>119560016110.0007</v>
      </c>
      <c r="AT52" s="10">
        <f>SUM(AL52:AQ52)</f>
        <v>1943376419122.7427</v>
      </c>
      <c r="AV52" s="10">
        <f t="shared" ref="AV52:AV57" si="7">AT52/AT$58</f>
        <v>3.778085950712505E-2</v>
      </c>
    </row>
    <row r="53" spans="2:48">
      <c r="B53" s="5">
        <v>18.25</v>
      </c>
      <c r="C53">
        <v>6</v>
      </c>
      <c r="D53">
        <v>8.5</v>
      </c>
      <c r="E53">
        <v>2.4642857142857144</v>
      </c>
      <c r="F53">
        <v>2.2142857142857144</v>
      </c>
      <c r="G53" s="6">
        <v>2.75</v>
      </c>
      <c r="J53" s="11">
        <f t="shared" ref="J53:J57" si="8">SUM(B53:G53)</f>
        <v>40.178571428571431</v>
      </c>
      <c r="L53" s="11">
        <f t="shared" si="4"/>
        <v>9.830564755022328E-2</v>
      </c>
      <c r="N53" s="5">
        <v>694.57142857142856</v>
      </c>
      <c r="O53">
        <v>265.50357142857143</v>
      </c>
      <c r="P53">
        <v>328.52500000000003</v>
      </c>
      <c r="Q53">
        <v>94.811607142857142</v>
      </c>
      <c r="R53">
        <v>84.077678571428578</v>
      </c>
      <c r="S53" s="6">
        <v>95.756250000000009</v>
      </c>
      <c r="V53" s="11">
        <f t="shared" ref="V53:V57" si="9">SUM(N53:S53)</f>
        <v>1563.2455357142858</v>
      </c>
      <c r="X53" s="11">
        <f t="shared" si="5"/>
        <v>9.9943743258329665E-2</v>
      </c>
      <c r="Z53" s="5">
        <v>1032288.4104336734</v>
      </c>
      <c r="AA53">
        <v>393323.94288265303</v>
      </c>
      <c r="AB53">
        <v>488589.68887117348</v>
      </c>
      <c r="AC53">
        <v>140950.96390533893</v>
      </c>
      <c r="AD53">
        <v>125115.84710049198</v>
      </c>
      <c r="AE53" s="6">
        <v>142926.39639668367</v>
      </c>
      <c r="AH53" s="11">
        <f t="shared" ref="AH53:AH57" si="10">SUM(Z53:AE53)</f>
        <v>2323195.2495900141</v>
      </c>
      <c r="AJ53" s="11">
        <f t="shared" si="6"/>
        <v>9.9862877146595141E-2</v>
      </c>
      <c r="AL53" s="5">
        <v>2282460775939.2051</v>
      </c>
      <c r="AM53">
        <v>869666047420.94006</v>
      </c>
      <c r="AN53">
        <v>1080308982433.072</v>
      </c>
      <c r="AO53">
        <v>311652826929.38708</v>
      </c>
      <c r="AP53">
        <v>276640811929.94873</v>
      </c>
      <c r="AQ53" s="6">
        <v>316022209860.03296</v>
      </c>
      <c r="AT53" s="11">
        <f t="shared" ref="AT53:AT57" si="11">SUM(AL53:AQ53)</f>
        <v>5136751654512.5859</v>
      </c>
      <c r="AV53" s="11">
        <f t="shared" si="7"/>
        <v>9.9862739236970616E-2</v>
      </c>
    </row>
    <row r="54" spans="2:48">
      <c r="B54" s="5">
        <v>13.5</v>
      </c>
      <c r="C54">
        <v>4.9000000000000004</v>
      </c>
      <c r="D54">
        <v>6</v>
      </c>
      <c r="E54">
        <v>1.7857142857142856</v>
      </c>
      <c r="F54">
        <v>1.5357142857142856</v>
      </c>
      <c r="G54" s="6">
        <v>1.75</v>
      </c>
      <c r="J54" s="11">
        <f t="shared" si="8"/>
        <v>29.471428571428568</v>
      </c>
      <c r="L54" s="11">
        <f t="shared" si="4"/>
        <v>7.2108284763061539E-2</v>
      </c>
      <c r="N54" s="5">
        <v>497.1035714285714</v>
      </c>
      <c r="O54">
        <v>189.78571428571428</v>
      </c>
      <c r="P54">
        <v>235.7607142857143</v>
      </c>
      <c r="Q54">
        <v>67.951785714285705</v>
      </c>
      <c r="R54">
        <v>60.373214285714283</v>
      </c>
      <c r="S54" s="6">
        <v>68.971428571428575</v>
      </c>
      <c r="V54" s="11">
        <f t="shared" si="9"/>
        <v>1119.9464285714287</v>
      </c>
      <c r="X54" s="11">
        <f t="shared" si="5"/>
        <v>7.160208410195891E-2</v>
      </c>
      <c r="Z54" s="5">
        <v>740309.69854591833</v>
      </c>
      <c r="AA54">
        <v>282074.43578571425</v>
      </c>
      <c r="AB54">
        <v>350395.84966836736</v>
      </c>
      <c r="AC54">
        <v>101083.82410805392</v>
      </c>
      <c r="AD54">
        <v>89727.833897594741</v>
      </c>
      <c r="AE54" s="6">
        <v>102501.06278061224</v>
      </c>
      <c r="AH54" s="11">
        <f t="shared" si="10"/>
        <v>1666092.7047862608</v>
      </c>
      <c r="AJ54" s="11">
        <f t="shared" si="6"/>
        <v>7.1617231105422938E-2</v>
      </c>
      <c r="AL54" s="5">
        <v>1636882206224.3362</v>
      </c>
      <c r="AM54">
        <v>623686896791.0304</v>
      </c>
      <c r="AN54">
        <v>774750904472.83154</v>
      </c>
      <c r="AO54">
        <v>223503935883.62939</v>
      </c>
      <c r="AP54">
        <v>198394832165.61078</v>
      </c>
      <c r="AQ54" s="6">
        <v>226637468450.02811</v>
      </c>
      <c r="AT54" s="11">
        <f t="shared" si="11"/>
        <v>3683856243987.4668</v>
      </c>
      <c r="AV54" s="11">
        <f t="shared" si="7"/>
        <v>7.1617239886734144E-2</v>
      </c>
    </row>
    <row r="55" spans="2:48">
      <c r="B55" s="5">
        <v>43</v>
      </c>
      <c r="C55">
        <v>17.399999999999999</v>
      </c>
      <c r="D55">
        <v>21.5</v>
      </c>
      <c r="E55">
        <v>6</v>
      </c>
      <c r="F55">
        <v>5.5</v>
      </c>
      <c r="G55" s="6">
        <v>6.25</v>
      </c>
      <c r="J55" s="11">
        <f t="shared" si="8"/>
        <v>99.65</v>
      </c>
      <c r="L55" s="11">
        <f t="shared" si="4"/>
        <v>0.24381548248411822</v>
      </c>
      <c r="N55" s="5">
        <v>1727.8</v>
      </c>
      <c r="O55">
        <v>656.90714285714284</v>
      </c>
      <c r="P55">
        <v>816.39285714285711</v>
      </c>
      <c r="Q55">
        <v>235.69642857142856</v>
      </c>
      <c r="R55">
        <v>209.07142857142856</v>
      </c>
      <c r="S55" s="6">
        <v>238.91071428571428</v>
      </c>
      <c r="V55" s="11">
        <f t="shared" si="9"/>
        <v>3884.7785714285706</v>
      </c>
      <c r="X55" s="11">
        <f t="shared" si="5"/>
        <v>0.24836745302516564</v>
      </c>
      <c r="Z55" s="5">
        <v>2565882.5371683673</v>
      </c>
      <c r="AA55">
        <v>977653.53777551011</v>
      </c>
      <c r="AB55">
        <v>1214453.4090561222</v>
      </c>
      <c r="AC55">
        <v>350351.66810586734</v>
      </c>
      <c r="AD55">
        <v>310991.97379464284</v>
      </c>
      <c r="AE55" s="6">
        <v>355263.70297831629</v>
      </c>
      <c r="AH55" s="11">
        <f t="shared" si="10"/>
        <v>5774596.8288788265</v>
      </c>
      <c r="AJ55" s="11">
        <f t="shared" si="6"/>
        <v>0.24822186331312945</v>
      </c>
      <c r="AL55" s="5">
        <v>5673351305510.291</v>
      </c>
      <c r="AM55">
        <v>2161667380017.9553</v>
      </c>
      <c r="AN55">
        <v>2685247624184.793</v>
      </c>
      <c r="AO55">
        <v>774653387769.73267</v>
      </c>
      <c r="AP55">
        <v>687626498591.80029</v>
      </c>
      <c r="AQ55" s="6">
        <v>785514053865.41211</v>
      </c>
      <c r="AT55" s="11">
        <f t="shared" si="11"/>
        <v>12768060249939.984</v>
      </c>
      <c r="AV55" s="11">
        <f t="shared" si="7"/>
        <v>0.24822174733356334</v>
      </c>
    </row>
    <row r="56" spans="2:48">
      <c r="B56" s="5">
        <v>53</v>
      </c>
      <c r="C56">
        <v>19.399999999999999</v>
      </c>
      <c r="D56">
        <v>23.5</v>
      </c>
      <c r="E56">
        <v>7</v>
      </c>
      <c r="F56">
        <v>6</v>
      </c>
      <c r="G56" s="6">
        <v>6.75</v>
      </c>
      <c r="J56" s="11">
        <f t="shared" si="8"/>
        <v>115.65</v>
      </c>
      <c r="L56" s="11">
        <f t="shared" si="4"/>
        <v>0.28296297590856268</v>
      </c>
      <c r="N56" s="5">
        <v>1945.8</v>
      </c>
      <c r="O56">
        <v>742.77857142857135</v>
      </c>
      <c r="P56">
        <v>923.07142857142856</v>
      </c>
      <c r="Q56">
        <v>266.01785714285711</v>
      </c>
      <c r="R56">
        <v>236.39285714285714</v>
      </c>
      <c r="S56" s="6">
        <v>270.14285714285711</v>
      </c>
      <c r="V56" s="11">
        <f t="shared" si="9"/>
        <v>4384.2035714285703</v>
      </c>
      <c r="X56" s="11">
        <f t="shared" si="5"/>
        <v>0.28029743640681276</v>
      </c>
      <c r="Z56" s="5">
        <v>2898346.1240306119</v>
      </c>
      <c r="AA56">
        <v>1104334.4722142855</v>
      </c>
      <c r="AB56">
        <v>1371816.3827551019</v>
      </c>
      <c r="AC56">
        <v>395747.87606505101</v>
      </c>
      <c r="AD56">
        <v>351288.74524872447</v>
      </c>
      <c r="AE56" s="6">
        <v>401296.6426084183</v>
      </c>
      <c r="AH56" s="11">
        <f t="shared" si="10"/>
        <v>6522830.2429221934</v>
      </c>
      <c r="AJ56" s="11">
        <f t="shared" si="6"/>
        <v>0.28038478268754558</v>
      </c>
      <c r="AL56" s="5">
        <v>6408470733538.5312</v>
      </c>
      <c r="AM56">
        <v>2441763500013.4624</v>
      </c>
      <c r="AN56">
        <v>3033186186654.6436</v>
      </c>
      <c r="AO56">
        <v>875028408577.62854</v>
      </c>
      <c r="AP56">
        <v>776725087965.99353</v>
      </c>
      <c r="AQ56" s="6">
        <v>887296335779.98938</v>
      </c>
      <c r="AT56" s="11">
        <f t="shared" si="11"/>
        <v>14422470252530.25</v>
      </c>
      <c r="AV56" s="11">
        <f t="shared" si="7"/>
        <v>0.28038485853528333</v>
      </c>
    </row>
    <row r="57" spans="2:48">
      <c r="B57" s="7">
        <v>50</v>
      </c>
      <c r="C57" s="8">
        <v>18.8</v>
      </c>
      <c r="D57" s="8">
        <v>22</v>
      </c>
      <c r="E57" s="8">
        <v>6.5714285714285712</v>
      </c>
      <c r="F57" s="8">
        <v>5.5714285714285712</v>
      </c>
      <c r="G57" s="9">
        <v>6</v>
      </c>
      <c r="J57" s="11">
        <f t="shared" si="8"/>
        <v>108.94285714285714</v>
      </c>
      <c r="L57" s="12">
        <f t="shared" si="4"/>
        <v>0.26655248647751206</v>
      </c>
      <c r="N57" s="7">
        <v>1817.9571428571428</v>
      </c>
      <c r="O57" s="8">
        <v>693.68571428571431</v>
      </c>
      <c r="P57" s="8">
        <v>863.15714285714296</v>
      </c>
      <c r="Q57" s="8">
        <v>248.65000000000003</v>
      </c>
      <c r="R57" s="8">
        <v>221.09285714285716</v>
      </c>
      <c r="S57" s="9">
        <v>252.91428571428574</v>
      </c>
      <c r="V57" s="12">
        <f t="shared" si="9"/>
        <v>4097.4571428571426</v>
      </c>
      <c r="X57" s="12">
        <f t="shared" si="5"/>
        <v>0.26196473640374451</v>
      </c>
      <c r="Z57" s="7">
        <v>2709668.1135714287</v>
      </c>
      <c r="AA57" s="8">
        <v>1032444.6594285716</v>
      </c>
      <c r="AB57" s="8">
        <v>1282515.335</v>
      </c>
      <c r="AC57" s="8">
        <v>369985.61496355687</v>
      </c>
      <c r="AD57" s="8">
        <v>328420.97422376095</v>
      </c>
      <c r="AE57" s="9">
        <v>375173.81706632656</v>
      </c>
      <c r="AH57" s="12">
        <f t="shared" si="10"/>
        <v>6098208.5142536443</v>
      </c>
      <c r="AJ57" s="12">
        <f t="shared" si="6"/>
        <v>0.2621323574851071</v>
      </c>
      <c r="AL57" s="7">
        <v>5991296459462.0898</v>
      </c>
      <c r="AM57" s="8">
        <v>2282811238561.4854</v>
      </c>
      <c r="AN57" s="8">
        <v>2835733892944.5952</v>
      </c>
      <c r="AO57" s="8">
        <v>818066403706.96167</v>
      </c>
      <c r="AP57" s="8">
        <v>726162365876.64478</v>
      </c>
      <c r="AQ57" s="9">
        <v>829535721719.62</v>
      </c>
      <c r="AT57" s="12">
        <f t="shared" si="11"/>
        <v>13483606082271.395</v>
      </c>
      <c r="AV57" s="12">
        <f t="shared" si="7"/>
        <v>0.26213255550032355</v>
      </c>
    </row>
    <row r="58" spans="2:48">
      <c r="B58"/>
      <c r="C58"/>
      <c r="J58" s="3">
        <f>SUM(J52:J57)</f>
        <v>408.71071428571423</v>
      </c>
      <c r="L58">
        <f>SUM(L52:L57)</f>
        <v>1</v>
      </c>
      <c r="V58">
        <f>SUM(V52:V57)</f>
        <v>15641.254617346938</v>
      </c>
      <c r="X58">
        <f>SUM(X52:X57)</f>
        <v>0.99999999999999978</v>
      </c>
      <c r="AH58">
        <f>SUM(AH52:AH57)</f>
        <v>23263852.554334544</v>
      </c>
      <c r="AJ58">
        <f>SUM(AJ52:AJ57)</f>
        <v>1.0000000000000002</v>
      </c>
      <c r="AT58">
        <f>SUM(AT52:AT57)</f>
        <v>51438120902364.422</v>
      </c>
      <c r="AV58">
        <f>SUM(AV52:AV57)</f>
        <v>1</v>
      </c>
    </row>
    <row r="59" spans="2:48">
      <c r="B59"/>
      <c r="C59"/>
    </row>
    <row r="60" spans="2:48">
      <c r="B60" s="2">
        <f t="array" ref="B60:H66">MMULT(F13:L19,F13:L19)</f>
        <v>7</v>
      </c>
      <c r="C60" s="3">
        <v>3.7571428571428571</v>
      </c>
      <c r="D60" s="3">
        <v>4.3428571428571425</v>
      </c>
      <c r="E60" s="3">
        <v>1.1535714285714285</v>
      </c>
      <c r="F60" s="3">
        <v>1.8535714285714286</v>
      </c>
      <c r="G60" s="3">
        <v>1.9607142857142856</v>
      </c>
      <c r="H60" s="4">
        <v>3.6642857142857141</v>
      </c>
      <c r="J60" s="10">
        <f t="shared" ref="J60:J66" si="12">SUM(B60:H60)</f>
        <v>23.732142857142854</v>
      </c>
      <c r="L60" s="10">
        <f t="shared" ref="L60:L66" si="13">J60/$J$67</f>
        <v>3.9235715424448363E-2</v>
      </c>
      <c r="N60" s="2">
        <f t="array" ref="N60:T66">MMULT(B60:H66,B60:H66)</f>
        <v>518.30178571428576</v>
      </c>
      <c r="O60" s="3">
        <v>222.41642857142855</v>
      </c>
      <c r="P60" s="3">
        <v>262.22142857142853</v>
      </c>
      <c r="Q60" s="3">
        <v>74.434438775510202</v>
      </c>
      <c r="R60" s="3">
        <v>87.146938775510208</v>
      </c>
      <c r="S60" s="3">
        <v>94.328571428571422</v>
      </c>
      <c r="T60" s="4">
        <v>223.54285714285714</v>
      </c>
      <c r="V60" s="10">
        <f t="shared" ref="V60:V66" si="14">SUM(N60:T60)</f>
        <v>1482.392448979592</v>
      </c>
      <c r="X60" s="10">
        <f t="shared" ref="X60:X66" si="15">V60/V$67</f>
        <v>4.2738677133103364E-2</v>
      </c>
      <c r="Z60" s="2">
        <f t="array" ref="Z60:AF66">MMULT(N60:T66,N60:T66)</f>
        <v>1720415.5419036988</v>
      </c>
      <c r="AA60" s="3">
        <v>749387.53645098396</v>
      </c>
      <c r="AB60" s="3">
        <v>882538.71001202613</v>
      </c>
      <c r="AC60" s="3">
        <v>249259.31127469026</v>
      </c>
      <c r="AD60" s="3">
        <v>298532.49977979227</v>
      </c>
      <c r="AE60" s="3">
        <v>322720.62105530244</v>
      </c>
      <c r="AF60" s="4">
        <v>750826.58202824334</v>
      </c>
      <c r="AH60" s="10">
        <f t="shared" ref="AH60:AH66" si="16">SUM(Z60:AF60)</f>
        <v>4973680.8025047369</v>
      </c>
      <c r="AJ60" s="10">
        <f t="shared" ref="AJ60:AJ66" si="17">AH60/AH$67</f>
        <v>4.2490112394520857E-2</v>
      </c>
      <c r="AL60" s="2">
        <f t="array" ref="AL60:AR66">MMULT(Z60:AF66,Z60:AF66)</f>
        <v>19558310201449.23</v>
      </c>
      <c r="AM60" s="3">
        <v>8520113119169.248</v>
      </c>
      <c r="AN60" s="3">
        <v>10033868054941.83</v>
      </c>
      <c r="AO60" s="3">
        <v>2833823131617.8325</v>
      </c>
      <c r="AP60" s="3">
        <v>3394453136554.3516</v>
      </c>
      <c r="AQ60" s="3">
        <v>3669449708742.9204</v>
      </c>
      <c r="AR60" s="4">
        <v>8536200052339.3662</v>
      </c>
      <c r="AT60" s="10">
        <f t="shared" ref="AT60:AT66" si="18">SUM(AL60:AR60)</f>
        <v>56546217404814.781</v>
      </c>
      <c r="AV60" s="10">
        <f t="shared" ref="AV60:AV66" si="19">AT60/AT$67</f>
        <v>4.2488673949024364E-2</v>
      </c>
    </row>
    <row r="61" spans="2:48">
      <c r="B61" s="5">
        <v>19.25</v>
      </c>
      <c r="C61">
        <v>7</v>
      </c>
      <c r="D61">
        <v>9.5</v>
      </c>
      <c r="E61">
        <v>2.7142857142857144</v>
      </c>
      <c r="F61">
        <v>3.2142857142857144</v>
      </c>
      <c r="G61">
        <v>3.75</v>
      </c>
      <c r="H61" s="6">
        <v>10.5</v>
      </c>
      <c r="J61" s="11">
        <f t="shared" si="12"/>
        <v>55.928571428571431</v>
      </c>
      <c r="L61" s="11">
        <f t="shared" si="13"/>
        <v>9.2465207456262077E-2</v>
      </c>
      <c r="N61" s="5">
        <v>1128.0178571428571</v>
      </c>
      <c r="O61">
        <v>498.13214285714287</v>
      </c>
      <c r="P61">
        <v>582.06428571428569</v>
      </c>
      <c r="Q61">
        <v>164.05446428571429</v>
      </c>
      <c r="R61">
        <v>196.07410714285714</v>
      </c>
      <c r="S61">
        <v>211.10089285714287</v>
      </c>
      <c r="T61" s="6">
        <v>483.68035714285713</v>
      </c>
      <c r="V61" s="11">
        <f t="shared" si="14"/>
        <v>3263.1241071428572</v>
      </c>
      <c r="X61" s="11">
        <f t="shared" si="15"/>
        <v>9.4078735868105265E-2</v>
      </c>
      <c r="Z61" s="5">
        <v>3804112.8607397955</v>
      </c>
      <c r="AA61">
        <v>1657295.6199170917</v>
      </c>
      <c r="AB61">
        <v>1951655.5066262754</v>
      </c>
      <c r="AC61">
        <v>551192.17329514388</v>
      </c>
      <c r="AD61">
        <v>660223.15077920002</v>
      </c>
      <c r="AE61">
        <v>713693.51709661994</v>
      </c>
      <c r="AF61" s="6">
        <v>1660123.341801658</v>
      </c>
      <c r="AH61" s="11">
        <f t="shared" si="16"/>
        <v>10998296.170255786</v>
      </c>
      <c r="AJ61" s="11">
        <f t="shared" si="17"/>
        <v>9.3958349757197052E-2</v>
      </c>
      <c r="AL61" s="5">
        <v>43250339442798.266</v>
      </c>
      <c r="AM61">
        <v>18840982824959.453</v>
      </c>
      <c r="AN61">
        <v>22188430206804.73</v>
      </c>
      <c r="AO61">
        <v>6266584964893.3965</v>
      </c>
      <c r="AP61">
        <v>7506336163211.6221</v>
      </c>
      <c r="AQ61">
        <v>8114450813513.7061</v>
      </c>
      <c r="AR61" s="6">
        <v>18876556570774.074</v>
      </c>
      <c r="AT61" s="11">
        <f t="shared" si="18"/>
        <v>125043680986955.25</v>
      </c>
      <c r="AV61" s="11">
        <f t="shared" si="19"/>
        <v>9.395748176761641E-2</v>
      </c>
    </row>
    <row r="62" spans="2:48">
      <c r="B62" s="5">
        <v>14.5</v>
      </c>
      <c r="C62">
        <v>5.9</v>
      </c>
      <c r="D62">
        <v>7</v>
      </c>
      <c r="E62">
        <v>2.0357142857142856</v>
      </c>
      <c r="F62">
        <v>2.5357142857142856</v>
      </c>
      <c r="G62">
        <v>2.75</v>
      </c>
      <c r="H62" s="6">
        <v>6.5</v>
      </c>
      <c r="J62" s="11">
        <f t="shared" si="12"/>
        <v>41.221428571428568</v>
      </c>
      <c r="L62" s="11">
        <f t="shared" si="13"/>
        <v>6.8150282532578335E-2</v>
      </c>
      <c r="N62" s="5">
        <v>830.80714285714282</v>
      </c>
      <c r="O62">
        <v>362.87142857142862</v>
      </c>
      <c r="P62">
        <v>426.55714285714282</v>
      </c>
      <c r="Q62">
        <v>120.4375</v>
      </c>
      <c r="R62">
        <v>144.05535714285713</v>
      </c>
      <c r="S62">
        <v>155.57321428571427</v>
      </c>
      <c r="T62" s="6">
        <v>360.93928571428569</v>
      </c>
      <c r="V62" s="11">
        <f t="shared" si="14"/>
        <v>2401.2410714285716</v>
      </c>
      <c r="X62" s="11">
        <f t="shared" si="15"/>
        <v>6.9229890466033908E-2</v>
      </c>
      <c r="Z62" s="5">
        <v>2799630.5484183673</v>
      </c>
      <c r="AA62">
        <v>1219609.1677117345</v>
      </c>
      <c r="AB62">
        <v>1436280.3405739795</v>
      </c>
      <c r="AC62">
        <v>405642.15513438405</v>
      </c>
      <c r="AD62">
        <v>485887.29284484329</v>
      </c>
      <c r="AE62">
        <v>525248.0531600765</v>
      </c>
      <c r="AF62" s="6">
        <v>1221861.3873278061</v>
      </c>
      <c r="AH62" s="11">
        <f t="shared" si="16"/>
        <v>8094158.9451711914</v>
      </c>
      <c r="AJ62" s="11">
        <f t="shared" si="17"/>
        <v>6.9148330376618036E-2</v>
      </c>
      <c r="AL62" s="5">
        <v>31830005571503</v>
      </c>
      <c r="AM62">
        <v>13865985676496.564</v>
      </c>
      <c r="AN62">
        <v>16329533265481.461</v>
      </c>
      <c r="AO62">
        <v>4611881359485.4873</v>
      </c>
      <c r="AP62">
        <v>5524273914918.0469</v>
      </c>
      <c r="AQ62">
        <v>5971814746226.874</v>
      </c>
      <c r="AR62" s="6">
        <v>13892166172753.777</v>
      </c>
      <c r="AT62" s="11">
        <f t="shared" si="18"/>
        <v>92025660706865.219</v>
      </c>
      <c r="AV62" s="11">
        <f t="shared" si="19"/>
        <v>6.9147831140065036E-2</v>
      </c>
    </row>
    <row r="63" spans="2:48">
      <c r="B63" s="5">
        <v>47</v>
      </c>
      <c r="C63">
        <v>21.4</v>
      </c>
      <c r="D63">
        <v>25.5</v>
      </c>
      <c r="E63">
        <v>7</v>
      </c>
      <c r="F63">
        <v>9.5</v>
      </c>
      <c r="G63">
        <v>10.25</v>
      </c>
      <c r="H63" s="6">
        <v>23</v>
      </c>
      <c r="J63" s="11">
        <f t="shared" si="12"/>
        <v>143.65</v>
      </c>
      <c r="L63" s="11">
        <f t="shared" si="13"/>
        <v>0.23749269312297402</v>
      </c>
      <c r="N63" s="5">
        <v>2975.7</v>
      </c>
      <c r="O63">
        <v>1292.4857142857143</v>
      </c>
      <c r="P63">
        <v>1520.4142857142856</v>
      </c>
      <c r="Q63">
        <v>430.04464285714283</v>
      </c>
      <c r="R63">
        <v>510.45714285714286</v>
      </c>
      <c r="S63">
        <v>551.65357142857147</v>
      </c>
      <c r="T63" s="6">
        <v>1288.4214285714286</v>
      </c>
      <c r="V63" s="11">
        <f t="shared" si="14"/>
        <v>8569.1767857142859</v>
      </c>
      <c r="X63" s="11">
        <f t="shared" si="15"/>
        <v>0.24705689791743485</v>
      </c>
      <c r="Z63" s="5">
        <v>9974652.8905102052</v>
      </c>
      <c r="AA63">
        <v>4345130.9985918365</v>
      </c>
      <c r="AB63">
        <v>5117095.8359311223</v>
      </c>
      <c r="AC63">
        <v>1445213.5425223215</v>
      </c>
      <c r="AD63">
        <v>1731034.6916772958</v>
      </c>
      <c r="AE63">
        <v>1871269.6559374998</v>
      </c>
      <c r="AF63" s="6">
        <v>4353230.1339285718</v>
      </c>
      <c r="AH63" s="11">
        <f t="shared" si="16"/>
        <v>28837627.749098852</v>
      </c>
      <c r="AJ63" s="11">
        <f t="shared" si="17"/>
        <v>0.24635960627660258</v>
      </c>
      <c r="AL63" s="5">
        <v>113401914139946.44</v>
      </c>
      <c r="AM63">
        <v>49400849510780.883</v>
      </c>
      <c r="AN63">
        <v>58177819770327.484</v>
      </c>
      <c r="AO63">
        <v>16430916810120.219</v>
      </c>
      <c r="AP63">
        <v>19681530796479.984</v>
      </c>
      <c r="AQ63">
        <v>21276000732200.848</v>
      </c>
      <c r="AR63" s="6">
        <v>49494123757182.695</v>
      </c>
      <c r="AT63" s="11">
        <f t="shared" si="18"/>
        <v>327863155517038.56</v>
      </c>
      <c r="AV63" s="11">
        <f t="shared" si="19"/>
        <v>0.24635548324892148</v>
      </c>
    </row>
    <row r="64" spans="2:48">
      <c r="B64" s="5">
        <v>54</v>
      </c>
      <c r="C64">
        <v>20.399999999999999</v>
      </c>
      <c r="D64">
        <v>24.5</v>
      </c>
      <c r="E64">
        <v>7.25</v>
      </c>
      <c r="F64">
        <v>7</v>
      </c>
      <c r="G64">
        <v>7.75</v>
      </c>
      <c r="H64" s="6">
        <v>22</v>
      </c>
      <c r="J64" s="11">
        <f t="shared" si="12"/>
        <v>142.9</v>
      </c>
      <c r="L64" s="11">
        <f t="shared" si="13"/>
        <v>0.23625273823371379</v>
      </c>
      <c r="N64" s="5">
        <v>2718.45</v>
      </c>
      <c r="O64">
        <v>1199.0357142857142</v>
      </c>
      <c r="P64">
        <v>1409.4392857142857</v>
      </c>
      <c r="Q64">
        <v>396.54821428571427</v>
      </c>
      <c r="R64">
        <v>482.23571428571427</v>
      </c>
      <c r="S64">
        <v>520.56607142857138</v>
      </c>
      <c r="T64" s="6">
        <v>1193.3214285714284</v>
      </c>
      <c r="V64" s="11">
        <f t="shared" si="14"/>
        <v>7919.5964285714281</v>
      </c>
      <c r="X64" s="11">
        <f t="shared" si="15"/>
        <v>0.22832892532485671</v>
      </c>
      <c r="Z64" s="5">
        <v>9266884.6828316338</v>
      </c>
      <c r="AA64">
        <v>4037201.3801862239</v>
      </c>
      <c r="AB64">
        <v>4754421.3991135191</v>
      </c>
      <c r="AC64">
        <v>1342741.2168718111</v>
      </c>
      <c r="AD64">
        <v>1608521.5312946427</v>
      </c>
      <c r="AE64">
        <v>1738816.8250031888</v>
      </c>
      <c r="AF64" s="6">
        <v>4044629.9671173468</v>
      </c>
      <c r="AH64" s="11">
        <f t="shared" si="16"/>
        <v>26793217.002418365</v>
      </c>
      <c r="AJ64" s="11">
        <f t="shared" si="17"/>
        <v>0.228894222819893</v>
      </c>
      <c r="AL64" s="5">
        <v>105365663796186.56</v>
      </c>
      <c r="AM64">
        <v>45900048153526.445</v>
      </c>
      <c r="AN64">
        <v>54055036583408.266</v>
      </c>
      <c r="AO64">
        <v>15266536487145.168</v>
      </c>
      <c r="AP64">
        <v>18286795124387.02</v>
      </c>
      <c r="AQ64">
        <v>19768272616596.527</v>
      </c>
      <c r="AR64" s="6">
        <v>45986712419117.641</v>
      </c>
      <c r="AT64" s="11">
        <f t="shared" si="18"/>
        <v>304629065180367.62</v>
      </c>
      <c r="AV64" s="11">
        <f t="shared" si="19"/>
        <v>0.22889745096800482</v>
      </c>
    </row>
    <row r="65" spans="2:48">
      <c r="B65" s="5">
        <v>51</v>
      </c>
      <c r="C65">
        <v>19.8</v>
      </c>
      <c r="D65">
        <v>23</v>
      </c>
      <c r="E65">
        <v>6.8214285714285712</v>
      </c>
      <c r="F65">
        <v>6.5714285714285712</v>
      </c>
      <c r="G65">
        <v>7</v>
      </c>
      <c r="H65" s="6">
        <v>19</v>
      </c>
      <c r="J65" s="11">
        <f t="shared" si="12"/>
        <v>133.19285714285712</v>
      </c>
      <c r="L65" s="11">
        <f t="shared" si="13"/>
        <v>0.2202041792384315</v>
      </c>
      <c r="N65" s="5">
        <v>2517.3642857142859</v>
      </c>
      <c r="O65">
        <v>1106.8499999999999</v>
      </c>
      <c r="P65">
        <v>1304.0321428571428</v>
      </c>
      <c r="Q65">
        <v>367.00357142857143</v>
      </c>
      <c r="R65">
        <v>447.26428571428573</v>
      </c>
      <c r="S65">
        <v>483.34464285714284</v>
      </c>
      <c r="T65" s="6">
        <v>1111.7428571428572</v>
      </c>
      <c r="V65" s="11">
        <f t="shared" si="14"/>
        <v>7337.6017857142851</v>
      </c>
      <c r="X65" s="11">
        <f t="shared" si="15"/>
        <v>0.21154950827413641</v>
      </c>
      <c r="Z65" s="5">
        <v>8589617.2871173471</v>
      </c>
      <c r="AA65">
        <v>3742082.0174770406</v>
      </c>
      <c r="AB65">
        <v>4406930.9175829077</v>
      </c>
      <c r="AC65">
        <v>1244604.5658873906</v>
      </c>
      <c r="AD65">
        <v>1490981.8937955541</v>
      </c>
      <c r="AE65">
        <v>1611766.4352327809</v>
      </c>
      <c r="AF65" s="6">
        <v>3749164.0921938778</v>
      </c>
      <c r="AH65" s="11">
        <f t="shared" si="16"/>
        <v>24835147.209286902</v>
      </c>
      <c r="AJ65" s="11">
        <f t="shared" si="17"/>
        <v>0.21216644938807699</v>
      </c>
      <c r="AL65" s="5">
        <v>97665759774906.625</v>
      </c>
      <c r="AM65">
        <v>42545767883315.094</v>
      </c>
      <c r="AN65">
        <v>50104806702381.312</v>
      </c>
      <c r="AO65">
        <v>14150889686678.283</v>
      </c>
      <c r="AP65">
        <v>16950434102517.295</v>
      </c>
      <c r="AQ65">
        <v>18323648298983.805</v>
      </c>
      <c r="AR65" s="6">
        <v>42626098975967.766</v>
      </c>
      <c r="AT65" s="11">
        <f t="shared" si="18"/>
        <v>282367405424750.19</v>
      </c>
      <c r="AV65" s="11">
        <f t="shared" si="19"/>
        <v>0.21217010038062478</v>
      </c>
    </row>
    <row r="66" spans="2:48">
      <c r="B66" s="7">
        <v>21.75</v>
      </c>
      <c r="C66" s="8">
        <v>11.7</v>
      </c>
      <c r="D66" s="8">
        <v>12.5</v>
      </c>
      <c r="E66" s="8">
        <v>3.3928571428571428</v>
      </c>
      <c r="F66" s="8">
        <v>3.8928571428571428</v>
      </c>
      <c r="G66" s="8">
        <v>4</v>
      </c>
      <c r="H66" s="9">
        <v>7</v>
      </c>
      <c r="J66" s="12">
        <f t="shared" si="12"/>
        <v>64.235714285714295</v>
      </c>
      <c r="L66" s="12">
        <f t="shared" si="13"/>
        <v>0.10619918399159195</v>
      </c>
      <c r="N66" s="7">
        <v>1284.6535714285715</v>
      </c>
      <c r="O66" s="8">
        <v>550.48928571428564</v>
      </c>
      <c r="P66" s="8">
        <v>654.5</v>
      </c>
      <c r="Q66" s="8">
        <v>185.30267857142854</v>
      </c>
      <c r="R66" s="8">
        <v>222.63660714285712</v>
      </c>
      <c r="S66" s="8">
        <v>241.84196428571428</v>
      </c>
      <c r="T66" s="9">
        <v>572.47678571428571</v>
      </c>
      <c r="V66" s="12">
        <f t="shared" si="14"/>
        <v>3711.9008928571425</v>
      </c>
      <c r="X66" s="12">
        <f t="shared" si="15"/>
        <v>0.10701736501632944</v>
      </c>
      <c r="Z66" s="7">
        <v>4331433.595867347</v>
      </c>
      <c r="AA66" s="8">
        <v>1886719.2399910712</v>
      </c>
      <c r="AB66" s="8">
        <v>2222050.868998724</v>
      </c>
      <c r="AC66" s="8">
        <v>627571.95587395225</v>
      </c>
      <c r="AD66" s="8">
        <v>751748.51436566142</v>
      </c>
      <c r="AE66" s="8">
        <v>812672.86123246164</v>
      </c>
      <c r="AF66" s="9">
        <v>1890691.4690784435</v>
      </c>
      <c r="AH66" s="12">
        <f t="shared" si="16"/>
        <v>12522888.505407659</v>
      </c>
      <c r="AJ66" s="12">
        <f t="shared" si="17"/>
        <v>0.10698292898709154</v>
      </c>
      <c r="AL66" s="7">
        <v>49246212718475.133</v>
      </c>
      <c r="AM66" s="8">
        <v>21452942465882.938</v>
      </c>
      <c r="AN66" s="8">
        <v>25264452636805.809</v>
      </c>
      <c r="AO66" s="8">
        <v>7135333037908.8906</v>
      </c>
      <c r="AP66" s="8">
        <v>8546953224866.1055</v>
      </c>
      <c r="AQ66" s="8">
        <v>9239371932582.7285</v>
      </c>
      <c r="AR66" s="9">
        <v>21493448149048.07</v>
      </c>
      <c r="AT66" s="12">
        <f t="shared" si="18"/>
        <v>142378714165569.69</v>
      </c>
      <c r="AV66" s="12">
        <f t="shared" si="19"/>
        <v>0.10698297854574314</v>
      </c>
    </row>
    <row r="67" spans="2:48">
      <c r="B67"/>
      <c r="C67"/>
      <c r="J67">
        <f>SUM(J60:J66)</f>
        <v>604.86071428571427</v>
      </c>
      <c r="L67">
        <f>SUM(L60:L66)</f>
        <v>1</v>
      </c>
      <c r="V67">
        <f>SUM(V60:V66)</f>
        <v>34685.033520408164</v>
      </c>
      <c r="X67">
        <f>SUM(X60:X66)</f>
        <v>1</v>
      </c>
      <c r="AH67">
        <f>SUM(AH60:AH66)</f>
        <v>117055016.38414349</v>
      </c>
      <c r="AJ67">
        <f>SUM(AJ60:AJ66)</f>
        <v>1.0000000000000002</v>
      </c>
      <c r="AT67">
        <f>SUM(AT60:AT66)</f>
        <v>1330853899386361.2</v>
      </c>
      <c r="AV67">
        <f>SUM(AV60:AV66)</f>
        <v>1</v>
      </c>
    </row>
  </sheetData>
  <mergeCells count="6">
    <mergeCell ref="B2:D2"/>
    <mergeCell ref="B31:H31"/>
    <mergeCell ref="N31:T31"/>
    <mergeCell ref="Z31:AF31"/>
    <mergeCell ref="AL31:AR31"/>
    <mergeCell ref="E10:L10"/>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B2:AV66"/>
  <sheetViews>
    <sheetView topLeftCell="A6" workbookViewId="0">
      <selection activeCell="G17" sqref="G17"/>
    </sheetView>
  </sheetViews>
  <sheetFormatPr baseColWidth="10" defaultRowHeight="16"/>
  <cols>
    <col min="3" max="3" width="10.6640625" style="14"/>
    <col min="6" max="6" width="10.6640625" style="32"/>
  </cols>
  <sheetData>
    <row r="2" spans="2:13">
      <c r="B2" s="108" t="str">
        <f>'Process Sheet'!B114:K114</f>
        <v>Einkommen</v>
      </c>
      <c r="C2" s="109"/>
      <c r="D2" s="110"/>
    </row>
    <row r="4" spans="2:13">
      <c r="B4" t="s">
        <v>8</v>
      </c>
      <c r="C4" s="14">
        <v>3</v>
      </c>
    </row>
    <row r="6" spans="2:13">
      <c r="C6" s="14" t="s">
        <v>2</v>
      </c>
    </row>
    <row r="7" spans="2:13">
      <c r="B7" s="32" t="s">
        <v>0</v>
      </c>
      <c r="C7" s="14">
        <f>'Process Sheet'!M118</f>
        <v>1</v>
      </c>
      <c r="D7" t="s">
        <v>1</v>
      </c>
    </row>
    <row r="8" spans="2:13">
      <c r="B8" s="32" t="s">
        <v>0</v>
      </c>
      <c r="C8" s="14">
        <f>'Process Sheet'!M119</f>
        <v>1</v>
      </c>
      <c r="D8" t="s">
        <v>3</v>
      </c>
    </row>
    <row r="9" spans="2:13">
      <c r="B9" s="32" t="s">
        <v>0</v>
      </c>
      <c r="C9" s="14">
        <f>'Process Sheet'!M120</f>
        <v>5</v>
      </c>
      <c r="D9" t="s">
        <v>4</v>
      </c>
    </row>
    <row r="10" spans="2:13">
      <c r="B10" s="32" t="s">
        <v>0</v>
      </c>
      <c r="C10" s="14">
        <f>'Process Sheet'!M121</f>
        <v>6</v>
      </c>
      <c r="D10" t="s">
        <v>5</v>
      </c>
      <c r="F10" s="111" t="s">
        <v>43</v>
      </c>
      <c r="G10" s="111"/>
      <c r="H10" s="111"/>
      <c r="I10" s="111"/>
      <c r="J10" s="111"/>
      <c r="K10" s="111"/>
      <c r="L10" s="111"/>
      <c r="M10" s="111"/>
    </row>
    <row r="11" spans="2:13">
      <c r="B11" s="32" t="s">
        <v>0</v>
      </c>
      <c r="C11" s="14">
        <f>'Process Sheet'!M122</f>
        <v>1</v>
      </c>
      <c r="D11" t="s">
        <v>6</v>
      </c>
    </row>
    <row r="12" spans="2:13">
      <c r="B12" s="32" t="s">
        <v>0</v>
      </c>
      <c r="C12" s="14">
        <f>'Process Sheet'!M123</f>
        <v>1</v>
      </c>
      <c r="D12" t="s">
        <v>7</v>
      </c>
      <c r="G12" t="s">
        <v>0</v>
      </c>
      <c r="H12" t="s">
        <v>1</v>
      </c>
      <c r="I12" t="s">
        <v>3</v>
      </c>
      <c r="J12" t="s">
        <v>4</v>
      </c>
      <c r="K12" t="s">
        <v>5</v>
      </c>
      <c r="L12" t="s">
        <v>6</v>
      </c>
      <c r="M12" t="s">
        <v>7</v>
      </c>
    </row>
    <row r="13" spans="2:13">
      <c r="B13" s="32" t="s">
        <v>1</v>
      </c>
      <c r="C13" s="14">
        <f>'Process Sheet'!M124</f>
        <v>4</v>
      </c>
      <c r="D13" t="s">
        <v>3</v>
      </c>
      <c r="F13" s="32" t="s">
        <v>0</v>
      </c>
      <c r="G13">
        <v>1</v>
      </c>
      <c r="H13">
        <f>ABS(IF(C7&lt;1,-C7,1/C7))</f>
        <v>1</v>
      </c>
      <c r="I13">
        <f>ABS(IF(C8&lt;1,-C8,1/C8))</f>
        <v>1</v>
      </c>
      <c r="J13">
        <f>ABS(IF(C9&lt;1,-C9,1/C9))</f>
        <v>0.2</v>
      </c>
      <c r="K13">
        <f>ABS(IF($C$10&lt;1,-$C$10,1/$C$10))</f>
        <v>0.16666666666666666</v>
      </c>
      <c r="L13">
        <f>ABS(IF($C$11&lt;1,-$C$11,1/$C$11))</f>
        <v>1</v>
      </c>
      <c r="M13">
        <f>ABS(IF($C$12&lt;1,-$C$12,1/$C$12))</f>
        <v>1</v>
      </c>
    </row>
    <row r="14" spans="2:13">
      <c r="B14" s="32" t="s">
        <v>1</v>
      </c>
      <c r="C14" s="14">
        <f>'Process Sheet'!M125</f>
        <v>4</v>
      </c>
      <c r="D14" t="s">
        <v>4</v>
      </c>
      <c r="F14" s="32" t="s">
        <v>1</v>
      </c>
      <c r="G14">
        <f>ABS(IF(C7&gt;1,C7,-1/C7))</f>
        <v>1</v>
      </c>
      <c r="H14">
        <v>1</v>
      </c>
      <c r="I14">
        <f>ABS(IF($C$13&lt;1,-$C$13,1/$C$13))</f>
        <v>0.25</v>
      </c>
      <c r="J14" s="1">
        <f>ABS(IF($C$14&lt;1,-$C$14,1/$C$14))</f>
        <v>0.25</v>
      </c>
      <c r="K14" s="1">
        <f>ABS(IF($C$15&lt;1,-$C$15,1/$C$15))</f>
        <v>0.33333333333333331</v>
      </c>
      <c r="L14" s="1">
        <f>ABS(IF($C$16&lt;1,-$C$16,1/$C$16))</f>
        <v>1</v>
      </c>
      <c r="M14" s="1">
        <f>ABS(IF($C$17&lt;1,-$C$17,1/$C$17))</f>
        <v>1</v>
      </c>
    </row>
    <row r="15" spans="2:13">
      <c r="B15" s="32" t="s">
        <v>1</v>
      </c>
      <c r="C15" s="14">
        <f>'Process Sheet'!M126</f>
        <v>3</v>
      </c>
      <c r="D15" t="s">
        <v>5</v>
      </c>
      <c r="F15" s="32" t="s">
        <v>3</v>
      </c>
      <c r="G15">
        <f>ABS(IF(C8&gt;1,C8,-1/C8))</f>
        <v>1</v>
      </c>
      <c r="H15">
        <f>ABS(IF($C$13&gt;1,$C$13,-1/$C$13))</f>
        <v>4</v>
      </c>
      <c r="I15">
        <v>1</v>
      </c>
      <c r="J15" s="1">
        <f>ABS(IF($C$18&lt;1,-$C$18,1/$C$18))</f>
        <v>0.2</v>
      </c>
      <c r="K15" s="1">
        <f>ABS(IF($C$19&lt;1,-$C$19,1/$C$19))</f>
        <v>0.25</v>
      </c>
      <c r="L15" s="1">
        <f>ABS(IF($C$20&lt;1,-$C$20,1/$C$20))</f>
        <v>1</v>
      </c>
      <c r="M15" s="1">
        <f>ABS(IF($C$21&lt;1,-$C$21,1/$C$21))</f>
        <v>2</v>
      </c>
    </row>
    <row r="16" spans="2:13">
      <c r="B16" s="32" t="s">
        <v>1</v>
      </c>
      <c r="C16" s="14">
        <f>'Process Sheet'!M127</f>
        <v>1</v>
      </c>
      <c r="D16" t="s">
        <v>6</v>
      </c>
      <c r="F16" s="32" t="s">
        <v>4</v>
      </c>
      <c r="G16">
        <f>ABS(IF(C9&gt;1,C9,-1/C9))</f>
        <v>5</v>
      </c>
      <c r="H16" s="1">
        <f>ABS(IF($C$14&gt;1,$C$14,-1/$C$14))</f>
        <v>4</v>
      </c>
      <c r="I16" s="1">
        <f>ABS(IF($C$18&gt;1,$C$18,-1/$C$18))</f>
        <v>5</v>
      </c>
      <c r="J16">
        <v>1</v>
      </c>
      <c r="K16" s="1">
        <f>ABS(IF($C$22&lt;1,-$C$22,1/$C$22))</f>
        <v>1</v>
      </c>
      <c r="L16" s="1">
        <f>ABS(IF($C$23&lt;1,-$C$23,1/$C$23))</f>
        <v>4</v>
      </c>
      <c r="M16" s="1">
        <f>ABS(IF($C$24&lt;1,-$C$24,1/$C$24))</f>
        <v>4</v>
      </c>
    </row>
    <row r="17" spans="2:48">
      <c r="B17" s="32" t="s">
        <v>1</v>
      </c>
      <c r="C17" s="14">
        <f>'Process Sheet'!M128</f>
        <v>1</v>
      </c>
      <c r="D17" t="s">
        <v>7</v>
      </c>
      <c r="F17" s="32" t="s">
        <v>5</v>
      </c>
      <c r="G17">
        <f>ABS(IF($C$10&gt;1,$C$10,-1/$C$10))</f>
        <v>6</v>
      </c>
      <c r="H17" s="1">
        <f>ABS(IF($C$15&gt;1,$C$15,-1/$C$15))</f>
        <v>3</v>
      </c>
      <c r="I17" s="1">
        <f>ABS(IF($C$19&gt;1,$C$19,-1/$C$19))</f>
        <v>4</v>
      </c>
      <c r="J17" s="1">
        <f>ABS(IF($C$22&gt;1,$C$22,-1/$C$22))</f>
        <v>1</v>
      </c>
      <c r="K17">
        <v>1</v>
      </c>
      <c r="L17" s="1">
        <f>ABS(IF($C$25&lt;1,-$C$25,1/$C$25))</f>
        <v>2</v>
      </c>
      <c r="M17" s="1">
        <f>ABS(IF($C$26&lt;1,-$C$26,1/$C$26))</f>
        <v>4</v>
      </c>
    </row>
    <row r="18" spans="2:48">
      <c r="B18" s="32" t="s">
        <v>3</v>
      </c>
      <c r="C18" s="14">
        <f>'Process Sheet'!M129</f>
        <v>5</v>
      </c>
      <c r="D18" t="s">
        <v>4</v>
      </c>
      <c r="F18" s="32" t="s">
        <v>6</v>
      </c>
      <c r="G18">
        <f>ABS(IF($C$11&gt;1,$C$11,-1/$C$11))</f>
        <v>1</v>
      </c>
      <c r="H18" s="1">
        <f>ABS(IF($C$16&gt;1,$C$16,-1/$C$16))</f>
        <v>1</v>
      </c>
      <c r="I18" s="1">
        <f>ABS(IF($C$20&gt;1,$C$20,-1/$C$20))</f>
        <v>1</v>
      </c>
      <c r="J18" s="1">
        <f>ABS(IF($C$23&gt;1,$C$23,-1/$C$23))</f>
        <v>0.25</v>
      </c>
      <c r="K18" s="1">
        <f>ABS(IF($C$25&gt;1,$C$25,-1/$C$25))</f>
        <v>0.5</v>
      </c>
      <c r="L18">
        <v>1</v>
      </c>
      <c r="M18" s="1">
        <f>ABS(IF($C$27&lt;1,-$C$27,1/$C$27))</f>
        <v>1</v>
      </c>
    </row>
    <row r="19" spans="2:48">
      <c r="B19" s="32" t="s">
        <v>3</v>
      </c>
      <c r="C19" s="14">
        <f>'Process Sheet'!M130</f>
        <v>4</v>
      </c>
      <c r="D19" t="s">
        <v>5</v>
      </c>
      <c r="F19" s="32" t="s">
        <v>7</v>
      </c>
      <c r="G19">
        <f>ABS(IF($C$12&gt;1,$C$12,-1/$C$12))</f>
        <v>1</v>
      </c>
      <c r="H19" s="1">
        <f>ABS(IF($C$17&gt;1,$C$17,-1/$C$17))</f>
        <v>1</v>
      </c>
      <c r="I19" s="1">
        <f>ABS(IF($C$21&gt;1,$C$21,-1/$C$21))</f>
        <v>0.5</v>
      </c>
      <c r="J19" s="1">
        <f>ABS(IF($C$24&gt;1,$C$24,-1/$C$24))</f>
        <v>0.25</v>
      </c>
      <c r="K19" s="1">
        <f>ABS(IF($C$26&gt;1,$C$26,-1/$C$26))</f>
        <v>0.25</v>
      </c>
      <c r="L19" s="1">
        <f>ABS(IF($C$27&gt;1,$C$27,-1/$C$27))</f>
        <v>1</v>
      </c>
      <c r="M19">
        <v>1</v>
      </c>
    </row>
    <row r="20" spans="2:48">
      <c r="B20" s="32" t="s">
        <v>3</v>
      </c>
      <c r="C20" s="14">
        <f>'Process Sheet'!M131</f>
        <v>1</v>
      </c>
      <c r="D20" t="s">
        <v>6</v>
      </c>
    </row>
    <row r="21" spans="2:48">
      <c r="B21" s="32" t="s">
        <v>3</v>
      </c>
      <c r="C21" s="14">
        <f>'Process Sheet'!M132</f>
        <v>-2</v>
      </c>
      <c r="D21" t="s">
        <v>7</v>
      </c>
    </row>
    <row r="22" spans="2:48">
      <c r="B22" s="32" t="s">
        <v>4</v>
      </c>
      <c r="C22" s="14">
        <f>'Process Sheet'!M133</f>
        <v>-1</v>
      </c>
      <c r="D22" t="s">
        <v>5</v>
      </c>
    </row>
    <row r="23" spans="2:48">
      <c r="B23" s="32" t="s">
        <v>4</v>
      </c>
      <c r="C23" s="14">
        <f>'Process Sheet'!M134</f>
        <v>-4</v>
      </c>
      <c r="D23" t="s">
        <v>6</v>
      </c>
    </row>
    <row r="24" spans="2:48">
      <c r="B24" s="32" t="s">
        <v>4</v>
      </c>
      <c r="C24" s="14">
        <f>'Process Sheet'!M135</f>
        <v>-4</v>
      </c>
      <c r="D24" t="s">
        <v>7</v>
      </c>
    </row>
    <row r="25" spans="2:48">
      <c r="B25" s="32" t="s">
        <v>5</v>
      </c>
      <c r="C25" s="14">
        <f>'Process Sheet'!M136</f>
        <v>-2</v>
      </c>
      <c r="D25" t="s">
        <v>6</v>
      </c>
    </row>
    <row r="26" spans="2:48">
      <c r="B26" s="32" t="s">
        <v>5</v>
      </c>
      <c r="C26" s="14">
        <f>'Process Sheet'!M137</f>
        <v>-4</v>
      </c>
      <c r="D26" t="s">
        <v>7</v>
      </c>
    </row>
    <row r="27" spans="2:48">
      <c r="B27" s="32" t="s">
        <v>6</v>
      </c>
      <c r="C27" s="14">
        <f>'Process Sheet'!M138</f>
        <v>1</v>
      </c>
      <c r="D27" t="s">
        <v>7</v>
      </c>
    </row>
    <row r="30" spans="2:48">
      <c r="B30" s="111" t="s">
        <v>10</v>
      </c>
      <c r="C30" s="111"/>
      <c r="D30" s="111"/>
      <c r="E30" s="111"/>
      <c r="F30" s="111"/>
      <c r="G30" s="111"/>
      <c r="H30" s="111"/>
      <c r="L30" s="13" t="s">
        <v>9</v>
      </c>
      <c r="N30" s="111" t="s">
        <v>11</v>
      </c>
      <c r="O30" s="111"/>
      <c r="P30" s="111"/>
      <c r="Q30" s="111"/>
      <c r="R30" s="111"/>
      <c r="S30" s="111"/>
      <c r="T30" s="111"/>
      <c r="X30" s="13" t="s">
        <v>12</v>
      </c>
      <c r="Z30" s="111" t="s">
        <v>13</v>
      </c>
      <c r="AA30" s="111"/>
      <c r="AB30" s="111"/>
      <c r="AC30" s="111"/>
      <c r="AD30" s="111"/>
      <c r="AE30" s="111"/>
      <c r="AF30" s="111"/>
      <c r="AJ30" s="13" t="s">
        <v>14</v>
      </c>
      <c r="AL30" s="111" t="s">
        <v>15</v>
      </c>
      <c r="AM30" s="111"/>
      <c r="AN30" s="111"/>
      <c r="AO30" s="111"/>
      <c r="AP30" s="111"/>
      <c r="AQ30" s="111"/>
      <c r="AR30" s="111"/>
      <c r="AV30" s="13" t="s">
        <v>16</v>
      </c>
    </row>
    <row r="31" spans="2:48">
      <c r="C31"/>
      <c r="F31"/>
    </row>
    <row r="32" spans="2:48">
      <c r="B32" s="2">
        <f t="array" ref="B32:D34">MMULT(G13:I15,G13:I15)</f>
        <v>3</v>
      </c>
      <c r="C32" s="3">
        <v>6</v>
      </c>
      <c r="D32" s="4">
        <v>2.25</v>
      </c>
      <c r="F32"/>
      <c r="J32" s="10">
        <f>SUM(B32:D32)</f>
        <v>11.25</v>
      </c>
      <c r="L32" s="10">
        <f>J32/$J$35</f>
        <v>0.3125</v>
      </c>
      <c r="N32" s="2">
        <f t="array" ref="N32:P34">MMULT(B32:D34,B32:D34)</f>
        <v>36</v>
      </c>
      <c r="O32" s="3">
        <v>56.25</v>
      </c>
      <c r="P32" s="4">
        <v>22.5</v>
      </c>
      <c r="V32" s="10">
        <f>SUM(N32:P32)</f>
        <v>114.75</v>
      </c>
      <c r="X32" s="10">
        <f>V32/V$35</f>
        <v>0.31050228310502281</v>
      </c>
      <c r="Z32" s="2">
        <f t="array" ref="Z32:AB34">MMULT(N32:P34,N32:P34)</f>
        <v>3827.25</v>
      </c>
      <c r="AA32" s="3">
        <v>6075</v>
      </c>
      <c r="AB32" s="4">
        <v>2411.015625</v>
      </c>
      <c r="AH32" s="10">
        <f>SUM(Z32:AB32)</f>
        <v>12313.265625</v>
      </c>
      <c r="AJ32" s="10">
        <f>AH32/AH$35</f>
        <v>0.3108108108108108</v>
      </c>
      <c r="AL32" s="2">
        <f t="array" ref="AL32:AN34">MMULT(Z32:AB34,Z32:AB34)</f>
        <v>43941682.40625</v>
      </c>
      <c r="AM32" s="3">
        <v>69753072.875976562</v>
      </c>
      <c r="AN32" s="4">
        <v>27681525.3515625</v>
      </c>
      <c r="AT32" s="10">
        <f>SUM(AL32:AN32)</f>
        <v>141376280.63378906</v>
      </c>
      <c r="AV32" s="10">
        <f>AT32/AT$35</f>
        <v>0.31081368253838759</v>
      </c>
    </row>
    <row r="33" spans="2:48">
      <c r="B33" s="5">
        <v>2.25</v>
      </c>
      <c r="C33">
        <v>3</v>
      </c>
      <c r="D33" s="6">
        <v>1.5</v>
      </c>
      <c r="F33"/>
      <c r="J33" s="11">
        <f>SUM(B33:D33)</f>
        <v>6.75</v>
      </c>
      <c r="L33" s="11">
        <f>J33/$J$35</f>
        <v>0.1875</v>
      </c>
      <c r="N33" s="5">
        <v>22.5</v>
      </c>
      <c r="O33">
        <v>36</v>
      </c>
      <c r="P33" s="6">
        <v>14.0625</v>
      </c>
      <c r="V33" s="11">
        <f>SUM(N33:P33)</f>
        <v>72.5625</v>
      </c>
      <c r="X33" s="11">
        <f>V33/V$35</f>
        <v>0.19634703196347031</v>
      </c>
      <c r="Z33" s="5">
        <v>2411.015625</v>
      </c>
      <c r="AA33">
        <v>3827.25</v>
      </c>
      <c r="AB33" s="6">
        <v>1518.75</v>
      </c>
      <c r="AH33" s="11">
        <f>SUM(Z33:AB33)</f>
        <v>7757.015625</v>
      </c>
      <c r="AJ33" s="11">
        <f>AH33/AH$35</f>
        <v>0.19580218516388728</v>
      </c>
      <c r="AL33" s="5">
        <v>27681525.3515625</v>
      </c>
      <c r="AM33">
        <v>43941682.40625</v>
      </c>
      <c r="AN33" s="6">
        <v>17438268.218994141</v>
      </c>
      <c r="AT33" s="11">
        <f>SUM(AL33:AN33)</f>
        <v>89061475.976806641</v>
      </c>
      <c r="AV33" s="11">
        <f>AT33/AT$35</f>
        <v>0.19580035064269122</v>
      </c>
    </row>
    <row r="34" spans="2:48">
      <c r="B34" s="7">
        <v>6</v>
      </c>
      <c r="C34" s="8">
        <v>9</v>
      </c>
      <c r="D34" s="9">
        <v>3</v>
      </c>
      <c r="F34"/>
      <c r="J34" s="12">
        <f>SUM(B34:D34)</f>
        <v>18</v>
      </c>
      <c r="L34" s="12">
        <f>J34/$J$35</f>
        <v>0.5</v>
      </c>
      <c r="N34" s="7">
        <v>56.25</v>
      </c>
      <c r="O34" s="8">
        <v>90</v>
      </c>
      <c r="P34" s="9">
        <v>36</v>
      </c>
      <c r="V34" s="12">
        <f>SUM(N34:P34)</f>
        <v>182.25</v>
      </c>
      <c r="X34" s="12">
        <f>V34/V$35</f>
        <v>0.49315068493150682</v>
      </c>
      <c r="Z34" s="7">
        <v>6075</v>
      </c>
      <c r="AA34" s="8">
        <v>9644.0625</v>
      </c>
      <c r="AB34" s="9">
        <v>3827.25</v>
      </c>
      <c r="AH34" s="12">
        <f>SUM(Z34:AB34)</f>
        <v>19546.3125</v>
      </c>
      <c r="AJ34" s="12">
        <f>AH34/AH$35</f>
        <v>0.49338700402530189</v>
      </c>
      <c r="AL34" s="7">
        <v>69753072.875976562</v>
      </c>
      <c r="AM34" s="8">
        <v>110726101.40625</v>
      </c>
      <c r="AN34" s="9">
        <v>43941682.40625</v>
      </c>
      <c r="AT34" s="12">
        <f>SUM(AL34:AN34)</f>
        <v>224420856.68847656</v>
      </c>
      <c r="AV34" s="12">
        <f>AT34/AT$35</f>
        <v>0.49338596681892116</v>
      </c>
    </row>
    <row r="35" spans="2:48">
      <c r="C35"/>
      <c r="F35"/>
      <c r="J35">
        <f>SUM(J32:J34)</f>
        <v>36</v>
      </c>
      <c r="L35">
        <f>SUM(L32:L34)</f>
        <v>1</v>
      </c>
      <c r="V35">
        <f>SUM(V32:V34)</f>
        <v>369.5625</v>
      </c>
      <c r="X35">
        <f>SUM(X32:X34)</f>
        <v>1</v>
      </c>
      <c r="AH35">
        <f>SUM(AH32:AH34)</f>
        <v>39616.59375</v>
      </c>
      <c r="AJ35">
        <f>SUM(AJ32:AJ34)</f>
        <v>1</v>
      </c>
      <c r="AT35">
        <f>SUM(AT32:AT34)</f>
        <v>454858613.29907227</v>
      </c>
      <c r="AV35">
        <f>SUM(AV32:AV34)</f>
        <v>1</v>
      </c>
    </row>
    <row r="36" spans="2:48">
      <c r="C36"/>
      <c r="F36"/>
    </row>
    <row r="37" spans="2:48">
      <c r="C37"/>
      <c r="F37"/>
    </row>
    <row r="38" spans="2:48">
      <c r="B38" s="2">
        <f t="array" ref="B38:E41">MMULT(G13:J16,G13:J16)</f>
        <v>4</v>
      </c>
      <c r="C38" s="3">
        <v>6.8</v>
      </c>
      <c r="D38" s="3">
        <v>3.25</v>
      </c>
      <c r="E38" s="4">
        <v>0.85000000000000009</v>
      </c>
      <c r="F38"/>
      <c r="J38" s="10">
        <f>SUM(B38:E38)</f>
        <v>14.9</v>
      </c>
      <c r="L38" s="10">
        <f>J38/$J$42</f>
        <v>0.12385702410640068</v>
      </c>
      <c r="N38" s="2">
        <f t="array" ref="N38:Q41">MMULT(B38:E41,B38:E41)</f>
        <v>78.7</v>
      </c>
      <c r="O38" s="3">
        <v>114.30000000000001</v>
      </c>
      <c r="P38" s="3">
        <v>58.300000000000004</v>
      </c>
      <c r="Q38" s="4">
        <v>17.100000000000001</v>
      </c>
      <c r="V38" s="10">
        <f>SUM(N38:Q38)</f>
        <v>268.40000000000003</v>
      </c>
      <c r="X38" s="10">
        <f>V38/$V$42</f>
        <v>0.12258226576237127</v>
      </c>
      <c r="Z38" s="2">
        <f t="array" ref="Z38:AC41">MMULT(N38:Q41,N38:Q41)</f>
        <v>26749.400000000005</v>
      </c>
      <c r="AA38" s="3">
        <v>39282.9</v>
      </c>
      <c r="AB38" s="3">
        <v>19893.912500000002</v>
      </c>
      <c r="AC38" s="4">
        <v>5806.9125000000004</v>
      </c>
      <c r="AH38" s="10">
        <f>SUM(Z38:AC38)</f>
        <v>91733.125000000015</v>
      </c>
      <c r="AJ38" s="10">
        <f>AH38/$AH$42</f>
        <v>0.12267642953943245</v>
      </c>
      <c r="AL38" s="2">
        <f t="array" ref="AL38:AO41">MMULT(Z38:AC41,Z38:AC41)</f>
        <v>3113520760.1187506</v>
      </c>
      <c r="AM38" s="3">
        <v>4572599013.2437515</v>
      </c>
      <c r="AN38" s="3">
        <v>2315560083.4437504</v>
      </c>
      <c r="AO38" s="4">
        <v>675901530.46875</v>
      </c>
      <c r="AT38" s="10">
        <f>SUM(AL38:AO38)</f>
        <v>10677581387.275002</v>
      </c>
      <c r="AV38" s="10">
        <f>AT38/$AT$42</f>
        <v>0.12267689911927422</v>
      </c>
    </row>
    <row r="39" spans="2:48">
      <c r="B39" s="5">
        <v>3.5</v>
      </c>
      <c r="C39">
        <v>4</v>
      </c>
      <c r="D39">
        <v>2.75</v>
      </c>
      <c r="E39" s="6">
        <v>0.75</v>
      </c>
      <c r="F39"/>
      <c r="J39" s="11">
        <f>SUM(B39:E39)</f>
        <v>11</v>
      </c>
      <c r="L39" s="11">
        <f>J39/$J$42</f>
        <v>9.1438071487946804E-2</v>
      </c>
      <c r="N39" s="5">
        <v>61.5</v>
      </c>
      <c r="O39">
        <v>91.5</v>
      </c>
      <c r="P39">
        <v>45.375</v>
      </c>
      <c r="Q39" s="6">
        <v>13.375</v>
      </c>
      <c r="V39" s="11">
        <f>SUM(N39:Q39)</f>
        <v>211.75</v>
      </c>
      <c r="X39" s="11">
        <f>V39/$V$42</f>
        <v>9.6709369505149453E-2</v>
      </c>
      <c r="Z39" s="5">
        <v>21019.875</v>
      </c>
      <c r="AA39">
        <v>30871</v>
      </c>
      <c r="AB39">
        <v>15631.6875</v>
      </c>
      <c r="AC39" s="6">
        <v>4563.1875</v>
      </c>
      <c r="AH39" s="11">
        <f>SUM(Z39:AC39)</f>
        <v>72085.75</v>
      </c>
      <c r="AJ39" s="11">
        <f>AH39/$AH$42</f>
        <v>9.6401626246485572E-2</v>
      </c>
      <c r="AL39" s="5">
        <v>2446637957.34375</v>
      </c>
      <c r="AM39">
        <v>3593197269.71875</v>
      </c>
      <c r="AN39">
        <v>1819591907.4609375</v>
      </c>
      <c r="AO39" s="6">
        <v>531130661.4609375</v>
      </c>
      <c r="AT39" s="11">
        <f>SUM(AL39:AO39)</f>
        <v>8390557795.984375</v>
      </c>
      <c r="AV39" s="11">
        <f>AT39/$AT$42</f>
        <v>9.64008210247983E-2</v>
      </c>
    </row>
    <row r="40" spans="2:48">
      <c r="B40" s="5">
        <v>7</v>
      </c>
      <c r="C40">
        <v>9.8000000000000007</v>
      </c>
      <c r="D40">
        <v>4</v>
      </c>
      <c r="E40" s="6">
        <v>1.5999999999999999</v>
      </c>
      <c r="F40"/>
      <c r="J40" s="11">
        <f>SUM(B40:E40)</f>
        <v>22.400000000000002</v>
      </c>
      <c r="L40" s="11">
        <f>J40/$J$42</f>
        <v>0.1862011637572735</v>
      </c>
      <c r="N40" s="5">
        <v>120.70000000000002</v>
      </c>
      <c r="O40">
        <v>178.8</v>
      </c>
      <c r="P40">
        <v>91.3</v>
      </c>
      <c r="Q40" s="6">
        <v>26.099999999999998</v>
      </c>
      <c r="V40" s="11">
        <f>SUM(N40:Q40)</f>
        <v>416.90000000000003</v>
      </c>
      <c r="X40" s="11">
        <f>V40/$V$42</f>
        <v>0.1904044209997488</v>
      </c>
      <c r="Z40" s="5">
        <v>41420.15</v>
      </c>
      <c r="AA40">
        <v>60835.650000000009</v>
      </c>
      <c r="AB40">
        <v>30806.6</v>
      </c>
      <c r="AC40" s="6">
        <v>8991.6</v>
      </c>
      <c r="AH40" s="11">
        <f>SUM(Z40:AC40)</f>
        <v>142054.00000000003</v>
      </c>
      <c r="AJ40" s="11">
        <f>AH40/$AH$42</f>
        <v>0.18997148000566358</v>
      </c>
      <c r="AL40" s="5">
        <v>4821364265.2437506</v>
      </c>
      <c r="AM40">
        <v>7080783212.7750015</v>
      </c>
      <c r="AN40">
        <v>3585702324.2562504</v>
      </c>
      <c r="AO40" s="6">
        <v>1046650315.78125</v>
      </c>
      <c r="AT40" s="11">
        <f>SUM(AL40:AO40)</f>
        <v>16534500118.056253</v>
      </c>
      <c r="AV40" s="11">
        <f>AT40/$AT$42</f>
        <v>0.18996822682969761</v>
      </c>
    </row>
    <row r="41" spans="2:48">
      <c r="B41" s="7">
        <v>19</v>
      </c>
      <c r="C41" s="8">
        <v>33</v>
      </c>
      <c r="D41" s="8">
        <v>16</v>
      </c>
      <c r="E41" s="9">
        <v>4</v>
      </c>
      <c r="F41"/>
      <c r="J41" s="12">
        <f>SUM(B41:E41)</f>
        <v>72</v>
      </c>
      <c r="L41" s="12">
        <f>J41/$J$42</f>
        <v>0.59850374064837908</v>
      </c>
      <c r="N41" s="7">
        <v>379.5</v>
      </c>
      <c r="O41" s="8">
        <v>550</v>
      </c>
      <c r="P41" s="8">
        <v>280.5</v>
      </c>
      <c r="Q41" s="9">
        <v>82.5</v>
      </c>
      <c r="V41" s="12">
        <f>SUM(N41:Q41)</f>
        <v>1292.5</v>
      </c>
      <c r="X41" s="12">
        <f>V41/$V$42</f>
        <v>0.59030394373273043</v>
      </c>
      <c r="Z41" s="7">
        <v>128856.75</v>
      </c>
      <c r="AA41" s="8">
        <v>189230.25</v>
      </c>
      <c r="AB41" s="8">
        <v>95832</v>
      </c>
      <c r="AC41" s="9">
        <v>27973</v>
      </c>
      <c r="AH41" s="12">
        <f>SUM(Z41:AC41)</f>
        <v>441892</v>
      </c>
      <c r="AJ41" s="12">
        <f>AH41/$AH$42</f>
        <v>0.59095046420841846</v>
      </c>
      <c r="AL41" s="7">
        <v>14998322632.21875</v>
      </c>
      <c r="AM41" s="8">
        <v>22026933666.375</v>
      </c>
      <c r="AN41" s="8">
        <v>11154419670.28125</v>
      </c>
      <c r="AO41" s="9">
        <v>3255924723.90625</v>
      </c>
      <c r="AT41" s="12">
        <f>SUM(AL41:AO41)</f>
        <v>51435600692.78125</v>
      </c>
      <c r="AV41" s="12">
        <f>AT41/$AT$42</f>
        <v>0.59095405302622994</v>
      </c>
    </row>
    <row r="42" spans="2:48">
      <c r="C42"/>
      <c r="F42"/>
      <c r="J42">
        <f>SUM(J38:J41)</f>
        <v>120.3</v>
      </c>
      <c r="L42">
        <f>SUM(L38:L41)</f>
        <v>1</v>
      </c>
      <c r="V42">
        <f>SUM(V38:V41)</f>
        <v>2189.5500000000002</v>
      </c>
      <c r="X42">
        <f>SUM(X38:X41)</f>
        <v>1</v>
      </c>
      <c r="AH42">
        <f>SUM(AH38:AH41)</f>
        <v>747764.875</v>
      </c>
      <c r="AJ42">
        <f>SUM(AJ38:AJ41)</f>
        <v>1</v>
      </c>
      <c r="AT42">
        <f>SUM(AT38:AT41)</f>
        <v>87038239994.096878</v>
      </c>
      <c r="AV42">
        <f>SUM(AV38:AV41)</f>
        <v>1</v>
      </c>
    </row>
    <row r="43" spans="2:48">
      <c r="C43"/>
      <c r="F43"/>
    </row>
    <row r="44" spans="2:48">
      <c r="B44" s="2">
        <f t="array" ref="B44:F48">MMULT(G13:K17,G13:K17)</f>
        <v>5</v>
      </c>
      <c r="C44" s="3">
        <v>7.3</v>
      </c>
      <c r="D44" s="3">
        <v>3.9166666666666665</v>
      </c>
      <c r="E44" s="3">
        <v>1.0166666666666668</v>
      </c>
      <c r="F44" s="4">
        <v>1.1166666666666667</v>
      </c>
      <c r="J44" s="10">
        <f>SUM(B44:F44)</f>
        <v>18.350000000000001</v>
      </c>
      <c r="L44" s="10">
        <f>J44/$J$49</f>
        <v>7.6401297642385027E-2</v>
      </c>
      <c r="N44" s="2">
        <f t="array" ref="N44:R48">MMULT(B44:F48,B44:F48)</f>
        <v>150.65833333333333</v>
      </c>
      <c r="O44" s="3">
        <v>186.6541666666667</v>
      </c>
      <c r="P44" s="3">
        <v>111.36250000000001</v>
      </c>
      <c r="Q44" s="3">
        <v>30.625</v>
      </c>
      <c r="R44" s="4">
        <v>33.65486111111111</v>
      </c>
      <c r="V44" s="10">
        <f>SUM(N44:R44)</f>
        <v>512.95486111111109</v>
      </c>
      <c r="X44" s="10">
        <f>V44/$V$49</f>
        <v>7.5633992931215907E-2</v>
      </c>
      <c r="Z44" s="2">
        <f t="array" ref="Z44:AD48">MMULT(N44:R48,N44:R48)</f>
        <v>123142.89817708335</v>
      </c>
      <c r="AA44" s="3">
        <v>154178.92886284724</v>
      </c>
      <c r="AB44" s="3">
        <v>91243.443366608786</v>
      </c>
      <c r="AC44" s="3">
        <v>25040.326569733799</v>
      </c>
      <c r="AD44" s="4">
        <v>27526.850195312501</v>
      </c>
      <c r="AH44" s="10">
        <f>SUM(Z44:AD44)</f>
        <v>421132.44717158575</v>
      </c>
      <c r="AJ44" s="10">
        <f>AH44/$AH$49</f>
        <v>7.5674531496970662E-2</v>
      </c>
      <c r="AL44" s="2">
        <f t="array" ref="AL44:AP48">MMULT(Z44:AD48,Z44:AD48)</f>
        <v>82771197920.699966</v>
      </c>
      <c r="AM44" s="3">
        <v>103636660688.2731</v>
      </c>
      <c r="AN44" s="3">
        <v>61329849202.477264</v>
      </c>
      <c r="AO44" s="3">
        <v>16831072559.645208</v>
      </c>
      <c r="AP44" s="4">
        <v>18502508219.123997</v>
      </c>
      <c r="AT44" s="10">
        <f>SUM(AL44:AP44)</f>
        <v>283071288590.21954</v>
      </c>
      <c r="AV44" s="10">
        <f>AT44/AT$49</f>
        <v>7.5674613434333141E-2</v>
      </c>
    </row>
    <row r="45" spans="2:48">
      <c r="B45" s="5">
        <v>5.5</v>
      </c>
      <c r="C45">
        <v>5</v>
      </c>
      <c r="D45">
        <v>4.083333333333333</v>
      </c>
      <c r="E45">
        <v>1.0833333333333333</v>
      </c>
      <c r="F45" s="6">
        <v>1.1458333333333333</v>
      </c>
      <c r="J45" s="11">
        <f t="shared" ref="J45:J48" si="0">SUM(B45:F45)</f>
        <v>16.8125</v>
      </c>
      <c r="L45" s="11">
        <f>J45/$J$49</f>
        <v>6.9999826518397729E-2</v>
      </c>
      <c r="N45" s="5">
        <v>144.29166666666666</v>
      </c>
      <c r="O45">
        <v>183.89583333333334</v>
      </c>
      <c r="P45">
        <v>106.67187499999999</v>
      </c>
      <c r="Q45">
        <v>29.421874999999996</v>
      </c>
      <c r="R45" s="6">
        <v>32.451388888888886</v>
      </c>
      <c r="V45" s="11">
        <f t="shared" ref="V45:V48" si="1">SUM(N45:R45)</f>
        <v>496.73263888888891</v>
      </c>
      <c r="X45" s="11">
        <f>V45/$V$49</f>
        <v>7.3242064256972592E-2</v>
      </c>
      <c r="Z45" s="5">
        <v>118904.69205729166</v>
      </c>
      <c r="AA45">
        <v>148887.18012152778</v>
      </c>
      <c r="AB45">
        <v>88100.950122974522</v>
      </c>
      <c r="AC45">
        <v>24178.981372974533</v>
      </c>
      <c r="AD45" s="6">
        <v>26580.601481119786</v>
      </c>
      <c r="AH45" s="11">
        <f t="shared" ref="AH45:AH48" si="2">SUM(Z45:AD45)</f>
        <v>406652.40515588829</v>
      </c>
      <c r="AJ45" s="11">
        <f>AH45/$AH$49</f>
        <v>7.3072570040536272E-2</v>
      </c>
      <c r="AL45" s="5">
        <v>79924713592.084274</v>
      </c>
      <c r="AM45">
        <v>100072617468.32053</v>
      </c>
      <c r="AN45">
        <v>59220728346.112389</v>
      </c>
      <c r="AO45">
        <v>16252255472.031029</v>
      </c>
      <c r="AP45" s="6">
        <v>17866210815.855103</v>
      </c>
      <c r="AT45" s="11">
        <f t="shared" ref="AT45:AT48" si="3">SUM(AL45:AP45)</f>
        <v>273336525694.40332</v>
      </c>
      <c r="AV45" s="11">
        <f>AT45/AT$49</f>
        <v>7.3072179175865448E-2</v>
      </c>
    </row>
    <row r="46" spans="2:48">
      <c r="B46" s="5">
        <v>8.5</v>
      </c>
      <c r="C46">
        <v>10.55</v>
      </c>
      <c r="D46">
        <v>5</v>
      </c>
      <c r="E46">
        <v>1.8499999999999999</v>
      </c>
      <c r="F46" s="6">
        <v>2.2000000000000002</v>
      </c>
      <c r="J46" s="11">
        <f t="shared" si="0"/>
        <v>28.1</v>
      </c>
      <c r="L46" s="11">
        <f>J46/$J$49</f>
        <v>0.11699599257498743</v>
      </c>
      <c r="N46" s="5">
        <v>242.07500000000002</v>
      </c>
      <c r="O46">
        <v>304.55</v>
      </c>
      <c r="P46">
        <v>181.82083333333333</v>
      </c>
      <c r="Q46">
        <v>49.020833333333336</v>
      </c>
      <c r="R46" s="6">
        <v>53.60104166666666</v>
      </c>
      <c r="V46" s="11">
        <f t="shared" si="1"/>
        <v>831.06770833333337</v>
      </c>
      <c r="X46" s="11">
        <f>V46/$V$49</f>
        <v>0.12253898723425823</v>
      </c>
      <c r="Z46" s="5">
        <v>198757.93658854166</v>
      </c>
      <c r="AA46">
        <v>248874.92159288196</v>
      </c>
      <c r="AB46">
        <v>147278.87786458331</v>
      </c>
      <c r="AC46">
        <v>40415.835611979164</v>
      </c>
      <c r="AD46" s="6">
        <v>44428.657378472213</v>
      </c>
      <c r="AH46" s="11">
        <f t="shared" si="2"/>
        <v>679756.2290364583</v>
      </c>
      <c r="AJ46" s="11">
        <f>AH46/$AH$49</f>
        <v>0.12214740163092375</v>
      </c>
      <c r="AL46" s="5">
        <v>133599968153.80969</v>
      </c>
      <c r="AM46">
        <v>167278654204.77316</v>
      </c>
      <c r="AN46">
        <v>98991752057.059692</v>
      </c>
      <c r="AO46">
        <v>27166826321.097462</v>
      </c>
      <c r="AP46" s="6">
        <v>29864669978.622025</v>
      </c>
      <c r="AT46" s="11">
        <f t="shared" si="3"/>
        <v>456901870715.36206</v>
      </c>
      <c r="AV46" s="11">
        <f>AT46/AT$49</f>
        <v>0.12214545889131662</v>
      </c>
    </row>
    <row r="47" spans="2:48">
      <c r="B47" s="5">
        <v>25</v>
      </c>
      <c r="C47">
        <v>36</v>
      </c>
      <c r="D47">
        <v>20</v>
      </c>
      <c r="E47">
        <v>5</v>
      </c>
      <c r="F47" s="6">
        <v>5.4166666666666661</v>
      </c>
      <c r="J47" s="11">
        <f t="shared" si="0"/>
        <v>91.416666666666671</v>
      </c>
      <c r="L47" s="11">
        <f>J47/$J$49</f>
        <v>0.38061863539371649</v>
      </c>
      <c r="N47" s="5">
        <v>748</v>
      </c>
      <c r="O47">
        <v>926.83333333333326</v>
      </c>
      <c r="P47">
        <v>551.89583333333326</v>
      </c>
      <c r="Q47">
        <v>152.14583333333334</v>
      </c>
      <c r="R47" s="6">
        <v>167.33333333333331</v>
      </c>
      <c r="V47" s="11">
        <f t="shared" si="1"/>
        <v>2546.2083333333335</v>
      </c>
      <c r="X47" s="11">
        <f>V47/$V$49</f>
        <v>0.37543245553339571</v>
      </c>
      <c r="Z47" s="5">
        <v>611404.6102430555</v>
      </c>
      <c r="AA47">
        <v>765495.26909722225</v>
      </c>
      <c r="AB47">
        <v>453020.23350694438</v>
      </c>
      <c r="AC47">
        <v>124325.51996527777</v>
      </c>
      <c r="AD47" s="6">
        <v>136671.52882667823</v>
      </c>
      <c r="AH47" s="11">
        <f t="shared" si="2"/>
        <v>2090917.1616391779</v>
      </c>
      <c r="AJ47" s="11">
        <f>AH47/$AH$49</f>
        <v>0.37572307161018093</v>
      </c>
      <c r="AL47" s="5">
        <v>410958549367.24298</v>
      </c>
      <c r="AM47">
        <v>514555458894.52924</v>
      </c>
      <c r="AN47">
        <v>304502369084.25665</v>
      </c>
      <c r="AO47">
        <v>83566184098.289536</v>
      </c>
      <c r="AP47" s="6">
        <v>91864853096.153061</v>
      </c>
      <c r="AT47" s="11">
        <f t="shared" si="3"/>
        <v>1405447414540.4714</v>
      </c>
      <c r="AV47" s="11">
        <f>AT47/AT$49</f>
        <v>0.37572404579539509</v>
      </c>
    </row>
    <row r="48" spans="2:48">
      <c r="B48" s="7">
        <v>24</v>
      </c>
      <c r="C48" s="8">
        <v>32</v>
      </c>
      <c r="D48" s="8">
        <v>19.75</v>
      </c>
      <c r="E48" s="8">
        <v>4.75</v>
      </c>
      <c r="F48" s="9">
        <v>5</v>
      </c>
      <c r="J48" s="11">
        <f t="shared" si="0"/>
        <v>85.5</v>
      </c>
      <c r="L48" s="11">
        <f>J48/$J$49</f>
        <v>0.3559842478705133</v>
      </c>
      <c r="N48" s="7">
        <v>702.625</v>
      </c>
      <c r="O48" s="8">
        <v>874.5625</v>
      </c>
      <c r="P48" s="8">
        <v>517.16666666666663</v>
      </c>
      <c r="Q48" s="8">
        <v>143.10416666666666</v>
      </c>
      <c r="R48" s="9">
        <v>157.64583333333334</v>
      </c>
      <c r="V48" s="11">
        <f t="shared" si="1"/>
        <v>2395.1041666666665</v>
      </c>
      <c r="X48" s="12">
        <f>V48/$V$49</f>
        <v>0.35315250004415744</v>
      </c>
      <c r="Z48" s="7">
        <v>575049.33333333337</v>
      </c>
      <c r="AA48" s="8">
        <v>719984.23784722225</v>
      </c>
      <c r="AB48" s="8">
        <v>426076.73600260407</v>
      </c>
      <c r="AC48" s="8">
        <v>116933.57845052083</v>
      </c>
      <c r="AD48" s="9">
        <v>128546.49262152777</v>
      </c>
      <c r="AH48" s="11">
        <f t="shared" si="2"/>
        <v>1966590.378255208</v>
      </c>
      <c r="AJ48" s="12">
        <f>AH48/$AH$49</f>
        <v>0.35338242522138835</v>
      </c>
      <c r="AL48" s="7">
        <v>386523182306.26672</v>
      </c>
      <c r="AM48" s="8">
        <v>483960277047.37402</v>
      </c>
      <c r="AN48" s="8">
        <v>286396827284.80084</v>
      </c>
      <c r="AO48" s="8">
        <v>78597385218.247833</v>
      </c>
      <c r="AP48" s="9">
        <v>86402619976.586716</v>
      </c>
      <c r="AT48" s="11">
        <f t="shared" si="3"/>
        <v>1321880291833.2761</v>
      </c>
      <c r="AV48" s="12">
        <f>AT48/AT$49</f>
        <v>0.35338370270308972</v>
      </c>
    </row>
    <row r="49" spans="2:48">
      <c r="C49"/>
      <c r="F49"/>
      <c r="J49" s="3">
        <f>SUM(J44:J48)</f>
        <v>240.17916666666667</v>
      </c>
      <c r="L49" s="3">
        <f>SUM(L44:L48)</f>
        <v>1</v>
      </c>
      <c r="V49" s="3">
        <f>SUM(V44:V48)</f>
        <v>6782.0677083333339</v>
      </c>
      <c r="X49">
        <f>SUM(X44:X48)</f>
        <v>0.99999999999999989</v>
      </c>
      <c r="AH49" s="3">
        <f>SUM(AH44:AH48)</f>
        <v>5565048.6212583184</v>
      </c>
      <c r="AJ49">
        <f>SUM(AJ44:AJ48)</f>
        <v>1</v>
      </c>
      <c r="AT49" s="3">
        <f>SUM(AT44:AT48)</f>
        <v>3740637391373.7324</v>
      </c>
      <c r="AV49">
        <f>SUM(AV44:AV48)</f>
        <v>1</v>
      </c>
    </row>
    <row r="50" spans="2:48">
      <c r="C50"/>
      <c r="F50"/>
    </row>
    <row r="51" spans="2:48">
      <c r="B51" s="2">
        <f t="array" ref="B51:G56">MMULT(G13:L18,G13:L18)</f>
        <v>6</v>
      </c>
      <c r="C51" s="3">
        <v>8.3000000000000007</v>
      </c>
      <c r="D51" s="3">
        <v>4.9166666666666661</v>
      </c>
      <c r="E51" s="3">
        <v>1.2666666666666668</v>
      </c>
      <c r="F51" s="3">
        <v>1.6166666666666667</v>
      </c>
      <c r="G51" s="4">
        <v>5.1333333333333329</v>
      </c>
      <c r="J51" s="10">
        <f>SUM(B51:G51)</f>
        <v>27.233333333333334</v>
      </c>
      <c r="L51" s="10">
        <f t="shared" ref="L51:L56" si="4">J51/J$57</f>
        <v>7.3369778745664152E-2</v>
      </c>
      <c r="N51" s="2">
        <f t="array" ref="N51:S56">MMULT(B51:G56,B51:G56)</f>
        <v>257.77499999999998</v>
      </c>
      <c r="O51" s="3">
        <v>310.78750000000002</v>
      </c>
      <c r="P51" s="3">
        <v>200.12083333333334</v>
      </c>
      <c r="Q51" s="3">
        <v>53.549166666666665</v>
      </c>
      <c r="R51" s="3">
        <v>65.996527777777771</v>
      </c>
      <c r="S51" s="4">
        <v>207.56666666666666</v>
      </c>
      <c r="V51" s="10">
        <f>SUM(N51:S51)</f>
        <v>1095.7956944444445</v>
      </c>
      <c r="X51" s="10">
        <f t="shared" ref="X51:X56" si="5">V51/V$57</f>
        <v>7.3387943000687059E-2</v>
      </c>
      <c r="Z51" s="2">
        <f t="array" ref="Z51:AE56">MMULT(N51:S56,N51:S56)</f>
        <v>424296.90288194438</v>
      </c>
      <c r="AA51" s="3">
        <v>514470.92144618061</v>
      </c>
      <c r="AB51" s="3">
        <v>329626.88824508101</v>
      </c>
      <c r="AC51" s="3">
        <v>88170.111722511559</v>
      </c>
      <c r="AD51" s="3">
        <v>108692.27657320601</v>
      </c>
      <c r="AE51" s="4">
        <v>342227.43116550928</v>
      </c>
      <c r="AH51" s="10">
        <f>SUM(Z51:AE51)</f>
        <v>1807484.532034433</v>
      </c>
      <c r="AJ51" s="10">
        <f t="shared" ref="AJ51:AJ56" si="6">AH51/AH$57</f>
        <v>7.3395602025839612E-2</v>
      </c>
      <c r="AL51" s="2">
        <f t="array" ref="AL51:AQ56">MMULT(Z51:AE56,Z51:AE56)</f>
        <v>1153173537190.9172</v>
      </c>
      <c r="AM51" s="3">
        <v>1398269655567.6309</v>
      </c>
      <c r="AN51" s="3">
        <v>895874189483.42676</v>
      </c>
      <c r="AO51" s="3">
        <v>239633068748.14859</v>
      </c>
      <c r="AP51" s="3">
        <v>295409336829.39728</v>
      </c>
      <c r="AQ51" s="4">
        <v>930125482350.39734</v>
      </c>
      <c r="AT51" s="10">
        <f>SUM(AL51:AQ51)</f>
        <v>4912485270169.918</v>
      </c>
      <c r="AV51" s="10">
        <f t="shared" ref="AV51:AV56" si="7">AT51/AT$57</f>
        <v>7.3395608382362754E-2</v>
      </c>
    </row>
    <row r="52" spans="2:48">
      <c r="B52" s="5">
        <v>6.5</v>
      </c>
      <c r="C52">
        <v>6</v>
      </c>
      <c r="D52">
        <v>5.083333333333333</v>
      </c>
      <c r="E52">
        <v>1.3333333333333333</v>
      </c>
      <c r="F52">
        <v>1.6458333333333333</v>
      </c>
      <c r="G52" s="6">
        <v>4.9166666666666661</v>
      </c>
      <c r="J52" s="11">
        <f t="shared" ref="J52:J56" si="8">SUM(B52:G52)</f>
        <v>25.479166666666664</v>
      </c>
      <c r="L52" s="11">
        <f t="shared" si="4"/>
        <v>6.8643848994757686E-2</v>
      </c>
      <c r="N52" s="5">
        <v>248.31249999999997</v>
      </c>
      <c r="O52">
        <v>304.66249999999997</v>
      </c>
      <c r="P52">
        <v>192.71354166666663</v>
      </c>
      <c r="Q52">
        <v>51.661458333333329</v>
      </c>
      <c r="R52">
        <v>63.705555555555549</v>
      </c>
      <c r="S52" s="6">
        <v>201.12083333333334</v>
      </c>
      <c r="V52" s="11">
        <f t="shared" ref="V52:V56" si="9">SUM(N52:S52)</f>
        <v>1062.1763888888888</v>
      </c>
      <c r="X52" s="11">
        <f t="shared" si="5"/>
        <v>7.1136381243014093E-2</v>
      </c>
      <c r="Z52" s="5">
        <v>410624.05930555554</v>
      </c>
      <c r="AA52">
        <v>497910.24725694442</v>
      </c>
      <c r="AB52">
        <v>319002.43590422452</v>
      </c>
      <c r="AC52">
        <v>85329.330231481465</v>
      </c>
      <c r="AD52">
        <v>105190.58072301793</v>
      </c>
      <c r="AE52" s="6">
        <v>331204.39480758097</v>
      </c>
      <c r="AH52" s="11">
        <f t="shared" ref="AH52:AH56" si="10">SUM(Z52:AE52)</f>
        <v>1749261.048228805</v>
      </c>
      <c r="AJ52" s="11">
        <f t="shared" si="6"/>
        <v>7.1031350730617809E-2</v>
      </c>
      <c r="AL52" s="5">
        <v>1116024000255.6868</v>
      </c>
      <c r="AM52">
        <v>1353224336388.145</v>
      </c>
      <c r="AN52">
        <v>867013562429.49072</v>
      </c>
      <c r="AO52">
        <v>231913278760.68683</v>
      </c>
      <c r="AP52">
        <v>285892711890.61743</v>
      </c>
      <c r="AQ52" s="6">
        <v>900161448526.0437</v>
      </c>
      <c r="AT52" s="11">
        <f t="shared" ref="AT52:AT56" si="11">SUM(AL52:AQ52)</f>
        <v>4754229338250.6709</v>
      </c>
      <c r="AV52" s="11">
        <f t="shared" si="7"/>
        <v>7.1031165587213327E-2</v>
      </c>
    </row>
    <row r="53" spans="2:48">
      <c r="B53" s="5">
        <v>9.5</v>
      </c>
      <c r="C53">
        <v>11.55</v>
      </c>
      <c r="D53">
        <v>6</v>
      </c>
      <c r="E53">
        <v>2.0999999999999996</v>
      </c>
      <c r="F53">
        <v>2.7</v>
      </c>
      <c r="G53" s="6">
        <v>8.3000000000000007</v>
      </c>
      <c r="J53" s="11">
        <f t="shared" si="8"/>
        <v>40.15</v>
      </c>
      <c r="L53" s="11">
        <f t="shared" si="4"/>
        <v>0.10816878641267132</v>
      </c>
      <c r="N53" s="5">
        <v>388.65</v>
      </c>
      <c r="O53">
        <v>472.10000000000008</v>
      </c>
      <c r="P53">
        <v>304.49583333333334</v>
      </c>
      <c r="Q53">
        <v>80.50333333333333</v>
      </c>
      <c r="R53">
        <v>98.942708333333343</v>
      </c>
      <c r="S53" s="6">
        <v>312.25416666666666</v>
      </c>
      <c r="V53" s="11">
        <f t="shared" si="9"/>
        <v>1656.9460416666666</v>
      </c>
      <c r="X53" s="11">
        <f t="shared" si="5"/>
        <v>0.11096946472553633</v>
      </c>
      <c r="Z53" s="5">
        <v>640560.54624131939</v>
      </c>
      <c r="AA53">
        <v>776716.76919357642</v>
      </c>
      <c r="AB53">
        <v>497646.36822916666</v>
      </c>
      <c r="AC53">
        <v>133109.59885937499</v>
      </c>
      <c r="AD53">
        <v>164090.59511631943</v>
      </c>
      <c r="AE53" s="6">
        <v>516659.71672395826</v>
      </c>
      <c r="AH53" s="11">
        <f t="shared" si="10"/>
        <v>2728783.5943637155</v>
      </c>
      <c r="AJ53" s="11">
        <f t="shared" si="6"/>
        <v>0.11080632290730112</v>
      </c>
      <c r="AL53" s="5">
        <v>1740953697038.5732</v>
      </c>
      <c r="AM53">
        <v>2110976924393.7581</v>
      </c>
      <c r="AN53">
        <v>1352507174367.916</v>
      </c>
      <c r="AO53">
        <v>361775624841.25128</v>
      </c>
      <c r="AP53">
        <v>445981424732.55585</v>
      </c>
      <c r="AQ53" s="6">
        <v>1404216577166.7791</v>
      </c>
      <c r="AT53" s="11">
        <f t="shared" si="11"/>
        <v>7416411422540.833</v>
      </c>
      <c r="AV53" s="11">
        <f t="shared" si="7"/>
        <v>0.11080583420303282</v>
      </c>
    </row>
    <row r="54" spans="2:48">
      <c r="B54" s="5">
        <v>29</v>
      </c>
      <c r="C54">
        <v>40</v>
      </c>
      <c r="D54">
        <v>24</v>
      </c>
      <c r="E54">
        <v>6</v>
      </c>
      <c r="F54">
        <v>7.4166666666666661</v>
      </c>
      <c r="G54" s="6">
        <v>24</v>
      </c>
      <c r="J54" s="11">
        <f t="shared" si="8"/>
        <v>130.41666666666669</v>
      </c>
      <c r="L54" s="11">
        <f t="shared" si="4"/>
        <v>0.35135772257333053</v>
      </c>
      <c r="N54" s="5">
        <v>1226.8333333333333</v>
      </c>
      <c r="O54">
        <v>1478.0666666666668</v>
      </c>
      <c r="P54">
        <v>951.22916666666663</v>
      </c>
      <c r="Q54">
        <v>255.00416666666663</v>
      </c>
      <c r="R54">
        <v>314.51666666666665</v>
      </c>
      <c r="S54" s="6">
        <v>988.48333333333335</v>
      </c>
      <c r="V54" s="11">
        <f t="shared" si="9"/>
        <v>5214.1333333333332</v>
      </c>
      <c r="X54" s="11">
        <f t="shared" si="5"/>
        <v>0.34920243053031014</v>
      </c>
      <c r="Z54" s="5">
        <v>2019449.3861805554</v>
      </c>
      <c r="AA54">
        <v>2448625.6375694447</v>
      </c>
      <c r="AB54">
        <v>1568860.7705555554</v>
      </c>
      <c r="AC54">
        <v>419647.78043402778</v>
      </c>
      <c r="AD54">
        <v>517324.1376461226</v>
      </c>
      <c r="AE54" s="6">
        <v>1628838.9538715277</v>
      </c>
      <c r="AH54" s="11">
        <f t="shared" si="10"/>
        <v>8602746.6662572324</v>
      </c>
      <c r="AJ54" s="11">
        <f t="shared" si="6"/>
        <v>0.34932734386116782</v>
      </c>
      <c r="AL54" s="5">
        <v>5488548504636.3633</v>
      </c>
      <c r="AM54">
        <v>6655087529663.3926</v>
      </c>
      <c r="AN54">
        <v>4263928007712.9629</v>
      </c>
      <c r="AO54">
        <v>1140537550267.7859</v>
      </c>
      <c r="AP54">
        <v>1406005619821.3267</v>
      </c>
      <c r="AQ54" s="6">
        <v>4426947602083.3887</v>
      </c>
      <c r="AT54" s="11">
        <f t="shared" si="11"/>
        <v>23381054814185.219</v>
      </c>
      <c r="AV54" s="11">
        <f t="shared" si="7"/>
        <v>0.34932761083864555</v>
      </c>
    </row>
    <row r="55" spans="2:48">
      <c r="B55" s="5">
        <v>26</v>
      </c>
      <c r="C55">
        <v>34</v>
      </c>
      <c r="D55">
        <v>21.75</v>
      </c>
      <c r="E55">
        <v>5.25</v>
      </c>
      <c r="F55">
        <v>6</v>
      </c>
      <c r="G55" s="6">
        <v>21</v>
      </c>
      <c r="J55" s="11">
        <f t="shared" si="8"/>
        <v>114</v>
      </c>
      <c r="L55" s="11">
        <f t="shared" si="4"/>
        <v>0.30712930637719876</v>
      </c>
      <c r="N55" s="5">
        <v>1065.125</v>
      </c>
      <c r="O55">
        <v>1284.5125</v>
      </c>
      <c r="P55">
        <v>824.16666666666663</v>
      </c>
      <c r="Q55">
        <v>221.59166666666667</v>
      </c>
      <c r="R55">
        <v>273.6541666666667</v>
      </c>
      <c r="S55" s="6">
        <v>859.1583333333333</v>
      </c>
      <c r="V55" s="11">
        <f t="shared" si="9"/>
        <v>4528.208333333333</v>
      </c>
      <c r="X55" s="11">
        <f t="shared" si="5"/>
        <v>0.3032644650336786</v>
      </c>
      <c r="Z55" s="5">
        <v>1754117.1081076388</v>
      </c>
      <c r="AA55">
        <v>2126902.3080902775</v>
      </c>
      <c r="AB55">
        <v>1362723.2757942707</v>
      </c>
      <c r="AC55">
        <v>364511.67576822918</v>
      </c>
      <c r="AD55">
        <v>449355.59314236115</v>
      </c>
      <c r="AE55" s="6">
        <v>1414831.8943229169</v>
      </c>
      <c r="AH55" s="11">
        <f t="shared" si="10"/>
        <v>7472441.8552256944</v>
      </c>
      <c r="AJ55" s="11">
        <f t="shared" si="6"/>
        <v>0.30342963319861138</v>
      </c>
      <c r="AL55" s="5">
        <v>4767417785904.709</v>
      </c>
      <c r="AM55">
        <v>5780687303346.8936</v>
      </c>
      <c r="AN55">
        <v>3703698018536.8164</v>
      </c>
      <c r="AO55">
        <v>990684330855.08667</v>
      </c>
      <c r="AP55">
        <v>1221273018444.4875</v>
      </c>
      <c r="AQ55" s="6">
        <v>3845298755703.0142</v>
      </c>
      <c r="AT55" s="11">
        <f t="shared" si="11"/>
        <v>20309059212791.008</v>
      </c>
      <c r="AV55" s="11">
        <f t="shared" si="7"/>
        <v>0.30343007146455359</v>
      </c>
    </row>
    <row r="56" spans="2:48">
      <c r="B56" s="7">
        <v>8.25</v>
      </c>
      <c r="C56" s="8">
        <v>9.5</v>
      </c>
      <c r="D56" s="8">
        <v>6.5</v>
      </c>
      <c r="E56" s="8">
        <v>1.65</v>
      </c>
      <c r="F56" s="8">
        <v>2</v>
      </c>
      <c r="G56" s="9">
        <v>6</v>
      </c>
      <c r="J56" s="11">
        <f t="shared" si="8"/>
        <v>33.9</v>
      </c>
      <c r="L56" s="12">
        <f t="shared" si="4"/>
        <v>9.1330556896377535E-2</v>
      </c>
      <c r="N56" s="7">
        <v>322.35000000000002</v>
      </c>
      <c r="O56" s="8">
        <v>391.55</v>
      </c>
      <c r="P56" s="8">
        <v>249.95416666666665</v>
      </c>
      <c r="Q56" s="8">
        <v>67.066666666666663</v>
      </c>
      <c r="R56" s="8">
        <v>82.760416666666657</v>
      </c>
      <c r="S56" s="9">
        <v>260.60833333333335</v>
      </c>
      <c r="V56" s="12">
        <f t="shared" si="9"/>
        <v>1374.2895833333334</v>
      </c>
      <c r="X56" s="12">
        <f t="shared" si="5"/>
        <v>9.2039315466773755E-2</v>
      </c>
      <c r="Z56" s="7">
        <v>531902.12477430562</v>
      </c>
      <c r="AA56" s="8">
        <v>644953.30165798613</v>
      </c>
      <c r="AB56" s="8">
        <v>413220.22510416666</v>
      </c>
      <c r="AC56" s="8">
        <v>110531.19181249999</v>
      </c>
      <c r="AD56" s="8">
        <v>136258.40476996527</v>
      </c>
      <c r="AE56" s="9">
        <v>429022.49458333332</v>
      </c>
      <c r="AH56" s="12">
        <f t="shared" si="10"/>
        <v>2265887.7427022569</v>
      </c>
      <c r="AJ56" s="12">
        <f t="shared" si="6"/>
        <v>9.2009747276462314E-2</v>
      </c>
      <c r="AL56" s="7">
        <v>1445633662912.9302</v>
      </c>
      <c r="AM56" s="8">
        <v>1752889412350.0776</v>
      </c>
      <c r="AN56" s="8">
        <v>1123079783062.0857</v>
      </c>
      <c r="AO56" s="8">
        <v>300407197845.76343</v>
      </c>
      <c r="AP56" s="8">
        <v>370329068353.71375</v>
      </c>
      <c r="AQ56" s="9">
        <v>1166017658833.3611</v>
      </c>
      <c r="AT56" s="12">
        <f t="shared" si="11"/>
        <v>6158356783357.9326</v>
      </c>
      <c r="AV56" s="12">
        <f t="shared" si="7"/>
        <v>9.200970952419199E-2</v>
      </c>
    </row>
    <row r="57" spans="2:48">
      <c r="C57"/>
      <c r="F57"/>
      <c r="J57" s="3">
        <f>SUM(J51:J56)</f>
        <v>371.17916666666667</v>
      </c>
      <c r="L57">
        <f>SUM(L51:L56)</f>
        <v>1</v>
      </c>
      <c r="V57">
        <f>SUM(V51:V56)</f>
        <v>14931.549375000001</v>
      </c>
      <c r="X57">
        <f>SUM(X51:X56)</f>
        <v>1</v>
      </c>
      <c r="AH57">
        <f>SUM(AH51:AH56)</f>
        <v>24626605.438812137</v>
      </c>
      <c r="AJ57">
        <f>SUM(AJ51:AJ56)</f>
        <v>1</v>
      </c>
      <c r="AT57">
        <f>SUM(AT51:AT56)</f>
        <v>66931596841295.578</v>
      </c>
      <c r="AV57">
        <f>SUM(AV51:AV56)</f>
        <v>1</v>
      </c>
    </row>
    <row r="58" spans="2:48">
      <c r="C58"/>
      <c r="F58"/>
    </row>
    <row r="59" spans="2:48">
      <c r="B59" s="2">
        <f t="array" ref="B59:H65">MMULT(G13:M19,G13:M19)</f>
        <v>7</v>
      </c>
      <c r="C59" s="3">
        <v>9.3000000000000007</v>
      </c>
      <c r="D59" s="3">
        <v>5.4166666666666661</v>
      </c>
      <c r="E59" s="3">
        <v>1.5166666666666668</v>
      </c>
      <c r="F59" s="3">
        <v>1.8666666666666667</v>
      </c>
      <c r="G59" s="3">
        <v>6.1333333333333329</v>
      </c>
      <c r="H59" s="4">
        <v>7.4666666666666668</v>
      </c>
      <c r="J59" s="10">
        <f t="shared" ref="J59:J65" si="12">SUM(B59:H59)</f>
        <v>38.700000000000003</v>
      </c>
      <c r="L59" s="10">
        <f t="shared" ref="L59:L65" si="13">J59/$J$66</f>
        <v>6.8958860782988962E-2</v>
      </c>
      <c r="N59" s="2">
        <f t="array" ref="N59:T65">MMULT(B59:H65,B59:H65)</f>
        <v>397.95833333333337</v>
      </c>
      <c r="O59" s="3">
        <v>463.5291666666667</v>
      </c>
      <c r="P59" s="3">
        <v>295.52500000000003</v>
      </c>
      <c r="Q59" s="3">
        <v>84.935000000000002</v>
      </c>
      <c r="R59" s="3">
        <v>101.66319444444444</v>
      </c>
      <c r="S59" s="3">
        <v>330.61666666666667</v>
      </c>
      <c r="T59" s="4">
        <v>398.15</v>
      </c>
      <c r="V59" s="10">
        <f t="shared" ref="V59:V65" si="14">SUM(N59:T59)</f>
        <v>2072.377361111111</v>
      </c>
      <c r="X59" s="10">
        <f t="shared" ref="X59:X65" si="15">V59/V$66</f>
        <v>6.888589319241295E-2</v>
      </c>
      <c r="Z59" s="2">
        <f t="array" ref="Z59:AF65">MMULT(N59:T65,N59:T65)</f>
        <v>1158603.2944444446</v>
      </c>
      <c r="AA59" s="3">
        <v>1355414.3217656249</v>
      </c>
      <c r="AB59" s="3">
        <v>860623.25556278951</v>
      </c>
      <c r="AC59" s="3">
        <v>247345.50817563658</v>
      </c>
      <c r="AD59" s="3">
        <v>296107.94065624999</v>
      </c>
      <c r="AE59" s="3">
        <v>963744.43709259247</v>
      </c>
      <c r="AF59" s="4">
        <v>1161466.199667824</v>
      </c>
      <c r="AH59" s="10">
        <f t="shared" ref="AH59:AH65" si="16">SUM(Z59:AF59)</f>
        <v>6043304.9573651627</v>
      </c>
      <c r="AJ59" s="10">
        <f t="shared" ref="AJ59:AJ65" si="17">AH59/AH$66</f>
        <v>6.8893619492037594E-2</v>
      </c>
      <c r="AL59" s="2">
        <f t="array" ref="AL59:AR65">MMULT(Z59:AF65,Z59:AF65)</f>
        <v>9844998722257.625</v>
      </c>
      <c r="AM59" s="3">
        <v>11517429767245.791</v>
      </c>
      <c r="AN59" s="3">
        <v>7312966610029.7207</v>
      </c>
      <c r="AO59" s="3">
        <v>2101770213983.405</v>
      </c>
      <c r="AP59" s="3">
        <v>2516119797518.0688</v>
      </c>
      <c r="AQ59" s="3">
        <v>8189242056911.1738</v>
      </c>
      <c r="AR59" s="4">
        <v>9869353714954.1953</v>
      </c>
      <c r="AT59" s="10">
        <f t="shared" ref="AT59:AT65" si="18">SUM(AL59:AR59)</f>
        <v>51351880882899.977</v>
      </c>
      <c r="AV59" s="10">
        <f t="shared" ref="AV59:AV65" si="19">AT59/AT$66</f>
        <v>6.8893626801437235E-2</v>
      </c>
    </row>
    <row r="60" spans="2:48">
      <c r="B60" s="5">
        <v>7.5</v>
      </c>
      <c r="C60">
        <v>7</v>
      </c>
      <c r="D60">
        <v>5.583333333333333</v>
      </c>
      <c r="E60">
        <v>1.5833333333333333</v>
      </c>
      <c r="F60">
        <v>1.8958333333333333</v>
      </c>
      <c r="G60">
        <v>5.9166666666666661</v>
      </c>
      <c r="H60" s="6">
        <v>6.833333333333333</v>
      </c>
      <c r="J60" s="11">
        <f t="shared" si="12"/>
        <v>36.3125</v>
      </c>
      <c r="L60" s="11">
        <f t="shared" si="13"/>
        <v>6.4704615818663741E-2</v>
      </c>
      <c r="N60" s="5">
        <v>382.60416666666669</v>
      </c>
      <c r="O60">
        <v>451.19583333333327</v>
      </c>
      <c r="P60">
        <v>283.98437499999994</v>
      </c>
      <c r="Q60">
        <v>81.740624999999994</v>
      </c>
      <c r="R60">
        <v>97.859722222222217</v>
      </c>
      <c r="S60">
        <v>319.07083333333333</v>
      </c>
      <c r="T60" s="6">
        <v>384.98749999999995</v>
      </c>
      <c r="V60" s="11">
        <f t="shared" si="14"/>
        <v>2001.4430555555552</v>
      </c>
      <c r="X60" s="11">
        <f t="shared" si="15"/>
        <v>6.652803448971116E-2</v>
      </c>
      <c r="Z60" s="5">
        <v>1117721.4800868055</v>
      </c>
      <c r="AA60">
        <v>1307609.711302083</v>
      </c>
      <c r="AB60">
        <v>830252.45487123833</v>
      </c>
      <c r="AC60">
        <v>238618.41186776615</v>
      </c>
      <c r="AD60">
        <v>285660.56849066837</v>
      </c>
      <c r="AE60">
        <v>929744.50065827533</v>
      </c>
      <c r="AF60" s="6">
        <v>1120492.4483130786</v>
      </c>
      <c r="AH60" s="11">
        <f t="shared" si="16"/>
        <v>5830099.5755899148</v>
      </c>
      <c r="AJ60" s="11">
        <f t="shared" si="17"/>
        <v>6.6463080151510479E-2</v>
      </c>
      <c r="AL60" s="5">
        <v>9497658569100.9688</v>
      </c>
      <c r="AM60">
        <v>11111084786415.076</v>
      </c>
      <c r="AN60">
        <v>7054958761024.2461</v>
      </c>
      <c r="AO60">
        <v>2027617925248.9861</v>
      </c>
      <c r="AP60">
        <v>2427348893615.999</v>
      </c>
      <c r="AQ60">
        <v>7900318445110.0322</v>
      </c>
      <c r="AR60" s="6">
        <v>9521154296499.8262</v>
      </c>
      <c r="AT60" s="11">
        <f t="shared" si="18"/>
        <v>49540141677015.141</v>
      </c>
      <c r="AV60" s="11">
        <f t="shared" si="19"/>
        <v>6.6462999479404206E-2</v>
      </c>
    </row>
    <row r="61" spans="2:48">
      <c r="B61" s="5">
        <v>11.5</v>
      </c>
      <c r="C61">
        <v>13.55</v>
      </c>
      <c r="D61">
        <v>7</v>
      </c>
      <c r="E61">
        <v>2.5999999999999996</v>
      </c>
      <c r="F61">
        <v>3.2</v>
      </c>
      <c r="G61">
        <v>10.3</v>
      </c>
      <c r="H61" s="6">
        <v>11.8</v>
      </c>
      <c r="J61" s="11">
        <f t="shared" si="12"/>
        <v>59.95</v>
      </c>
      <c r="L61" s="11">
        <f t="shared" si="13"/>
        <v>0.10682386831886792</v>
      </c>
      <c r="N61" s="5">
        <v>625.25</v>
      </c>
      <c r="O61">
        <v>732.25</v>
      </c>
      <c r="P61">
        <v>467.54583333333335</v>
      </c>
      <c r="Q61">
        <v>133.15583333333331</v>
      </c>
      <c r="R61">
        <v>159.13854166666667</v>
      </c>
      <c r="S61">
        <v>518.50416666666661</v>
      </c>
      <c r="T61" s="6">
        <v>626.55833333333339</v>
      </c>
      <c r="V61" s="11">
        <f t="shared" si="14"/>
        <v>3262.4027083333331</v>
      </c>
      <c r="X61" s="11">
        <f t="shared" si="15"/>
        <v>0.10844237576326216</v>
      </c>
      <c r="Z61" s="5">
        <v>1822306.0407031251</v>
      </c>
      <c r="AA61">
        <v>2131886.1973949652</v>
      </c>
      <c r="AB61">
        <v>1353641.0382638888</v>
      </c>
      <c r="AC61">
        <v>389035.6464583333</v>
      </c>
      <c r="AD61">
        <v>465730.05207986105</v>
      </c>
      <c r="AE61">
        <v>1515821.0092309029</v>
      </c>
      <c r="AF61" s="6">
        <v>1826817.0971041666</v>
      </c>
      <c r="AH61" s="11">
        <f t="shared" si="16"/>
        <v>9505237.0812352449</v>
      </c>
      <c r="AJ61" s="11">
        <f t="shared" si="17"/>
        <v>0.10835961303891189</v>
      </c>
      <c r="AL61" s="5">
        <v>15484719925939.293</v>
      </c>
      <c r="AM61">
        <v>18115205420675.062</v>
      </c>
      <c r="AN61">
        <v>11502209698535.502</v>
      </c>
      <c r="AO61">
        <v>3305772202751.4897</v>
      </c>
      <c r="AP61">
        <v>3957482521189.9165</v>
      </c>
      <c r="AQ61">
        <v>12880460753245.375</v>
      </c>
      <c r="AR61" s="6">
        <v>15523026710333.99</v>
      </c>
      <c r="AT61" s="11">
        <f t="shared" si="18"/>
        <v>80768877232670.625</v>
      </c>
      <c r="AV61" s="11">
        <f t="shared" si="19"/>
        <v>0.10835943668602135</v>
      </c>
    </row>
    <row r="62" spans="2:48">
      <c r="B62" s="5">
        <v>33</v>
      </c>
      <c r="C62">
        <v>44</v>
      </c>
      <c r="D62">
        <v>26</v>
      </c>
      <c r="E62">
        <v>7</v>
      </c>
      <c r="F62">
        <v>8.4166666666666661</v>
      </c>
      <c r="G62">
        <v>28</v>
      </c>
      <c r="H62" s="6">
        <v>35</v>
      </c>
      <c r="J62" s="11">
        <f t="shared" si="12"/>
        <v>181.41666666666669</v>
      </c>
      <c r="L62" s="11">
        <f t="shared" si="13"/>
        <v>0.32326322119846468</v>
      </c>
      <c r="N62" s="5">
        <v>1856.25</v>
      </c>
      <c r="O62">
        <v>2160.2833333333333</v>
      </c>
      <c r="P62">
        <v>1376.8125</v>
      </c>
      <c r="Q62">
        <v>396.37083333333334</v>
      </c>
      <c r="R62">
        <v>474.67500000000001</v>
      </c>
      <c r="S62">
        <v>1542.95</v>
      </c>
      <c r="T62" s="6">
        <v>1856.7833333333333</v>
      </c>
      <c r="V62" s="11">
        <f t="shared" si="14"/>
        <v>9664.125</v>
      </c>
      <c r="X62" s="11">
        <f t="shared" si="15"/>
        <v>0.32123584007460837</v>
      </c>
      <c r="Z62" s="5">
        <v>5403900.9193055555</v>
      </c>
      <c r="AA62">
        <v>6321842.877743056</v>
      </c>
      <c r="AB62">
        <v>4014069.8687326391</v>
      </c>
      <c r="AC62">
        <v>1153657.4838020832</v>
      </c>
      <c r="AD62">
        <v>1381093.7132884839</v>
      </c>
      <c r="AE62">
        <v>4495051.0426909719</v>
      </c>
      <c r="AF62" s="6">
        <v>5417249.5986458324</v>
      </c>
      <c r="AH62" s="11">
        <f t="shared" si="16"/>
        <v>28186865.504208621</v>
      </c>
      <c r="AJ62" s="11">
        <f t="shared" si="17"/>
        <v>0.32133000078931007</v>
      </c>
      <c r="AL62" s="5">
        <v>45918540939167.938</v>
      </c>
      <c r="AM62">
        <v>53719008523724.32</v>
      </c>
      <c r="AN62">
        <v>34108765896485.801</v>
      </c>
      <c r="AO62">
        <v>9802969440449.6719</v>
      </c>
      <c r="AP62">
        <v>11735557635889.961</v>
      </c>
      <c r="AQ62">
        <v>38195845145258.453</v>
      </c>
      <c r="AR62" s="6">
        <v>46032136253828.07</v>
      </c>
      <c r="AT62" s="11">
        <f t="shared" si="18"/>
        <v>239512823834804.19</v>
      </c>
      <c r="AV62" s="11">
        <f t="shared" si="19"/>
        <v>0.32133014050763098</v>
      </c>
    </row>
    <row r="63" spans="2:48">
      <c r="B63" s="5">
        <v>30</v>
      </c>
      <c r="C63">
        <v>38</v>
      </c>
      <c r="D63">
        <v>23.75</v>
      </c>
      <c r="E63">
        <v>6.25</v>
      </c>
      <c r="F63">
        <v>7</v>
      </c>
      <c r="G63">
        <v>25</v>
      </c>
      <c r="H63" s="6">
        <v>31</v>
      </c>
      <c r="J63" s="11">
        <f t="shared" si="12"/>
        <v>161</v>
      </c>
      <c r="L63" s="11">
        <f t="shared" si="13"/>
        <v>0.28688311591889465</v>
      </c>
      <c r="N63" s="5">
        <v>1640.375</v>
      </c>
      <c r="O63">
        <v>1910.5625</v>
      </c>
      <c r="P63">
        <v>1215.1666666666665</v>
      </c>
      <c r="Q63">
        <v>350.46666666666664</v>
      </c>
      <c r="R63">
        <v>420.02083333333331</v>
      </c>
      <c r="S63">
        <v>1364.4583333333335</v>
      </c>
      <c r="T63" s="6">
        <v>1641.6666666666665</v>
      </c>
      <c r="V63" s="11">
        <f t="shared" si="14"/>
        <v>8542.7166666666653</v>
      </c>
      <c r="X63" s="11">
        <f t="shared" si="15"/>
        <v>0.28396018935351358</v>
      </c>
      <c r="Z63" s="5">
        <v>4777103.1403645827</v>
      </c>
      <c r="AA63">
        <v>5588572.122326388</v>
      </c>
      <c r="AB63">
        <v>3548470.4116970487</v>
      </c>
      <c r="AC63">
        <v>1019845.7676432292</v>
      </c>
      <c r="AD63">
        <v>1220902.6368750001</v>
      </c>
      <c r="AE63">
        <v>3973674.9715451393</v>
      </c>
      <c r="AF63" s="6">
        <v>4788904.5300520826</v>
      </c>
      <c r="AH63" s="11">
        <f t="shared" si="16"/>
        <v>24917473.580503471</v>
      </c>
      <c r="AJ63" s="11">
        <f t="shared" si="17"/>
        <v>0.2840589637075927</v>
      </c>
      <c r="AL63" s="5">
        <v>40592460102979.266</v>
      </c>
      <c r="AM63">
        <v>47488153274468.562</v>
      </c>
      <c r="AN63">
        <v>30152498108393</v>
      </c>
      <c r="AO63">
        <v>8665925305203.9873</v>
      </c>
      <c r="AP63">
        <v>10374353047357.441</v>
      </c>
      <c r="AQ63">
        <v>33765517990085.676</v>
      </c>
      <c r="AR63" s="6">
        <v>40692879523555.867</v>
      </c>
      <c r="AT63" s="11">
        <f t="shared" si="18"/>
        <v>211731787352043.81</v>
      </c>
      <c r="AV63" s="11">
        <f t="shared" si="19"/>
        <v>0.28405913257775905</v>
      </c>
    </row>
    <row r="64" spans="2:48">
      <c r="B64" s="5">
        <v>9.25</v>
      </c>
      <c r="C64">
        <v>10.5</v>
      </c>
      <c r="D64">
        <v>7</v>
      </c>
      <c r="E64">
        <v>1.9</v>
      </c>
      <c r="F64">
        <v>2.25</v>
      </c>
      <c r="G64">
        <v>7</v>
      </c>
      <c r="H64" s="6">
        <v>9</v>
      </c>
      <c r="J64" s="11">
        <f t="shared" si="12"/>
        <v>46.9</v>
      </c>
      <c r="L64" s="11">
        <f t="shared" si="13"/>
        <v>8.3570298985069305E-2</v>
      </c>
      <c r="N64" s="5">
        <v>484.2</v>
      </c>
      <c r="O64">
        <v>566.72500000000002</v>
      </c>
      <c r="P64">
        <v>359.06666666666666</v>
      </c>
      <c r="Q64">
        <v>103.46666666666667</v>
      </c>
      <c r="R64">
        <v>123.93958333333333</v>
      </c>
      <c r="S64">
        <v>403.4083333333333</v>
      </c>
      <c r="T64" s="6">
        <v>485.66666666666669</v>
      </c>
      <c r="V64" s="11">
        <f t="shared" si="14"/>
        <v>2526.4729166666666</v>
      </c>
      <c r="X64" s="11">
        <f t="shared" si="15"/>
        <v>8.3980044733606277E-2</v>
      </c>
      <c r="Z64" s="5">
        <v>1412084.9720312501</v>
      </c>
      <c r="AA64">
        <v>1651963.0045920138</v>
      </c>
      <c r="AB64">
        <v>1048908.0895746527</v>
      </c>
      <c r="AC64">
        <v>301460.83170312503</v>
      </c>
      <c r="AD64">
        <v>360892.08063368051</v>
      </c>
      <c r="AE64">
        <v>1174598.5378993056</v>
      </c>
      <c r="AF64" s="6">
        <v>1415578.2063541666</v>
      </c>
      <c r="AH64" s="11">
        <f t="shared" si="16"/>
        <v>7365485.7227881933</v>
      </c>
      <c r="AJ64" s="11">
        <f t="shared" si="17"/>
        <v>8.3966467742353224E-2</v>
      </c>
      <c r="AL64" s="5">
        <v>11998928096811.553</v>
      </c>
      <c r="AM64">
        <v>14037260494998.271</v>
      </c>
      <c r="AN64">
        <v>8912927568866.3789</v>
      </c>
      <c r="AO64">
        <v>2561604159146.3047</v>
      </c>
      <c r="AP64">
        <v>3066606851392.3452</v>
      </c>
      <c r="AQ64">
        <v>9980918167792.8691</v>
      </c>
      <c r="AR64" s="6">
        <v>12028611575154.096</v>
      </c>
      <c r="AT64" s="11">
        <f t="shared" si="18"/>
        <v>62586856914161.812</v>
      </c>
      <c r="AV64" s="11">
        <f t="shared" si="19"/>
        <v>8.3966458263752583E-2</v>
      </c>
    </row>
    <row r="65" spans="2:48">
      <c r="B65" s="7">
        <v>7.25</v>
      </c>
      <c r="C65" s="8">
        <v>7.75</v>
      </c>
      <c r="D65" s="8">
        <v>5.5</v>
      </c>
      <c r="E65" s="8">
        <v>1.55</v>
      </c>
      <c r="F65" s="8">
        <v>1.875</v>
      </c>
      <c r="G65" s="8">
        <v>6</v>
      </c>
      <c r="H65" s="9">
        <v>7</v>
      </c>
      <c r="J65" s="12">
        <f t="shared" si="12"/>
        <v>36.924999999999997</v>
      </c>
      <c r="L65" s="12">
        <f t="shared" si="13"/>
        <v>6.5796018977050827E-2</v>
      </c>
      <c r="N65" s="7">
        <v>385.77499999999998</v>
      </c>
      <c r="O65" s="8">
        <v>452.90000000000003</v>
      </c>
      <c r="P65" s="8">
        <v>286.3729166666667</v>
      </c>
      <c r="Q65" s="8">
        <v>82.385416666666657</v>
      </c>
      <c r="R65" s="8">
        <v>98.621875000000003</v>
      </c>
      <c r="S65" s="8">
        <v>321.24583333333334</v>
      </c>
      <c r="T65" s="9">
        <v>387.36666666666667</v>
      </c>
      <c r="V65" s="12">
        <f t="shared" si="14"/>
        <v>2014.6677083333334</v>
      </c>
      <c r="X65" s="12">
        <f t="shared" si="15"/>
        <v>6.6967622392885492E-2</v>
      </c>
      <c r="Z65" s="7">
        <v>1125546.8654947914</v>
      </c>
      <c r="AA65" s="8">
        <v>1316756.632235243</v>
      </c>
      <c r="AB65" s="8">
        <v>836066.42357638897</v>
      </c>
      <c r="AC65" s="8">
        <v>240288.80889236109</v>
      </c>
      <c r="AD65" s="8">
        <v>287660.19685112848</v>
      </c>
      <c r="AE65" s="8">
        <v>936251.5672048612</v>
      </c>
      <c r="AF65" s="9">
        <v>1128333.9332465278</v>
      </c>
      <c r="AH65" s="12">
        <f t="shared" si="16"/>
        <v>5870904.4275013013</v>
      </c>
      <c r="AJ65" s="12">
        <f t="shared" si="17"/>
        <v>6.6928255078283941E-2</v>
      </c>
      <c r="AL65" s="7">
        <v>9564137207317.7031</v>
      </c>
      <c r="AM65" s="8">
        <v>11188856563484.994</v>
      </c>
      <c r="AN65" s="8">
        <v>7104339779324.5254</v>
      </c>
      <c r="AO65" s="8">
        <v>2041810189315.9482</v>
      </c>
      <c r="AP65" s="8">
        <v>2444339065207.3452</v>
      </c>
      <c r="AQ65" s="8">
        <v>7955616538576.1787</v>
      </c>
      <c r="AR65" s="9">
        <v>9587797392467.0859</v>
      </c>
      <c r="AT65" s="12">
        <f t="shared" si="18"/>
        <v>49886896735693.773</v>
      </c>
      <c r="AV65" s="12">
        <f t="shared" si="19"/>
        <v>6.6928205683994685E-2</v>
      </c>
    </row>
    <row r="66" spans="2:48">
      <c r="C66"/>
      <c r="F66"/>
      <c r="J66">
        <f>SUM(J59:J65)</f>
        <v>561.20416666666665</v>
      </c>
      <c r="L66">
        <f>SUM(L59:L65)</f>
        <v>1</v>
      </c>
      <c r="V66">
        <f>SUM(V59:V65)</f>
        <v>30084.205416666664</v>
      </c>
      <c r="X66">
        <f>SUM(X59:X65)</f>
        <v>1</v>
      </c>
      <c r="AH66">
        <f>SUM(AH59:AH65)</f>
        <v>87719370.849191919</v>
      </c>
      <c r="AJ66">
        <f>SUM(AJ59:AJ65)</f>
        <v>1</v>
      </c>
      <c r="AT66">
        <f>SUM(AT59:AT65)</f>
        <v>745379264629289.25</v>
      </c>
      <c r="AV66">
        <f>SUM(AV59:AV65)</f>
        <v>1</v>
      </c>
    </row>
  </sheetData>
  <mergeCells count="6">
    <mergeCell ref="B30:H30"/>
    <mergeCell ref="N30:T30"/>
    <mergeCell ref="Z30:AF30"/>
    <mergeCell ref="AL30:AR30"/>
    <mergeCell ref="B2:D2"/>
    <mergeCell ref="F10:M10"/>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dimension ref="B2:AV67"/>
  <sheetViews>
    <sheetView workbookViewId="0">
      <selection activeCell="G18" sqref="G18"/>
    </sheetView>
  </sheetViews>
  <sheetFormatPr baseColWidth="10" defaultRowHeight="16"/>
  <cols>
    <col min="2" max="2" width="10.6640625" style="32"/>
    <col min="3" max="3" width="10.6640625" style="14"/>
  </cols>
  <sheetData>
    <row r="2" spans="2:13">
      <c r="B2" s="108" t="str">
        <f>'Process Sheet'!B145:K145</f>
        <v>Passives Einkommen</v>
      </c>
      <c r="C2" s="109"/>
      <c r="D2" s="110"/>
    </row>
    <row r="4" spans="2:13">
      <c r="B4" s="14" t="s">
        <v>8</v>
      </c>
      <c r="C4">
        <v>3</v>
      </c>
    </row>
    <row r="6" spans="2:13">
      <c r="C6" s="14" t="s">
        <v>2</v>
      </c>
    </row>
    <row r="7" spans="2:13">
      <c r="B7" s="32" t="s">
        <v>0</v>
      </c>
      <c r="C7" s="14">
        <f>'Process Sheet'!M149</f>
        <v>1</v>
      </c>
      <c r="D7" t="s">
        <v>1</v>
      </c>
    </row>
    <row r="8" spans="2:13">
      <c r="B8" s="32" t="s">
        <v>0</v>
      </c>
      <c r="C8" s="14">
        <f>'Process Sheet'!M150</f>
        <v>-2</v>
      </c>
      <c r="D8" t="s">
        <v>3</v>
      </c>
    </row>
    <row r="9" spans="2:13">
      <c r="B9" s="32" t="s">
        <v>0</v>
      </c>
      <c r="C9" s="14">
        <f>'Process Sheet'!M151</f>
        <v>-9</v>
      </c>
      <c r="D9" t="s">
        <v>4</v>
      </c>
      <c r="F9" s="111" t="s">
        <v>43</v>
      </c>
      <c r="G9" s="111"/>
      <c r="H9" s="111"/>
      <c r="I9" s="111"/>
      <c r="J9" s="111"/>
      <c r="K9" s="111"/>
      <c r="L9" s="111"/>
      <c r="M9" s="111"/>
    </row>
    <row r="10" spans="2:13">
      <c r="B10" s="32" t="s">
        <v>0</v>
      </c>
      <c r="C10" s="14">
        <f>'Process Sheet'!M152</f>
        <v>-9</v>
      </c>
      <c r="D10" t="s">
        <v>5</v>
      </c>
    </row>
    <row r="11" spans="2:13">
      <c r="B11" s="32" t="s">
        <v>0</v>
      </c>
      <c r="C11" s="14">
        <f>'Process Sheet'!M153</f>
        <v>5</v>
      </c>
      <c r="D11" t="s">
        <v>6</v>
      </c>
      <c r="G11" t="s">
        <v>0</v>
      </c>
      <c r="H11" t="s">
        <v>1</v>
      </c>
      <c r="I11" t="s">
        <v>3</v>
      </c>
      <c r="J11" t="s">
        <v>4</v>
      </c>
      <c r="K11" t="s">
        <v>5</v>
      </c>
      <c r="L11" t="s">
        <v>6</v>
      </c>
      <c r="M11" t="s">
        <v>7</v>
      </c>
    </row>
    <row r="12" spans="2:13">
      <c r="B12" s="32" t="s">
        <v>0</v>
      </c>
      <c r="C12" s="14">
        <f>'Process Sheet'!M154</f>
        <v>-8</v>
      </c>
      <c r="D12" t="s">
        <v>7</v>
      </c>
      <c r="F12" t="s">
        <v>0</v>
      </c>
      <c r="G12">
        <v>1</v>
      </c>
      <c r="H12">
        <f>ABS(IF(C7&lt;1,-C7,1/C7))</f>
        <v>1</v>
      </c>
      <c r="I12">
        <f>ABS(IF(C8&lt;1,-C8,1/C8))</f>
        <v>2</v>
      </c>
      <c r="J12">
        <f>ABS(IF(C9&lt;1,-C9,1/C9))</f>
        <v>9</v>
      </c>
      <c r="K12">
        <f>ABS(IF($C$10&lt;1,-$C$10,1/$C$10))</f>
        <v>9</v>
      </c>
      <c r="L12">
        <f>ABS(IF($C$11&lt;1,-$C$11,1/$C$11))</f>
        <v>0.2</v>
      </c>
      <c r="M12">
        <f>ABS(IF($C$12&lt;1,-$C$12,1/$C$12))</f>
        <v>8</v>
      </c>
    </row>
    <row r="13" spans="2:13">
      <c r="B13" s="32" t="s">
        <v>1</v>
      </c>
      <c r="C13" s="14">
        <f>'Process Sheet'!M155</f>
        <v>-5</v>
      </c>
      <c r="D13" t="s">
        <v>3</v>
      </c>
      <c r="F13" t="s">
        <v>1</v>
      </c>
      <c r="G13">
        <f>ABS(IF(C7&gt;1,C7,-1/C7))</f>
        <v>1</v>
      </c>
      <c r="H13">
        <v>1</v>
      </c>
      <c r="I13">
        <f>ABS(IF($C$13&lt;1,-$C$13,1/$C$13))</f>
        <v>5</v>
      </c>
      <c r="J13" s="1">
        <f>ABS(IF($C$14&lt;1,-$C$14,1/$C$14))</f>
        <v>9</v>
      </c>
      <c r="K13" s="1">
        <f>ABS(IF($C$15&lt;1,-$C$15,1/$C$15))</f>
        <v>9</v>
      </c>
      <c r="L13" s="1">
        <f>ABS(IF($C$16&lt;1,-$C$16,1/$C$16))</f>
        <v>1</v>
      </c>
      <c r="M13" s="1">
        <f>ABS(IF($C$17&lt;1,-$C$17,1/$C$17))</f>
        <v>0.2</v>
      </c>
    </row>
    <row r="14" spans="2:13">
      <c r="B14" s="32" t="s">
        <v>1</v>
      </c>
      <c r="C14" s="14">
        <f>'Process Sheet'!M156</f>
        <v>-9</v>
      </c>
      <c r="D14" t="s">
        <v>4</v>
      </c>
      <c r="F14" t="s">
        <v>3</v>
      </c>
      <c r="G14">
        <f>ABS(IF(C8&gt;1,C8,-1/C8))</f>
        <v>0.5</v>
      </c>
      <c r="H14">
        <f>ABS(IF($C$13&gt;1,$C$13,-1/$C$13))</f>
        <v>0.2</v>
      </c>
      <c r="I14">
        <v>1</v>
      </c>
      <c r="J14" s="1">
        <f>ABS(IF($C$18&lt;1,-$C$18,1/$C$18))</f>
        <v>9</v>
      </c>
      <c r="K14" s="1">
        <f>ABS(IF($C$19&lt;1,-$C$19,1/$C$19))</f>
        <v>9</v>
      </c>
      <c r="L14" s="1">
        <f>ABS(IF($C$20&lt;1,-$C$20,1/$C$20))</f>
        <v>0.25</v>
      </c>
      <c r="M14" s="1">
        <f>ABS(IF($C$21&lt;1,-$C$21,1/$C$21))</f>
        <v>0.25</v>
      </c>
    </row>
    <row r="15" spans="2:13">
      <c r="B15" s="32" t="s">
        <v>1</v>
      </c>
      <c r="C15" s="14">
        <f>'Process Sheet'!M157</f>
        <v>-9</v>
      </c>
      <c r="D15" t="s">
        <v>5</v>
      </c>
      <c r="F15" t="s">
        <v>4</v>
      </c>
      <c r="G15">
        <f>ABS(IF(C9&gt;1,C9,-1/C9))</f>
        <v>0.1111111111111111</v>
      </c>
      <c r="H15" s="1">
        <f>ABS(IF($C$14&gt;1,$C$14,-1/$C$14))</f>
        <v>0.1111111111111111</v>
      </c>
      <c r="I15" s="1">
        <f>ABS(IF($C$18&gt;1,$C$18,-1/$C$18))</f>
        <v>0.1111111111111111</v>
      </c>
      <c r="J15">
        <v>1</v>
      </c>
      <c r="K15" s="1">
        <f>ABS(IF($C$22&lt;1,-$C$22,1/$C$22))</f>
        <v>1</v>
      </c>
      <c r="L15" s="1">
        <f>ABS(IF($C$23&lt;1,-$C$23,1/$C$23))</f>
        <v>0.1111111111111111</v>
      </c>
      <c r="M15" s="1">
        <f>ABS(IF($C$24&lt;1,-$C$24,1/$C$24))</f>
        <v>0.1111111111111111</v>
      </c>
    </row>
    <row r="16" spans="2:13">
      <c r="B16" s="32" t="s">
        <v>1</v>
      </c>
      <c r="C16" s="14">
        <f>'Process Sheet'!M158</f>
        <v>1</v>
      </c>
      <c r="D16" t="s">
        <v>6</v>
      </c>
      <c r="F16" t="s">
        <v>5</v>
      </c>
      <c r="G16">
        <f>ABS(IF($C$10&gt;1,$C$10,-1/$C$10))</f>
        <v>0.1111111111111111</v>
      </c>
      <c r="H16" s="1">
        <f>ABS(IF($C$15&gt;1,$C$15,-1/$C$15))</f>
        <v>0.1111111111111111</v>
      </c>
      <c r="I16" s="1">
        <f>ABS(IF($C$19&gt;1,$C$19,-1/$C$19))</f>
        <v>0.1111111111111111</v>
      </c>
      <c r="J16" s="1">
        <f>ABS(IF($C$22&gt;1,$C$22,-1/$C$22))</f>
        <v>1</v>
      </c>
      <c r="K16">
        <v>1</v>
      </c>
      <c r="L16" s="1">
        <f>ABS(IF($C$25&lt;1,-$C$25,1/$C$25))</f>
        <v>0.1111111111111111</v>
      </c>
      <c r="M16" s="1">
        <f>ABS(IF($C$26&lt;1,-$C$26,1/$C$26))</f>
        <v>0.1111111111111111</v>
      </c>
    </row>
    <row r="17" spans="2:48">
      <c r="B17" s="32" t="s">
        <v>1</v>
      </c>
      <c r="C17" s="14">
        <f>'Process Sheet'!M159</f>
        <v>5</v>
      </c>
      <c r="D17" t="s">
        <v>7</v>
      </c>
      <c r="F17" t="s">
        <v>6</v>
      </c>
      <c r="G17">
        <f>ABS(IF($C$11&gt;1,$C$11,-1/$C$11))</f>
        <v>5</v>
      </c>
      <c r="H17" s="1">
        <f>ABS(IF($C$16&gt;1,$C$16,-1/$C$16))</f>
        <v>1</v>
      </c>
      <c r="I17" s="1">
        <f>ABS(IF($C$20&gt;1,$C$20,-1/$C$20))</f>
        <v>4</v>
      </c>
      <c r="J17" s="1">
        <f>ABS(IF($C$23&gt;1,$C$23,-1/$C$23))</f>
        <v>9</v>
      </c>
      <c r="K17" s="1">
        <f>ABS(IF($C$25&gt;1,$C$25,-1/$C$25))</f>
        <v>9</v>
      </c>
      <c r="L17">
        <v>1</v>
      </c>
      <c r="M17" s="1">
        <f>ABS(IF($C$27&lt;1,-$C$27,1/$C$27))</f>
        <v>1</v>
      </c>
    </row>
    <row r="18" spans="2:48">
      <c r="B18" s="32" t="s">
        <v>3</v>
      </c>
      <c r="C18" s="14">
        <f>'Process Sheet'!M160</f>
        <v>-9</v>
      </c>
      <c r="D18" t="s">
        <v>4</v>
      </c>
      <c r="F18" t="s">
        <v>7</v>
      </c>
      <c r="G18">
        <f>ABS(IF($C$12&gt;1,$C$12,-1/$C$12))</f>
        <v>0.125</v>
      </c>
      <c r="H18" s="1">
        <f>ABS(IF($C$17&gt;1,$C$17,-1/$C$17))</f>
        <v>5</v>
      </c>
      <c r="I18" s="1">
        <f>ABS(IF($C$21&gt;1,$C$21,-1/$C$21))</f>
        <v>4</v>
      </c>
      <c r="J18" s="1">
        <f>ABS(IF($C$24&gt;1,$C$24,-1/$C$24))</f>
        <v>9</v>
      </c>
      <c r="K18" s="1">
        <f>ABS(IF($C$26&gt;1,$C$26,-1/$C$26))</f>
        <v>9</v>
      </c>
      <c r="L18" s="1">
        <f>ABS(IF($C$27&gt;1,$C$27,-1/$C$27))</f>
        <v>1</v>
      </c>
      <c r="M18">
        <v>1</v>
      </c>
    </row>
    <row r="19" spans="2:48">
      <c r="B19" s="32" t="s">
        <v>3</v>
      </c>
      <c r="C19" s="14">
        <f>'Process Sheet'!M161</f>
        <v>-9</v>
      </c>
      <c r="D19" t="s">
        <v>5</v>
      </c>
    </row>
    <row r="20" spans="2:48">
      <c r="B20" s="32" t="s">
        <v>3</v>
      </c>
      <c r="C20" s="14">
        <f>'Process Sheet'!M162</f>
        <v>4</v>
      </c>
      <c r="D20" t="s">
        <v>6</v>
      </c>
    </row>
    <row r="21" spans="2:48">
      <c r="B21" s="32" t="s">
        <v>3</v>
      </c>
      <c r="C21" s="14">
        <f>'Process Sheet'!M163</f>
        <v>4</v>
      </c>
      <c r="D21" t="s">
        <v>7</v>
      </c>
    </row>
    <row r="22" spans="2:48">
      <c r="B22" s="32" t="s">
        <v>4</v>
      </c>
      <c r="C22" s="14">
        <f>'Process Sheet'!M164</f>
        <v>1</v>
      </c>
      <c r="D22" t="s">
        <v>5</v>
      </c>
    </row>
    <row r="23" spans="2:48">
      <c r="B23" s="32" t="s">
        <v>4</v>
      </c>
      <c r="C23" s="14">
        <f>'Process Sheet'!M165</f>
        <v>9</v>
      </c>
      <c r="D23" t="s">
        <v>6</v>
      </c>
    </row>
    <row r="24" spans="2:48">
      <c r="B24" s="32" t="s">
        <v>4</v>
      </c>
      <c r="C24" s="14">
        <f>'Process Sheet'!M166</f>
        <v>9</v>
      </c>
      <c r="D24" t="s">
        <v>7</v>
      </c>
    </row>
    <row r="25" spans="2:48">
      <c r="B25" s="32" t="s">
        <v>5</v>
      </c>
      <c r="C25" s="14">
        <f>'Process Sheet'!M167</f>
        <v>9</v>
      </c>
      <c r="D25" t="s">
        <v>6</v>
      </c>
    </row>
    <row r="26" spans="2:48">
      <c r="B26" s="32" t="s">
        <v>5</v>
      </c>
      <c r="C26" s="14">
        <f>'Process Sheet'!M168</f>
        <v>9</v>
      </c>
      <c r="D26" t="s">
        <v>7</v>
      </c>
    </row>
    <row r="27" spans="2:48">
      <c r="B27" s="32" t="s">
        <v>6</v>
      </c>
      <c r="C27" s="14">
        <f>'Process Sheet'!M169</f>
        <v>1</v>
      </c>
      <c r="D27" t="s">
        <v>7</v>
      </c>
    </row>
    <row r="30" spans="2:48">
      <c r="B30" s="111" t="s">
        <v>10</v>
      </c>
      <c r="C30" s="111"/>
      <c r="D30" s="111"/>
      <c r="E30" s="111"/>
      <c r="F30" s="111"/>
      <c r="G30" s="111"/>
      <c r="H30" s="111"/>
      <c r="L30" s="13" t="s">
        <v>9</v>
      </c>
      <c r="N30" s="111" t="s">
        <v>11</v>
      </c>
      <c r="O30" s="111"/>
      <c r="P30" s="111"/>
      <c r="Q30" s="111"/>
      <c r="R30" s="111"/>
      <c r="S30" s="111"/>
      <c r="T30" s="111"/>
      <c r="X30" s="13" t="s">
        <v>12</v>
      </c>
      <c r="Z30" s="111" t="s">
        <v>13</v>
      </c>
      <c r="AA30" s="111"/>
      <c r="AB30" s="111"/>
      <c r="AC30" s="111"/>
      <c r="AD30" s="111"/>
      <c r="AE30" s="111"/>
      <c r="AF30" s="111"/>
      <c r="AJ30" s="13" t="s">
        <v>14</v>
      </c>
      <c r="AL30" s="111" t="s">
        <v>15</v>
      </c>
      <c r="AM30" s="111"/>
      <c r="AN30" s="111"/>
      <c r="AO30" s="111"/>
      <c r="AP30" s="111"/>
      <c r="AQ30" s="111"/>
      <c r="AR30" s="111"/>
      <c r="AV30" s="13" t="s">
        <v>16</v>
      </c>
    </row>
    <row r="31" spans="2:48">
      <c r="B31"/>
      <c r="C31"/>
    </row>
    <row r="32" spans="2:48">
      <c r="B32" s="2">
        <f t="array" ref="B32:D34">MMULT(G12:I14,G12:I14)</f>
        <v>3</v>
      </c>
      <c r="C32" s="3">
        <v>2.4</v>
      </c>
      <c r="D32" s="4">
        <v>9</v>
      </c>
      <c r="J32" s="10">
        <f>SUM(B32:D32)</f>
        <v>14.4</v>
      </c>
      <c r="L32" s="10">
        <f>J32/$J$35</f>
        <v>0.36923076923076925</v>
      </c>
      <c r="N32" s="2">
        <f t="array" ref="N32:P34">MMULT(B32:D34,B32:D34)</f>
        <v>30.599999999999994</v>
      </c>
      <c r="O32" s="3">
        <v>22.5</v>
      </c>
      <c r="P32" s="4">
        <v>82.8</v>
      </c>
      <c r="V32" s="10">
        <f>SUM(N32:P32)</f>
        <v>135.89999999999998</v>
      </c>
      <c r="X32" s="10">
        <f>V32/V$35</f>
        <v>0.36677192130191882</v>
      </c>
      <c r="Z32" s="2">
        <f t="array" ref="Z32:AB34">MMULT(N32:P34,N32:P34)</f>
        <v>2799.3599999999997</v>
      </c>
      <c r="AA32" s="3">
        <v>2062.5839999999998</v>
      </c>
      <c r="AB32" s="4">
        <v>7598.6099999999988</v>
      </c>
      <c r="AH32" s="10">
        <f>SUM(Z32:AB32)</f>
        <v>12460.553999999998</v>
      </c>
      <c r="AJ32" s="10">
        <f>AH32/AH$35</f>
        <v>0.36688990011734068</v>
      </c>
      <c r="AL32" s="2">
        <f t="array" ref="AL32:AN34">MMULT(Z32:AB34,Z32:AB34)</f>
        <v>23509187.817839995</v>
      </c>
      <c r="AM32" s="3">
        <v>17321717.685689997</v>
      </c>
      <c r="AN32" s="4">
        <v>63813753.564479977</v>
      </c>
      <c r="AT32" s="10">
        <f>SUM(AL32:AN32)</f>
        <v>104644659.06800997</v>
      </c>
      <c r="AV32" s="10">
        <f>AT32/AT$35</f>
        <v>0.36689008389658134</v>
      </c>
    </row>
    <row r="33" spans="2:48">
      <c r="B33" s="5">
        <v>4.5</v>
      </c>
      <c r="C33">
        <v>3</v>
      </c>
      <c r="D33" s="6">
        <v>12</v>
      </c>
      <c r="J33" s="11">
        <f>SUM(B33:D33)</f>
        <v>19.5</v>
      </c>
      <c r="L33" s="11">
        <f>J33/$J$35</f>
        <v>0.5</v>
      </c>
      <c r="N33" s="5">
        <v>41.4</v>
      </c>
      <c r="O33">
        <v>30.599999999999994</v>
      </c>
      <c r="P33" s="6">
        <v>112.5</v>
      </c>
      <c r="V33" s="11">
        <f>SUM(N33:P33)</f>
        <v>184.5</v>
      </c>
      <c r="X33" s="11">
        <f>V33/V$35</f>
        <v>0.497935389846976</v>
      </c>
      <c r="Z33" s="5">
        <v>3799.3049999999994</v>
      </c>
      <c r="AA33">
        <v>2799.3599999999997</v>
      </c>
      <c r="AB33" s="6">
        <v>10312.919999999998</v>
      </c>
      <c r="AH33" s="11">
        <f>SUM(Z33:AB33)</f>
        <v>16911.584999999999</v>
      </c>
      <c r="AJ33" s="11">
        <f>AH33/AH$35</f>
        <v>0.49794653845053094</v>
      </c>
      <c r="AL33" s="5">
        <v>31906876.782239988</v>
      </c>
      <c r="AM33">
        <v>23509187.817839995</v>
      </c>
      <c r="AN33" s="6">
        <v>86608588.428449973</v>
      </c>
      <c r="AT33" s="11">
        <f>SUM(AL33:AN33)</f>
        <v>142024653.02852994</v>
      </c>
      <c r="AV33" s="11">
        <f>AT33/AT$35</f>
        <v>0.49794645354193262</v>
      </c>
    </row>
    <row r="34" spans="2:48">
      <c r="B34" s="7">
        <v>1.2</v>
      </c>
      <c r="C34" s="8">
        <v>0.89999999999999991</v>
      </c>
      <c r="D34" s="9">
        <v>3</v>
      </c>
      <c r="J34" s="12">
        <f>SUM(B34:D34)</f>
        <v>5.0999999999999996</v>
      </c>
      <c r="L34" s="12">
        <f>J34/$J$35</f>
        <v>0.13076923076923075</v>
      </c>
      <c r="N34" s="7">
        <v>11.25</v>
      </c>
      <c r="O34" s="8">
        <v>8.2799999999999994</v>
      </c>
      <c r="P34" s="9">
        <v>30.599999999999998</v>
      </c>
      <c r="V34" s="12">
        <f>SUM(N34:P34)</f>
        <v>50.129999999999995</v>
      </c>
      <c r="X34" s="12">
        <f>V34/V$35</f>
        <v>0.13529268885110518</v>
      </c>
      <c r="Z34" s="7">
        <v>1031.2919999999999</v>
      </c>
      <c r="AA34" s="8">
        <v>759.86099999999988</v>
      </c>
      <c r="AB34" s="9">
        <v>2799.3599999999997</v>
      </c>
      <c r="AH34" s="12">
        <f>SUM(Z34:AB34)</f>
        <v>4590.512999999999</v>
      </c>
      <c r="AJ34" s="12">
        <f>AH34/AH$35</f>
        <v>0.13516356143212843</v>
      </c>
      <c r="AL34" s="7">
        <v>8660858.8428449985</v>
      </c>
      <c r="AM34" s="8">
        <v>6381375.3564479984</v>
      </c>
      <c r="AN34" s="9">
        <v>23509187.817839991</v>
      </c>
      <c r="AT34" s="12">
        <f>SUM(AL34:AN34)</f>
        <v>38551422.01713299</v>
      </c>
      <c r="AV34" s="12">
        <f>AT34/AT$35</f>
        <v>0.13516346256148604</v>
      </c>
    </row>
    <row r="35" spans="2:48">
      <c r="B35"/>
      <c r="C35"/>
      <c r="J35">
        <f>SUM(J32:J34)</f>
        <v>39</v>
      </c>
      <c r="L35">
        <f>SUM(L32:L34)</f>
        <v>1</v>
      </c>
      <c r="V35">
        <f>SUM(V32:V34)</f>
        <v>370.53</v>
      </c>
      <c r="X35">
        <f>SUM(X32:X34)</f>
        <v>1</v>
      </c>
      <c r="AH35">
        <f>SUM(AH32:AH34)</f>
        <v>33962.651999999995</v>
      </c>
      <c r="AJ35">
        <f>SUM(AJ32:AJ34)</f>
        <v>1</v>
      </c>
      <c r="AT35">
        <f>SUM(AT32:AT34)</f>
        <v>285220734.11367291</v>
      </c>
      <c r="AV35">
        <f>SUM(AV32:AV34)</f>
        <v>1</v>
      </c>
    </row>
    <row r="36" spans="2:48">
      <c r="B36"/>
      <c r="C36"/>
    </row>
    <row r="37" spans="2:48">
      <c r="B37"/>
      <c r="C37"/>
    </row>
    <row r="38" spans="2:48">
      <c r="B38" s="2">
        <f t="array" ref="B38:E41">MMULT(G12:J15,G12:J15)</f>
        <v>4</v>
      </c>
      <c r="C38" s="3">
        <v>3.4</v>
      </c>
      <c r="D38" s="3">
        <v>10</v>
      </c>
      <c r="E38" s="4">
        <v>45</v>
      </c>
      <c r="J38" s="10">
        <f>SUM(B38:E38)</f>
        <v>62.4</v>
      </c>
      <c r="L38" s="10">
        <f>J38/$J$42</f>
        <v>0.31992708214651927</v>
      </c>
      <c r="N38" s="2">
        <f t="array" ref="N38:Q41">MMULT(B38:E41,B38:E41)</f>
        <v>74.2</v>
      </c>
      <c r="O38" s="3">
        <v>62.2</v>
      </c>
      <c r="P38" s="3">
        <v>169.2</v>
      </c>
      <c r="Q38" s="4">
        <v>847.8</v>
      </c>
      <c r="V38" s="10">
        <f>SUM(N38:Q38)</f>
        <v>1153.4000000000001</v>
      </c>
      <c r="X38" s="10">
        <f>V38/$V$42</f>
        <v>0.33837299587521735</v>
      </c>
      <c r="Z38" s="2">
        <f t="array" ref="Z38:AC41">MMULT(N38:Q41,N38:Q41)</f>
        <v>24268.639999999999</v>
      </c>
      <c r="AA38" s="3">
        <v>20344.904000000002</v>
      </c>
      <c r="AB38" s="3">
        <v>55641.36</v>
      </c>
      <c r="AC38" s="4">
        <v>277273.8</v>
      </c>
      <c r="AH38" s="10">
        <f>SUM(Z38:AC38)</f>
        <v>377528.70400000003</v>
      </c>
      <c r="AJ38" s="10">
        <f>AH38/$AH$42</f>
        <v>0.33742519981685887</v>
      </c>
      <c r="AL38" s="2">
        <f t="array" ref="AL38:AO41">MMULT(Z38:AC41,Z38:AC41)</f>
        <v>2603537350.5545597</v>
      </c>
      <c r="AM38" s="3">
        <v>2182588101.6905603</v>
      </c>
      <c r="AN38" s="3">
        <v>5969301723.6115208</v>
      </c>
      <c r="AO38" s="4">
        <v>29746074887.951042</v>
      </c>
      <c r="AT38" s="10">
        <f>SUM(AL38:AO38)</f>
        <v>40501502063.807678</v>
      </c>
      <c r="AV38" s="10">
        <f>AT38/$AT$42</f>
        <v>0.33742332950039655</v>
      </c>
    </row>
    <row r="39" spans="2:48">
      <c r="B39" s="5">
        <v>5.5</v>
      </c>
      <c r="C39">
        <v>4</v>
      </c>
      <c r="D39">
        <v>13</v>
      </c>
      <c r="E39" s="6">
        <v>72</v>
      </c>
      <c r="J39" s="11">
        <f>SUM(B39:E39)</f>
        <v>94.5</v>
      </c>
      <c r="L39" s="11">
        <f>J39/$J$42</f>
        <v>0.48450495613535377</v>
      </c>
      <c r="N39" s="5">
        <v>100.6</v>
      </c>
      <c r="O39">
        <v>85</v>
      </c>
      <c r="P39">
        <v>231</v>
      </c>
      <c r="Q39" s="6">
        <v>1139.4000000000001</v>
      </c>
      <c r="V39" s="11">
        <f>SUM(N39:Q39)</f>
        <v>1556</v>
      </c>
      <c r="X39" s="11">
        <f>V39/$V$42</f>
        <v>0.45648377109575011</v>
      </c>
      <c r="Z39" s="5">
        <v>32957.660000000003</v>
      </c>
      <c r="AA39">
        <v>27629.599999999999</v>
      </c>
      <c r="AB39">
        <v>75566.28</v>
      </c>
      <c r="AC39" s="6">
        <v>376539.83999999997</v>
      </c>
      <c r="AH39" s="11">
        <f>SUM(Z39:AC39)</f>
        <v>512693.38</v>
      </c>
      <c r="AJ39" s="11">
        <f>AH39/$AH$42</f>
        <v>0.45823182279480595</v>
      </c>
      <c r="AL39" s="5">
        <v>3535734758.8937602</v>
      </c>
      <c r="AM39">
        <v>2964064492.0169601</v>
      </c>
      <c r="AN39">
        <v>8106612182.6928005</v>
      </c>
      <c r="AO39" s="6">
        <v>40396666833.195831</v>
      </c>
      <c r="AT39" s="11">
        <f>SUM(AL39:AO39)</f>
        <v>55003078266.799355</v>
      </c>
      <c r="AV39" s="11">
        <f>AT39/$AT$42</f>
        <v>0.45823786417390755</v>
      </c>
    </row>
    <row r="40" spans="2:48">
      <c r="B40" s="5">
        <v>2.2000000000000002</v>
      </c>
      <c r="C40">
        <v>1.9</v>
      </c>
      <c r="D40">
        <v>4</v>
      </c>
      <c r="E40" s="6">
        <v>24.3</v>
      </c>
      <c r="J40" s="11">
        <f>SUM(B40:E40)</f>
        <v>32.4</v>
      </c>
      <c r="L40" s="11">
        <f>J40/$J$42</f>
        <v>0.16611598496069271</v>
      </c>
      <c r="N40" s="5">
        <v>37.5</v>
      </c>
      <c r="O40">
        <v>31.32</v>
      </c>
      <c r="P40">
        <v>87</v>
      </c>
      <c r="Q40" s="6">
        <v>430.2</v>
      </c>
      <c r="V40" s="11">
        <f>SUM(N40:Q40)</f>
        <v>586.02</v>
      </c>
      <c r="X40" s="11">
        <f>V40/$V$42</f>
        <v>0.17192070664365774</v>
      </c>
      <c r="Z40" s="5">
        <v>12321.912</v>
      </c>
      <c r="AA40">
        <v>10329.42</v>
      </c>
      <c r="AB40">
        <v>28252</v>
      </c>
      <c r="AC40" s="6">
        <v>140784.58799999999</v>
      </c>
      <c r="AH40" s="11">
        <f>SUM(Z40:AC40)</f>
        <v>191687.91999999998</v>
      </c>
      <c r="AJ40" s="11">
        <f>AH40/$AH$42</f>
        <v>0.17132560788934886</v>
      </c>
      <c r="AL40" s="5">
        <v>1321909377.7444799</v>
      </c>
      <c r="AM40">
        <v>1108178331.8363519</v>
      </c>
      <c r="AN40">
        <v>3030828777.47296</v>
      </c>
      <c r="AO40" s="6">
        <v>15103150088.322239</v>
      </c>
      <c r="AT40" s="11">
        <f>SUM(AL40:AO40)</f>
        <v>20564066575.37603</v>
      </c>
      <c r="AV40" s="11">
        <f>AT40/$AT$42</f>
        <v>0.17132193766541157</v>
      </c>
    </row>
    <row r="41" spans="2:48">
      <c r="B41" s="7">
        <v>0.3888888888888889</v>
      </c>
      <c r="C41" s="8">
        <v>0.35555555555555551</v>
      </c>
      <c r="D41" s="8">
        <v>1</v>
      </c>
      <c r="E41" s="9">
        <v>4</v>
      </c>
      <c r="J41" s="12">
        <f>SUM(B41:E41)</f>
        <v>5.7444444444444445</v>
      </c>
      <c r="L41" s="12">
        <f>J41/$J$42</f>
        <v>2.9451976757434203E-2</v>
      </c>
      <c r="N41" s="7">
        <v>7.2666666666666666</v>
      </c>
      <c r="O41" s="8">
        <v>6.0666666666666664</v>
      </c>
      <c r="P41" s="8">
        <v>16.511111111111113</v>
      </c>
      <c r="Q41" s="9">
        <v>83.399999999999991</v>
      </c>
      <c r="V41" s="12">
        <f>SUM(N41:Q41)</f>
        <v>113.24444444444444</v>
      </c>
      <c r="X41" s="12">
        <f>V41/$V$42</f>
        <v>3.3222526385374783E-2</v>
      </c>
      <c r="Z41" s="7">
        <v>2374.6999999999998</v>
      </c>
      <c r="AA41" s="8">
        <v>1990.7413333333334</v>
      </c>
      <c r="AB41" s="8">
        <v>5444.4133333333339</v>
      </c>
      <c r="AC41" s="9">
        <v>27131.68</v>
      </c>
      <c r="AH41" s="12">
        <f>SUM(Z41:AC41)</f>
        <v>36941.534666666666</v>
      </c>
      <c r="AJ41" s="12">
        <f>AH41/$AH$42</f>
        <v>3.3017369498986274E-2</v>
      </c>
      <c r="AL41" s="7">
        <v>254756097.90090668</v>
      </c>
      <c r="AM41" s="8">
        <v>213566219.06464002</v>
      </c>
      <c r="AN41" s="8">
        <v>584096100.43530667</v>
      </c>
      <c r="AO41" s="9">
        <v>2910653063.6521597</v>
      </c>
      <c r="AT41" s="12">
        <f>SUM(AL41:AO41)</f>
        <v>3963071481.0530128</v>
      </c>
      <c r="AV41" s="12">
        <f>AT41/$AT$42</f>
        <v>3.3016868660284387E-2</v>
      </c>
    </row>
    <row r="42" spans="2:48">
      <c r="B42"/>
      <c r="C42"/>
      <c r="J42">
        <f>SUM(J38:J41)</f>
        <v>195.04444444444445</v>
      </c>
      <c r="L42">
        <f>SUM(L38:L41)</f>
        <v>0.99999999999999989</v>
      </c>
      <c r="V42">
        <f>SUM(V38:V41)</f>
        <v>3408.6644444444446</v>
      </c>
      <c r="X42">
        <f>SUM(X38:X41)</f>
        <v>1</v>
      </c>
      <c r="AH42">
        <f>SUM(AH38:AH41)</f>
        <v>1118851.5386666667</v>
      </c>
      <c r="AJ42">
        <f>SUM(AJ38:AJ41)</f>
        <v>0.99999999999999989</v>
      </c>
      <c r="AT42">
        <f>SUM(AT38:AT41)</f>
        <v>120031718387.03607</v>
      </c>
      <c r="AV42">
        <f>SUM(AV38:AV41)</f>
        <v>1</v>
      </c>
    </row>
    <row r="43" spans="2:48">
      <c r="B43"/>
      <c r="C43"/>
    </row>
    <row r="44" spans="2:48">
      <c r="B44" s="2">
        <f t="array" ref="B44:F48">MMULT(G12:K16,G12:K16)</f>
        <v>5</v>
      </c>
      <c r="C44" s="3">
        <v>4.4000000000000004</v>
      </c>
      <c r="D44" s="3">
        <v>11</v>
      </c>
      <c r="E44" s="3">
        <v>54</v>
      </c>
      <c r="F44" s="4">
        <v>54</v>
      </c>
      <c r="J44" s="10">
        <f>SUM(B44:F44)</f>
        <v>128.4</v>
      </c>
      <c r="L44" s="10">
        <f>J44/$J$49</f>
        <v>0.30735677429650515</v>
      </c>
      <c r="N44" s="2">
        <f t="array" ref="N44:R48">MMULT(B44:F48,B44:F48)</f>
        <v>142.80000000000001</v>
      </c>
      <c r="O44" s="3">
        <v>126.29999999999998</v>
      </c>
      <c r="P44" s="3">
        <v>291.60000000000002</v>
      </c>
      <c r="Q44" s="3">
        <v>1532.7</v>
      </c>
      <c r="R44" s="4">
        <v>1532.7</v>
      </c>
      <c r="V44" s="10">
        <f>SUM(N44:R44)</f>
        <v>3626.1000000000004</v>
      </c>
      <c r="X44" s="10">
        <f>V44/$V$49</f>
        <v>0.3206743782695794</v>
      </c>
      <c r="Z44" s="2">
        <f t="array" ref="Z44:AD48">MMULT(N44:R48,N44:R48)</f>
        <v>112216.1</v>
      </c>
      <c r="AA44" s="3">
        <v>99185.515999999989</v>
      </c>
      <c r="AB44" s="3">
        <v>230035.58999999997</v>
      </c>
      <c r="AC44" s="3">
        <v>1205403.6599999999</v>
      </c>
      <c r="AD44" s="4">
        <v>1205403.6599999999</v>
      </c>
      <c r="AH44" s="10">
        <f>SUM(Z44:AD44)</f>
        <v>2852244.5259999996</v>
      </c>
      <c r="AJ44" s="10">
        <f>AH44/$AH$49</f>
        <v>0.32001797053979414</v>
      </c>
      <c r="AL44" s="2">
        <f t="array" ref="AL44:AP48">MMULT(Z44:AD48,Z44:AD48)</f>
        <v>69437417542.556183</v>
      </c>
      <c r="AM44" s="3">
        <v>61374054461.905418</v>
      </c>
      <c r="AN44" s="3">
        <v>142343431067.47534</v>
      </c>
      <c r="AO44" s="3">
        <v>745887204092.76685</v>
      </c>
      <c r="AP44" s="4">
        <v>745887204092.76685</v>
      </c>
      <c r="AT44" s="10">
        <f>SUM(AL44:AP44)</f>
        <v>1764929311257.4707</v>
      </c>
      <c r="AV44" s="10">
        <f>AT44/AT$49</f>
        <v>0.3200167147644622</v>
      </c>
    </row>
    <row r="45" spans="2:48">
      <c r="B45" s="5">
        <v>6.5</v>
      </c>
      <c r="C45">
        <v>5</v>
      </c>
      <c r="D45">
        <v>14</v>
      </c>
      <c r="E45">
        <v>81</v>
      </c>
      <c r="F45" s="6">
        <v>81</v>
      </c>
      <c r="J45" s="11">
        <f t="shared" ref="J45:J48" si="0">SUM(B45:F45)</f>
        <v>187.5</v>
      </c>
      <c r="L45" s="11">
        <f>J45/$J$49</f>
        <v>0.44882706526942923</v>
      </c>
      <c r="N45" s="5">
        <v>190.8</v>
      </c>
      <c r="O45">
        <v>169.8</v>
      </c>
      <c r="P45">
        <v>391.5</v>
      </c>
      <c r="Q45">
        <v>2032.1999999999998</v>
      </c>
      <c r="R45" s="6">
        <v>2032.1999999999998</v>
      </c>
      <c r="V45" s="11">
        <f t="shared" ref="V45:V48" si="1">SUM(N45:R45)</f>
        <v>4816.5</v>
      </c>
      <c r="X45" s="11">
        <f>V45/$V$49</f>
        <v>0.42594747605841787</v>
      </c>
      <c r="Z45" s="5">
        <v>149851.68500000003</v>
      </c>
      <c r="AA45">
        <v>132452.6</v>
      </c>
      <c r="AB45">
        <v>307196.46000000002</v>
      </c>
      <c r="AC45">
        <v>1609651.44</v>
      </c>
      <c r="AD45" s="6">
        <v>1609651.44</v>
      </c>
      <c r="AH45" s="11">
        <f t="shared" ref="AH45:AH48" si="2">SUM(Z45:AD45)</f>
        <v>3808803.625</v>
      </c>
      <c r="AJ45" s="11">
        <f>AH45/$AH$49</f>
        <v>0.4273426051470004</v>
      </c>
      <c r="AL45" s="5">
        <v>92726049047.735199</v>
      </c>
      <c r="AM45">
        <v>81958312756.764679</v>
      </c>
      <c r="AN45">
        <v>190084027371.80716</v>
      </c>
      <c r="AO45">
        <v>996050485794.17419</v>
      </c>
      <c r="AP45" s="6">
        <v>996050485794.17419</v>
      </c>
      <c r="AT45" s="11">
        <f t="shared" ref="AT45:AT48" si="3">SUM(AL45:AP45)</f>
        <v>2356869360764.6553</v>
      </c>
      <c r="AV45" s="11">
        <f>AT45/AT$49</f>
        <v>0.42734719467237275</v>
      </c>
    </row>
    <row r="46" spans="2:48">
      <c r="B46" s="5">
        <v>3.2</v>
      </c>
      <c r="C46">
        <v>2.9</v>
      </c>
      <c r="D46">
        <v>5</v>
      </c>
      <c r="E46">
        <v>33.299999999999997</v>
      </c>
      <c r="F46" s="6">
        <v>33.299999999999997</v>
      </c>
      <c r="J46" s="11">
        <f t="shared" si="0"/>
        <v>77.699999999999989</v>
      </c>
      <c r="L46" s="11">
        <f>J46/$J$49</f>
        <v>0.18599393584765145</v>
      </c>
      <c r="N46" s="5">
        <v>84.15</v>
      </c>
      <c r="O46">
        <v>74.16</v>
      </c>
      <c r="P46">
        <v>174.8</v>
      </c>
      <c r="Q46">
        <v>907.2</v>
      </c>
      <c r="R46" s="6">
        <v>907.2</v>
      </c>
      <c r="V46" s="11">
        <f t="shared" si="1"/>
        <v>2147.5100000000002</v>
      </c>
      <c r="X46" s="11">
        <f>V46/$V$49</f>
        <v>0.18991517996682511</v>
      </c>
      <c r="Z46" s="5">
        <v>66438.648000000016</v>
      </c>
      <c r="AA46">
        <v>58722.561000000002</v>
      </c>
      <c r="AB46">
        <v>136200.1</v>
      </c>
      <c r="AC46">
        <v>713689.1370000001</v>
      </c>
      <c r="AD46" s="6">
        <v>713689.1370000001</v>
      </c>
      <c r="AH46" s="11">
        <f t="shared" si="2"/>
        <v>1688739.5830000001</v>
      </c>
      <c r="AJ46" s="11">
        <f>AH46/$AH$49</f>
        <v>0.18947429268267388</v>
      </c>
      <c r="AL46" s="5">
        <v>41111676110.098221</v>
      </c>
      <c r="AM46">
        <v>36337616479.665039</v>
      </c>
      <c r="AN46">
        <v>84276997055.6922</v>
      </c>
      <c r="AO46">
        <v>441615979447.38165</v>
      </c>
      <c r="AP46" s="6">
        <v>441615979447.38165</v>
      </c>
      <c r="AT46" s="11">
        <f t="shared" si="3"/>
        <v>1044958248540.2188</v>
      </c>
      <c r="AV46" s="11">
        <f>AT46/AT$49</f>
        <v>0.18947167097905587</v>
      </c>
    </row>
    <row r="47" spans="2:48">
      <c r="B47" s="5">
        <v>0.5</v>
      </c>
      <c r="C47">
        <v>0.46666666666666662</v>
      </c>
      <c r="D47">
        <v>1.1111111111111112</v>
      </c>
      <c r="E47">
        <v>5</v>
      </c>
      <c r="F47" s="6">
        <v>5</v>
      </c>
      <c r="J47" s="11">
        <f t="shared" si="0"/>
        <v>12.077777777777778</v>
      </c>
      <c r="L47" s="11">
        <f>J47/$J$49</f>
        <v>2.8911112293207086E-2</v>
      </c>
      <c r="N47" s="5">
        <v>14.088888888888889</v>
      </c>
      <c r="O47">
        <v>12.422222222222221</v>
      </c>
      <c r="P47">
        <v>28.700000000000003</v>
      </c>
      <c r="Q47">
        <v>151.80000000000001</v>
      </c>
      <c r="R47" s="6">
        <v>151.80000000000001</v>
      </c>
      <c r="V47" s="11">
        <f t="shared" si="1"/>
        <v>358.81111111111113</v>
      </c>
      <c r="X47" s="11">
        <f>V47/$V$49</f>
        <v>3.173148285258888E-2</v>
      </c>
      <c r="Z47" s="5">
        <v>11074.545000000002</v>
      </c>
      <c r="AA47">
        <v>9788.4986666666646</v>
      </c>
      <c r="AB47">
        <v>22701.7</v>
      </c>
      <c r="AC47">
        <v>118961.60000000001</v>
      </c>
      <c r="AD47" s="6">
        <v>118961.60000000001</v>
      </c>
      <c r="AH47" s="11">
        <f t="shared" si="2"/>
        <v>281487.94366666663</v>
      </c>
      <c r="AJ47" s="11">
        <f>AH47/$AH$49</f>
        <v>3.1582565815265785E-2</v>
      </c>
      <c r="AL47" s="5">
        <v>6852726708.2403545</v>
      </c>
      <c r="AM47">
        <v>6056959447.8095198</v>
      </c>
      <c r="AN47">
        <v>14047766551.781273</v>
      </c>
      <c r="AO47">
        <v>73611049280.625671</v>
      </c>
      <c r="AP47" s="6">
        <v>73611049280.625671</v>
      </c>
      <c r="AT47" s="11">
        <f t="shared" si="3"/>
        <v>174179551269.08249</v>
      </c>
      <c r="AV47" s="11">
        <f>AT47/AT$49</f>
        <v>3.1582209792054665E-2</v>
      </c>
    </row>
    <row r="48" spans="2:48">
      <c r="B48" s="7">
        <v>0.5</v>
      </c>
      <c r="C48" s="8">
        <v>0.46666666666666662</v>
      </c>
      <c r="D48" s="8">
        <v>1.1111111111111112</v>
      </c>
      <c r="E48" s="8">
        <v>5</v>
      </c>
      <c r="F48" s="9">
        <v>5</v>
      </c>
      <c r="J48" s="11">
        <f t="shared" si="0"/>
        <v>12.077777777777778</v>
      </c>
      <c r="L48" s="11">
        <f>J48/$J$49</f>
        <v>2.8911112293207086E-2</v>
      </c>
      <c r="N48" s="7">
        <v>14.088888888888889</v>
      </c>
      <c r="O48" s="8">
        <v>12.422222222222221</v>
      </c>
      <c r="P48" s="8">
        <v>28.700000000000003</v>
      </c>
      <c r="Q48" s="8">
        <v>151.80000000000001</v>
      </c>
      <c r="R48" s="9">
        <v>151.80000000000001</v>
      </c>
      <c r="V48" s="11">
        <f t="shared" si="1"/>
        <v>358.81111111111113</v>
      </c>
      <c r="X48" s="12">
        <f>V48/$V$49</f>
        <v>3.173148285258888E-2</v>
      </c>
      <c r="Z48" s="7">
        <v>11074.545000000002</v>
      </c>
      <c r="AA48" s="8">
        <v>9788.4986666666646</v>
      </c>
      <c r="AB48" s="8">
        <v>22701.7</v>
      </c>
      <c r="AC48" s="8">
        <v>118961.60000000001</v>
      </c>
      <c r="AD48" s="9">
        <v>118961.60000000001</v>
      </c>
      <c r="AH48" s="11">
        <f t="shared" si="2"/>
        <v>281487.94366666663</v>
      </c>
      <c r="AJ48" s="12">
        <f>AH48/$AH$49</f>
        <v>3.1582565815265785E-2</v>
      </c>
      <c r="AL48" s="7">
        <v>6852726708.2403545</v>
      </c>
      <c r="AM48" s="8">
        <v>6056959447.8095198</v>
      </c>
      <c r="AN48" s="8">
        <v>14047766551.781273</v>
      </c>
      <c r="AO48" s="8">
        <v>73611049280.625671</v>
      </c>
      <c r="AP48" s="9">
        <v>73611049280.625671</v>
      </c>
      <c r="AT48" s="11">
        <f t="shared" si="3"/>
        <v>174179551269.08249</v>
      </c>
      <c r="AV48" s="12">
        <f>AT48/AT$49</f>
        <v>3.1582209792054665E-2</v>
      </c>
    </row>
    <row r="49" spans="2:48">
      <c r="B49"/>
      <c r="C49"/>
      <c r="J49" s="3">
        <f>SUM(J44:J48)</f>
        <v>417.75555555555553</v>
      </c>
      <c r="L49" s="3">
        <f>SUM(L44:L48)</f>
        <v>1</v>
      </c>
      <c r="V49" s="3">
        <f>SUM(V44:V48)</f>
        <v>11307.732222222221</v>
      </c>
      <c r="X49">
        <f>SUM(X44:X48)</f>
        <v>1</v>
      </c>
      <c r="AH49" s="3">
        <f>SUM(AH44:AH48)</f>
        <v>8912763.6213333327</v>
      </c>
      <c r="AJ49">
        <f>SUM(AJ44:AJ48)</f>
        <v>0.99999999999999989</v>
      </c>
      <c r="AT49" s="3">
        <f>SUM(AT44:AT48)</f>
        <v>5515116023100.5088</v>
      </c>
      <c r="AV49">
        <f>SUM(AV44:AV48)</f>
        <v>1</v>
      </c>
    </row>
    <row r="50" spans="2:48">
      <c r="B50"/>
      <c r="C50"/>
    </row>
    <row r="51" spans="2:48">
      <c r="B51" s="2">
        <f t="array" ref="B51:G56">MMULT(G12:L17,G12:L17)</f>
        <v>6</v>
      </c>
      <c r="C51" s="3">
        <v>4.6000000000000005</v>
      </c>
      <c r="D51" s="3">
        <v>11.8</v>
      </c>
      <c r="E51" s="3">
        <v>55.8</v>
      </c>
      <c r="F51" s="3">
        <v>55.8</v>
      </c>
      <c r="G51" s="4">
        <v>3.9000000000000004</v>
      </c>
      <c r="J51" s="10">
        <f>SUM(B51:G51)</f>
        <v>137.9</v>
      </c>
      <c r="L51" s="10">
        <f t="shared" ref="L51:L56" si="4">J51/J$57</f>
        <v>0.17967036546437645</v>
      </c>
      <c r="N51" s="2">
        <f t="array" ref="N51:S56">MMULT(B51:G56,B51:G56)</f>
        <v>317.71000000000004</v>
      </c>
      <c r="O51" s="3">
        <v>195.07</v>
      </c>
      <c r="P51" s="3">
        <v>495.50000000000006</v>
      </c>
      <c r="Q51" s="3">
        <v>2294.19</v>
      </c>
      <c r="R51" s="3">
        <v>2294.19</v>
      </c>
      <c r="S51" s="4">
        <v>160.09</v>
      </c>
      <c r="V51" s="10">
        <f>SUM(N51:S51)</f>
        <v>5756.75</v>
      </c>
      <c r="X51" s="10">
        <f t="shared" ref="X51:X56" si="5">V51/V$57</f>
        <v>0.18149481516385971</v>
      </c>
      <c r="Z51" s="2">
        <f t="array" ref="Z51:AE56">MMULT(N51:S56,N51:S56)</f>
        <v>586571.45860000001</v>
      </c>
      <c r="AA51" s="3">
        <v>362746.94310000003</v>
      </c>
      <c r="AB51" s="3">
        <v>921605.82150000019</v>
      </c>
      <c r="AC51" s="3">
        <v>4275210.8438999997</v>
      </c>
      <c r="AD51" s="3">
        <v>4275210.8438999997</v>
      </c>
      <c r="AE51" s="4">
        <v>298301.70135000005</v>
      </c>
      <c r="AH51" s="10">
        <f>SUM(Z51:AE51)</f>
        <v>10719647.612349998</v>
      </c>
      <c r="AJ51" s="10">
        <f t="shared" ref="AJ51:AJ56" si="6">AH51/AH$57</f>
        <v>0.18134323590785295</v>
      </c>
      <c r="AL51" s="2">
        <f t="array" ref="AL51:AQ56">MMULT(Z51:AE56,Z51:AE56)</f>
        <v>2027675792808.0027</v>
      </c>
      <c r="AM51" s="3">
        <v>1253970970650.7051</v>
      </c>
      <c r="AN51" s="3">
        <v>3185868113619.6816</v>
      </c>
      <c r="AO51" s="3">
        <v>14778949860048.789</v>
      </c>
      <c r="AP51" s="3">
        <v>14778949860048.789</v>
      </c>
      <c r="AQ51" s="4">
        <v>1031197475705.3994</v>
      </c>
      <c r="AT51" s="10">
        <f>SUM(AL51:AQ51)</f>
        <v>37056612072881.367</v>
      </c>
      <c r="AV51" s="10">
        <f t="shared" ref="AV51:AV56" si="7">AT51/AT$57</f>
        <v>0.18134265755415913</v>
      </c>
    </row>
    <row r="52" spans="2:48">
      <c r="B52" s="5">
        <v>11.5</v>
      </c>
      <c r="C52">
        <v>6</v>
      </c>
      <c r="D52">
        <v>18</v>
      </c>
      <c r="E52">
        <v>90</v>
      </c>
      <c r="F52">
        <v>90</v>
      </c>
      <c r="G52" s="6">
        <v>5.45</v>
      </c>
      <c r="J52" s="11">
        <f t="shared" ref="J52:J56" si="8">SUM(B52:G52)</f>
        <v>220.95</v>
      </c>
      <c r="L52" s="11">
        <f t="shared" si="4"/>
        <v>0.28787648476688887</v>
      </c>
      <c r="N52" s="5">
        <v>489.85</v>
      </c>
      <c r="O52">
        <v>303.01</v>
      </c>
      <c r="P52">
        <v>767.95</v>
      </c>
      <c r="Q52">
        <v>3539.25</v>
      </c>
      <c r="R52">
        <v>3539.25</v>
      </c>
      <c r="S52" s="6">
        <v>249.65000000000003</v>
      </c>
      <c r="V52" s="11">
        <f t="shared" ref="V52:V56" si="9">SUM(N52:S52)</f>
        <v>8888.9599999999991</v>
      </c>
      <c r="X52" s="11">
        <f t="shared" si="5"/>
        <v>0.28024495630328611</v>
      </c>
      <c r="Z52" s="5">
        <v>908307.45075000008</v>
      </c>
      <c r="AA52">
        <v>561706.15260000003</v>
      </c>
      <c r="AB52">
        <v>1427096.0789999999</v>
      </c>
      <c r="AC52">
        <v>6620009.8409999991</v>
      </c>
      <c r="AD52">
        <v>6620009.8409999991</v>
      </c>
      <c r="AE52" s="6">
        <v>461922.91062500002</v>
      </c>
      <c r="AH52" s="11">
        <f t="shared" ref="AH52:AH56" si="10">SUM(Z52:AE52)</f>
        <v>16599052.274974998</v>
      </c>
      <c r="AJ52" s="11">
        <f t="shared" si="6"/>
        <v>0.28080455266828347</v>
      </c>
      <c r="AL52" s="5">
        <v>3139826197697.0254</v>
      </c>
      <c r="AM52">
        <v>1941755638561.4751</v>
      </c>
      <c r="AN52">
        <v>4933270002745.3145</v>
      </c>
      <c r="AO52">
        <v>22884986887923.816</v>
      </c>
      <c r="AP52">
        <v>22884986887923.816</v>
      </c>
      <c r="AQ52" s="6">
        <v>1596794152202.7122</v>
      </c>
      <c r="AT52" s="11">
        <f t="shared" ref="AT52:AT56" si="11">SUM(AL52:AQ52)</f>
        <v>57381619767054.164</v>
      </c>
      <c r="AV52" s="11">
        <f t="shared" si="7"/>
        <v>0.28080644293262191</v>
      </c>
    </row>
    <row r="53" spans="2:48">
      <c r="B53" s="5">
        <v>4.45</v>
      </c>
      <c r="C53">
        <v>3.15</v>
      </c>
      <c r="D53">
        <v>6</v>
      </c>
      <c r="E53">
        <v>35.549999999999997</v>
      </c>
      <c r="F53">
        <v>35.549999999999997</v>
      </c>
      <c r="G53" s="6">
        <v>2.8</v>
      </c>
      <c r="J53" s="11">
        <f t="shared" si="8"/>
        <v>87.499999999999986</v>
      </c>
      <c r="L53" s="11">
        <f t="shared" si="4"/>
        <v>0.11400403900023885</v>
      </c>
      <c r="N53" s="5">
        <v>206.67500000000001</v>
      </c>
      <c r="O53">
        <v>126.78999999999999</v>
      </c>
      <c r="P53">
        <v>325.81</v>
      </c>
      <c r="Q53">
        <v>1499.3099999999997</v>
      </c>
      <c r="R53">
        <v>1499.3099999999997</v>
      </c>
      <c r="S53" s="6">
        <v>103.2775</v>
      </c>
      <c r="V53" s="11">
        <f t="shared" si="9"/>
        <v>3761.1724999999997</v>
      </c>
      <c r="X53" s="11">
        <f t="shared" si="5"/>
        <v>0.11857963394048587</v>
      </c>
      <c r="Z53" s="5">
        <v>382230.88912499999</v>
      </c>
      <c r="AA53">
        <v>236380.81447499999</v>
      </c>
      <c r="AB53">
        <v>600565.28859999997</v>
      </c>
      <c r="AC53">
        <v>2785949.1834749994</v>
      </c>
      <c r="AD53">
        <v>2785949.1834749994</v>
      </c>
      <c r="AE53" s="6">
        <v>194377.98749999999</v>
      </c>
      <c r="AH53" s="11">
        <f t="shared" si="10"/>
        <v>6985453.3466499979</v>
      </c>
      <c r="AJ53" s="11">
        <f t="shared" si="6"/>
        <v>0.11817223475755161</v>
      </c>
      <c r="AL53" s="5">
        <v>1321316144720.3159</v>
      </c>
      <c r="AM53">
        <v>817138565744.91296</v>
      </c>
      <c r="AN53">
        <v>2076041441005.2139</v>
      </c>
      <c r="AO53">
        <v>9630565759609.9355</v>
      </c>
      <c r="AP53">
        <v>9630565759609.9355</v>
      </c>
      <c r="AQ53" s="6">
        <v>671970281432.7478</v>
      </c>
      <c r="AT53" s="11">
        <f t="shared" si="11"/>
        <v>24147597952123.059</v>
      </c>
      <c r="AV53" s="11">
        <f t="shared" si="7"/>
        <v>0.11817026277456114</v>
      </c>
    </row>
    <row r="54" spans="2:48">
      <c r="B54" s="5">
        <v>1.0555555555555556</v>
      </c>
      <c r="C54">
        <v>0.57777777777777772</v>
      </c>
      <c r="D54">
        <v>1.5555555555555556</v>
      </c>
      <c r="E54">
        <v>6</v>
      </c>
      <c r="F54">
        <v>6</v>
      </c>
      <c r="G54" s="6">
        <v>0.49444444444444441</v>
      </c>
      <c r="J54" s="11">
        <f t="shared" si="8"/>
        <v>15.683333333333334</v>
      </c>
      <c r="L54" s="11">
        <f t="shared" si="4"/>
        <v>2.0433866799852339E-2</v>
      </c>
      <c r="N54" s="5">
        <v>39.983333333333334</v>
      </c>
      <c r="O54">
        <v>25.001111111111111</v>
      </c>
      <c r="P54">
        <v>63.216666666666669</v>
      </c>
      <c r="Q54">
        <v>296.04999999999995</v>
      </c>
      <c r="R54">
        <v>296.04999999999995</v>
      </c>
      <c r="S54" s="6">
        <v>20.521111111111111</v>
      </c>
      <c r="V54" s="11">
        <f t="shared" si="9"/>
        <v>740.82222222222208</v>
      </c>
      <c r="X54" s="11">
        <f t="shared" si="5"/>
        <v>2.3356128421679247E-2</v>
      </c>
      <c r="Z54" s="5">
        <v>75047.552638888897</v>
      </c>
      <c r="AA54">
        <v>46413.265622222229</v>
      </c>
      <c r="AB54">
        <v>117916.73388888888</v>
      </c>
      <c r="AC54">
        <v>547018.51899999997</v>
      </c>
      <c r="AD54">
        <v>547018.51899999997</v>
      </c>
      <c r="AE54" s="6">
        <v>38167.916280555553</v>
      </c>
      <c r="AH54" s="11">
        <f t="shared" si="10"/>
        <v>1371582.5064305556</v>
      </c>
      <c r="AJ54" s="11">
        <f t="shared" si="6"/>
        <v>2.3202927841038765E-2</v>
      </c>
      <c r="AL54" s="5">
        <v>259438437055.62048</v>
      </c>
      <c r="AM54">
        <v>160443927960.41687</v>
      </c>
      <c r="AN54">
        <v>407627613397.27441</v>
      </c>
      <c r="AO54">
        <v>1890947097070.9978</v>
      </c>
      <c r="AP54">
        <v>1890947097070.9978</v>
      </c>
      <c r="AQ54" s="6">
        <v>131940353821.11638</v>
      </c>
      <c r="AT54" s="11">
        <f t="shared" si="11"/>
        <v>4741344526376.4238</v>
      </c>
      <c r="AV54" s="11">
        <f t="shared" si="7"/>
        <v>2.3202553301471078E-2</v>
      </c>
    </row>
    <row r="55" spans="2:48">
      <c r="B55" s="5">
        <v>1.0555555555555556</v>
      </c>
      <c r="C55">
        <v>0.57777777777777772</v>
      </c>
      <c r="D55">
        <v>1.5555555555555556</v>
      </c>
      <c r="E55">
        <v>6</v>
      </c>
      <c r="F55">
        <v>6</v>
      </c>
      <c r="G55" s="6">
        <v>0.49444444444444441</v>
      </c>
      <c r="J55" s="11">
        <f t="shared" si="8"/>
        <v>15.683333333333334</v>
      </c>
      <c r="L55" s="11">
        <f t="shared" si="4"/>
        <v>2.0433866799852339E-2</v>
      </c>
      <c r="N55" s="5">
        <v>39.983333333333334</v>
      </c>
      <c r="O55">
        <v>25.001111111111111</v>
      </c>
      <c r="P55">
        <v>63.216666666666669</v>
      </c>
      <c r="Q55">
        <v>296.04999999999995</v>
      </c>
      <c r="R55">
        <v>296.04999999999995</v>
      </c>
      <c r="S55" s="6">
        <v>20.521111111111111</v>
      </c>
      <c r="V55" s="11">
        <f t="shared" si="9"/>
        <v>740.82222222222208</v>
      </c>
      <c r="X55" s="11">
        <f t="shared" si="5"/>
        <v>2.3356128421679247E-2</v>
      </c>
      <c r="Z55" s="5">
        <v>75047.552638888897</v>
      </c>
      <c r="AA55">
        <v>46413.265622222229</v>
      </c>
      <c r="AB55">
        <v>117916.73388888888</v>
      </c>
      <c r="AC55">
        <v>547018.51899999997</v>
      </c>
      <c r="AD55">
        <v>547018.51899999997</v>
      </c>
      <c r="AE55" s="6">
        <v>38167.916280555553</v>
      </c>
      <c r="AH55" s="11">
        <f t="shared" si="10"/>
        <v>1371582.5064305556</v>
      </c>
      <c r="AJ55" s="11">
        <f t="shared" si="6"/>
        <v>2.3202927841038765E-2</v>
      </c>
      <c r="AL55" s="5">
        <v>259438437055.62048</v>
      </c>
      <c r="AM55">
        <v>160443927960.41687</v>
      </c>
      <c r="AN55">
        <v>407627613397.27441</v>
      </c>
      <c r="AO55">
        <v>1890947097070.9978</v>
      </c>
      <c r="AP55">
        <v>1890947097070.9978</v>
      </c>
      <c r="AQ55" s="6">
        <v>131940353821.11638</v>
      </c>
      <c r="AT55" s="11">
        <f t="shared" si="11"/>
        <v>4741344526376.4238</v>
      </c>
      <c r="AV55" s="11">
        <f t="shared" si="7"/>
        <v>2.3202553301471078E-2</v>
      </c>
    </row>
    <row r="56" spans="2:48">
      <c r="B56" s="7">
        <v>15</v>
      </c>
      <c r="C56" s="8">
        <v>9.8000000000000007</v>
      </c>
      <c r="D56" s="8">
        <v>25</v>
      </c>
      <c r="E56" s="8">
        <v>117</v>
      </c>
      <c r="F56" s="8">
        <v>117</v>
      </c>
      <c r="G56" s="9">
        <v>6</v>
      </c>
      <c r="J56" s="11">
        <f t="shared" si="8"/>
        <v>289.8</v>
      </c>
      <c r="L56" s="12">
        <f t="shared" si="4"/>
        <v>0.37758137716879114</v>
      </c>
      <c r="N56" s="7">
        <v>650.95000000000005</v>
      </c>
      <c r="O56" s="8">
        <v>400.55</v>
      </c>
      <c r="P56" s="8">
        <v>1017.4</v>
      </c>
      <c r="Q56" s="8">
        <v>4713.75</v>
      </c>
      <c r="R56" s="8">
        <v>4713.75</v>
      </c>
      <c r="S56" s="9">
        <v>333.61</v>
      </c>
      <c r="V56" s="12">
        <f t="shared" si="9"/>
        <v>11830.01</v>
      </c>
      <c r="X56" s="12">
        <f t="shared" si="5"/>
        <v>0.37296833774900978</v>
      </c>
      <c r="Z56" s="7">
        <v>1207400.1915000002</v>
      </c>
      <c r="AA56" s="8">
        <v>746673.07850000006</v>
      </c>
      <c r="AB56" s="8">
        <v>1897017.1305000002</v>
      </c>
      <c r="AC56" s="8">
        <v>8800013.0745000001</v>
      </c>
      <c r="AD56" s="8">
        <v>8800013.0745000001</v>
      </c>
      <c r="AE56" s="9">
        <v>614040.82860000012</v>
      </c>
      <c r="AH56" s="12">
        <f t="shared" si="10"/>
        <v>22065157.378100004</v>
      </c>
      <c r="AJ56" s="12">
        <f t="shared" si="6"/>
        <v>0.37327412098423429</v>
      </c>
      <c r="AL56" s="7">
        <v>4173765659297.793</v>
      </c>
      <c r="AM56" s="8">
        <v>2581172489546.877</v>
      </c>
      <c r="AN56" s="8">
        <v>6557787478976.4355</v>
      </c>
      <c r="AO56" s="8">
        <v>30420974403406.133</v>
      </c>
      <c r="AP56" s="8">
        <v>30420974403406.133</v>
      </c>
      <c r="AQ56" s="9">
        <v>2122615768898.8252</v>
      </c>
      <c r="AT56" s="12">
        <f t="shared" si="11"/>
        <v>76277290203532.203</v>
      </c>
      <c r="AV56" s="12">
        <f t="shared" si="7"/>
        <v>0.37327553013571574</v>
      </c>
    </row>
    <row r="57" spans="2:48">
      <c r="B57"/>
      <c r="C57"/>
      <c r="J57" s="3">
        <f>SUM(J51:J56)</f>
        <v>767.51666666666665</v>
      </c>
      <c r="L57">
        <f>SUM(L51:L56)</f>
        <v>1</v>
      </c>
      <c r="V57">
        <f>SUM(V51:V56)</f>
        <v>31718.536944444444</v>
      </c>
      <c r="X57">
        <f>SUM(X51:X56)</f>
        <v>1</v>
      </c>
      <c r="AH57">
        <f>SUM(AH51:AH56)</f>
        <v>59112475.624936119</v>
      </c>
      <c r="AJ57">
        <f>SUM(AJ51:AJ56)</f>
        <v>0.99999999999999978</v>
      </c>
      <c r="AT57">
        <f>SUM(AT51:AT56)</f>
        <v>204345809048343.62</v>
      </c>
      <c r="AV57">
        <f>SUM(AV51:AV56)</f>
        <v>1</v>
      </c>
    </row>
    <row r="58" spans="2:48">
      <c r="B58"/>
      <c r="C58"/>
    </row>
    <row r="59" spans="2:48">
      <c r="B59" s="2">
        <f t="array" ref="B59:H65">MMULT(G12:M18,G12:M18)</f>
        <v>7</v>
      </c>
      <c r="C59" s="3">
        <v>44.6</v>
      </c>
      <c r="D59" s="3">
        <v>43.8</v>
      </c>
      <c r="E59" s="3">
        <v>127.8</v>
      </c>
      <c r="F59" s="3">
        <v>127.8</v>
      </c>
      <c r="G59" s="3">
        <v>11.9</v>
      </c>
      <c r="H59" s="4">
        <v>18.899999999999999</v>
      </c>
      <c r="J59" s="10">
        <f t="shared" ref="J59:J65" si="12">SUM(B59:H59)</f>
        <v>381.79999999999995</v>
      </c>
      <c r="L59" s="10">
        <f t="shared" ref="L59:L65" si="13">J59/$J$66</f>
        <v>0.26393749976596687</v>
      </c>
      <c r="N59" s="2">
        <f t="array" ref="N59:T65">MMULT(B59:H65,B59:H65)</f>
        <v>1481.95625</v>
      </c>
      <c r="O59" s="3">
        <v>1546.1025</v>
      </c>
      <c r="P59" s="3">
        <v>3049.8049999999994</v>
      </c>
      <c r="Q59" s="3">
        <v>12165.682500000001</v>
      </c>
      <c r="R59" s="3">
        <v>12165.682500000001</v>
      </c>
      <c r="S59" s="3">
        <v>896.43249999999989</v>
      </c>
      <c r="T59" s="4">
        <v>2017.6519999999998</v>
      </c>
      <c r="V59" s="10">
        <f t="shared" ref="V59:V65" si="14">SUM(N59:T59)</f>
        <v>33323.313249999999</v>
      </c>
      <c r="X59" s="10">
        <f t="shared" ref="X59:X65" si="15">V59/V$66</f>
        <v>0.27575658482453619</v>
      </c>
      <c r="Z59" s="2">
        <f t="array" ref="Z59:AF65">MMULT(N59:T65,N59:T65)</f>
        <v>9278590.4447165616</v>
      </c>
      <c r="AA59" s="3">
        <v>12726997.3123875</v>
      </c>
      <c r="AB59" s="3">
        <v>21953787.075311247</v>
      </c>
      <c r="AC59" s="3">
        <v>80619791.039167508</v>
      </c>
      <c r="AD59" s="3">
        <v>80619791.039167508</v>
      </c>
      <c r="AE59" s="3">
        <v>6312816.0033731237</v>
      </c>
      <c r="AF59" s="4">
        <v>13176180.783298125</v>
      </c>
      <c r="AH59" s="10">
        <f t="shared" ref="AH59:AH65" si="16">SUM(Z59:AF59)</f>
        <v>224687953.69742158</v>
      </c>
      <c r="AJ59" s="10">
        <f t="shared" ref="AJ59:AJ65" si="17">AH59/AH$66</f>
        <v>0.27278377556612055</v>
      </c>
      <c r="AL59" s="2">
        <f t="array" ref="AL59:AR65">MMULT(Z59:AF65,Z59:AF65)</f>
        <v>433840532368812.19</v>
      </c>
      <c r="AM59" s="3">
        <v>599445337851525.38</v>
      </c>
      <c r="AN59" s="3">
        <v>1031502597690738.8</v>
      </c>
      <c r="AO59" s="3">
        <v>3775253701080851.5</v>
      </c>
      <c r="AP59" s="3">
        <v>3775253701080851.5</v>
      </c>
      <c r="AQ59" s="3">
        <v>296265513882754.75</v>
      </c>
      <c r="AR59" s="4">
        <v>615570081139550.62</v>
      </c>
      <c r="AT59" s="10">
        <f t="shared" ref="AT59:AT65" si="18">SUM(AL59:AR59)</f>
        <v>1.0527131465095084E+16</v>
      </c>
      <c r="AV59" s="10">
        <f t="shared" ref="AV59:AV65" si="19">AT59/AT$66</f>
        <v>0.27275627710349093</v>
      </c>
    </row>
    <row r="60" spans="2:48">
      <c r="B60" s="5">
        <v>11.525</v>
      </c>
      <c r="C60">
        <v>7</v>
      </c>
      <c r="D60">
        <v>18.8</v>
      </c>
      <c r="E60">
        <v>91.8</v>
      </c>
      <c r="F60">
        <v>91.8</v>
      </c>
      <c r="G60">
        <v>5.65</v>
      </c>
      <c r="H60" s="6">
        <v>12.649999999999999</v>
      </c>
      <c r="J60" s="11">
        <f t="shared" si="12"/>
        <v>239.22500000000002</v>
      </c>
      <c r="L60" s="11">
        <f t="shared" si="13"/>
        <v>0.16537571603329868</v>
      </c>
      <c r="N60" s="5">
        <v>707.66624999999999</v>
      </c>
      <c r="O60">
        <v>1113.5862499999998</v>
      </c>
      <c r="P60">
        <v>1795.5574999999999</v>
      </c>
      <c r="Q60">
        <v>6317.5162500000006</v>
      </c>
      <c r="R60">
        <v>6317.5162500000006</v>
      </c>
      <c r="S60">
        <v>511.58375000000001</v>
      </c>
      <c r="T60" s="6">
        <v>1031.9345000000001</v>
      </c>
      <c r="V60" s="11">
        <f t="shared" si="14"/>
        <v>17795.36075</v>
      </c>
      <c r="X60" s="11">
        <f t="shared" si="15"/>
        <v>0.14725990387947385</v>
      </c>
      <c r="Z60" s="5">
        <v>5068683.3438454689</v>
      </c>
      <c r="AA60">
        <v>7028651.1611128133</v>
      </c>
      <c r="AB60">
        <v>12078445.039617499</v>
      </c>
      <c r="AC60">
        <v>44139676.90277531</v>
      </c>
      <c r="AD60">
        <v>44139676.90277531</v>
      </c>
      <c r="AE60">
        <v>3467459.9471381251</v>
      </c>
      <c r="AF60" s="6">
        <v>7190946.2309403121</v>
      </c>
      <c r="AH60" s="11">
        <f t="shared" si="16"/>
        <v>123113539.52820486</v>
      </c>
      <c r="AJ60" s="11">
        <f t="shared" si="17"/>
        <v>0.14946674079838723</v>
      </c>
      <c r="AL60" s="5">
        <v>237818976434850.16</v>
      </c>
      <c r="AM60">
        <v>328600085208534.06</v>
      </c>
      <c r="AN60">
        <v>565443425909473.38</v>
      </c>
      <c r="AO60">
        <v>2069487888014446.8</v>
      </c>
      <c r="AP60">
        <v>2069487888014446.8</v>
      </c>
      <c r="AQ60">
        <v>162404808713902.94</v>
      </c>
      <c r="AR60" s="6">
        <v>337435666504272.06</v>
      </c>
      <c r="AT60" s="11">
        <f t="shared" si="18"/>
        <v>5770678738799926</v>
      </c>
      <c r="AV60" s="11">
        <f t="shared" si="19"/>
        <v>0.14951735469194308</v>
      </c>
    </row>
    <row r="61" spans="2:48">
      <c r="B61" s="5">
        <v>4.4812500000000002</v>
      </c>
      <c r="C61">
        <v>4.4000000000000004</v>
      </c>
      <c r="D61">
        <v>7</v>
      </c>
      <c r="E61">
        <v>37.799999999999997</v>
      </c>
      <c r="F61">
        <v>37.799999999999997</v>
      </c>
      <c r="G61">
        <v>3.05</v>
      </c>
      <c r="H61" s="6">
        <v>6.79</v>
      </c>
      <c r="J61" s="11">
        <f t="shared" si="12"/>
        <v>101.32124999999999</v>
      </c>
      <c r="L61" s="11">
        <f t="shared" si="13"/>
        <v>7.0043157145527682E-2</v>
      </c>
      <c r="N61" s="5">
        <v>337.18625000000003</v>
      </c>
      <c r="O61">
        <v>486.83449999999993</v>
      </c>
      <c r="P61">
        <v>834.15625</v>
      </c>
      <c r="Q61">
        <v>2956.7924999999996</v>
      </c>
      <c r="R61">
        <v>2956.7924999999996</v>
      </c>
      <c r="S61">
        <v>234.73662499999998</v>
      </c>
      <c r="T61" s="6">
        <v>477.85562500000003</v>
      </c>
      <c r="V61" s="11">
        <f t="shared" si="14"/>
        <v>8284.3542499999985</v>
      </c>
      <c r="X61" s="11">
        <f t="shared" si="15"/>
        <v>6.8554564737245374E-2</v>
      </c>
      <c r="Z61" s="5">
        <v>2343228.5867980076</v>
      </c>
      <c r="AA61">
        <v>3241262.6428137501</v>
      </c>
      <c r="AB61">
        <v>5576133.2560065622</v>
      </c>
      <c r="AC61">
        <v>20395185.6674475</v>
      </c>
      <c r="AD61">
        <v>20395185.6674475</v>
      </c>
      <c r="AE61">
        <v>1601130.3600550001</v>
      </c>
      <c r="AF61" s="6">
        <v>3323561.6169021251</v>
      </c>
      <c r="AH61" s="11">
        <f t="shared" si="16"/>
        <v>56875687.79747045</v>
      </c>
      <c r="AJ61" s="11">
        <f t="shared" si="17"/>
        <v>6.9050274391688315E-2</v>
      </c>
      <c r="AL61" s="5">
        <v>109850198014190.75</v>
      </c>
      <c r="AM61">
        <v>151782406982289.41</v>
      </c>
      <c r="AN61">
        <v>261181813092233.88</v>
      </c>
      <c r="AO61">
        <v>955910225297549</v>
      </c>
      <c r="AP61">
        <v>955910225297549</v>
      </c>
      <c r="AQ61">
        <v>75015819270288.656</v>
      </c>
      <c r="AR61" s="6">
        <v>155863981072152.44</v>
      </c>
      <c r="AT61" s="11">
        <f t="shared" si="18"/>
        <v>2665514669026253</v>
      </c>
      <c r="AV61" s="11">
        <f t="shared" si="19"/>
        <v>6.9063054840626303E-2</v>
      </c>
    </row>
    <row r="62" spans="2:48">
      <c r="B62" s="5">
        <v>1.0694444444444444</v>
      </c>
      <c r="C62">
        <v>1.1333333333333333</v>
      </c>
      <c r="D62">
        <v>2</v>
      </c>
      <c r="E62">
        <v>7</v>
      </c>
      <c r="F62">
        <v>7</v>
      </c>
      <c r="G62">
        <v>0.60555555555555551</v>
      </c>
      <c r="H62" s="6">
        <v>1.3833333333333335</v>
      </c>
      <c r="J62" s="11">
        <f t="shared" si="12"/>
        <v>20.191666666666663</v>
      </c>
      <c r="L62" s="11">
        <f t="shared" si="13"/>
        <v>1.3958454730507632E-2</v>
      </c>
      <c r="N62" s="5">
        <v>73.354027777777787</v>
      </c>
      <c r="O62">
        <v>108.52236111111112</v>
      </c>
      <c r="P62">
        <v>182.00527777777779</v>
      </c>
      <c r="Q62">
        <v>654.02125000000001</v>
      </c>
      <c r="R62">
        <v>654.02125000000001</v>
      </c>
      <c r="S62">
        <v>51.814305555555549</v>
      </c>
      <c r="T62" s="6">
        <v>104.55027777777778</v>
      </c>
      <c r="V62" s="11">
        <f t="shared" si="14"/>
        <v>1828.2887500000002</v>
      </c>
      <c r="X62" s="11">
        <f t="shared" si="15"/>
        <v>1.5129427797012962E-2</v>
      </c>
      <c r="Z62" s="5">
        <v>514999.61407178821</v>
      </c>
      <c r="AA62">
        <v>712921.13647322915</v>
      </c>
      <c r="AB62">
        <v>1226153.4071291666</v>
      </c>
      <c r="AC62">
        <v>4483313.4561390625</v>
      </c>
      <c r="AD62">
        <v>4483313.4561390625</v>
      </c>
      <c r="AE62">
        <v>352041.39240423613</v>
      </c>
      <c r="AF62" s="6">
        <v>730389.34485156252</v>
      </c>
      <c r="AH62" s="11">
        <f t="shared" si="16"/>
        <v>12503131.807208108</v>
      </c>
      <c r="AJ62" s="11">
        <f t="shared" si="17"/>
        <v>1.5179503149350274E-2</v>
      </c>
      <c r="AL62" s="5">
        <v>24149057826782.723</v>
      </c>
      <c r="AM62">
        <v>33367286721915.188</v>
      </c>
      <c r="AN62">
        <v>57417258936804.75</v>
      </c>
      <c r="AO62">
        <v>210143750272330.03</v>
      </c>
      <c r="AP62">
        <v>210143750272330.03</v>
      </c>
      <c r="AQ62">
        <v>16491201637461.465</v>
      </c>
      <c r="AR62" s="6">
        <v>34264538666216.176</v>
      </c>
      <c r="AT62" s="11">
        <f t="shared" si="18"/>
        <v>585976844333840.38</v>
      </c>
      <c r="AV62" s="11">
        <f t="shared" si="19"/>
        <v>1.5182565455679574E-2</v>
      </c>
    </row>
    <row r="63" spans="2:48">
      <c r="B63" s="5">
        <v>1.0694444444444444</v>
      </c>
      <c r="C63">
        <v>1.1333333333333333</v>
      </c>
      <c r="D63">
        <v>2</v>
      </c>
      <c r="E63">
        <v>7</v>
      </c>
      <c r="F63">
        <v>7</v>
      </c>
      <c r="G63">
        <v>0.60555555555555551</v>
      </c>
      <c r="H63" s="6">
        <v>1.3833333333333335</v>
      </c>
      <c r="J63" s="11">
        <f t="shared" si="12"/>
        <v>20.191666666666663</v>
      </c>
      <c r="L63" s="11">
        <f t="shared" si="13"/>
        <v>1.3958454730507632E-2</v>
      </c>
      <c r="N63" s="5">
        <v>73.354027777777787</v>
      </c>
      <c r="O63">
        <v>108.52236111111112</v>
      </c>
      <c r="P63">
        <v>182.00527777777779</v>
      </c>
      <c r="Q63">
        <v>654.02125000000001</v>
      </c>
      <c r="R63">
        <v>654.02125000000001</v>
      </c>
      <c r="S63">
        <v>51.814305555555549</v>
      </c>
      <c r="T63" s="6">
        <v>104.55027777777778</v>
      </c>
      <c r="V63" s="11">
        <f t="shared" si="14"/>
        <v>1828.2887500000002</v>
      </c>
      <c r="X63" s="11">
        <f t="shared" si="15"/>
        <v>1.5129427797012962E-2</v>
      </c>
      <c r="Z63" s="5">
        <v>514999.61407178821</v>
      </c>
      <c r="AA63">
        <v>712921.13647322915</v>
      </c>
      <c r="AB63">
        <v>1226153.4071291666</v>
      </c>
      <c r="AC63">
        <v>4483313.4561390625</v>
      </c>
      <c r="AD63">
        <v>4483313.4561390625</v>
      </c>
      <c r="AE63">
        <v>352041.39240423613</v>
      </c>
      <c r="AF63" s="6">
        <v>730389.34485156252</v>
      </c>
      <c r="AH63" s="11">
        <f t="shared" si="16"/>
        <v>12503131.807208108</v>
      </c>
      <c r="AJ63" s="11">
        <f t="shared" si="17"/>
        <v>1.5179503149350274E-2</v>
      </c>
      <c r="AL63" s="5">
        <v>24149057826782.723</v>
      </c>
      <c r="AM63">
        <v>33367286721915.188</v>
      </c>
      <c r="AN63">
        <v>57417258936804.75</v>
      </c>
      <c r="AO63">
        <v>210143750272330.03</v>
      </c>
      <c r="AP63">
        <v>210143750272330.03</v>
      </c>
      <c r="AQ63">
        <v>16491201637461.465</v>
      </c>
      <c r="AR63" s="6">
        <v>34264538666216.176</v>
      </c>
      <c r="AT63" s="11">
        <f t="shared" si="18"/>
        <v>585976844333840.38</v>
      </c>
      <c r="AV63" s="11">
        <f t="shared" si="19"/>
        <v>1.5182565455679574E-2</v>
      </c>
    </row>
    <row r="64" spans="2:48">
      <c r="B64" s="5">
        <v>15.125</v>
      </c>
      <c r="C64">
        <v>14.8</v>
      </c>
      <c r="D64">
        <v>29</v>
      </c>
      <c r="E64">
        <v>126</v>
      </c>
      <c r="F64">
        <v>126</v>
      </c>
      <c r="G64">
        <v>7</v>
      </c>
      <c r="H64" s="6">
        <v>45.2</v>
      </c>
      <c r="J64" s="11">
        <f t="shared" si="12"/>
        <v>363.125</v>
      </c>
      <c r="L64" s="11">
        <f t="shared" si="13"/>
        <v>0.25102751336437068</v>
      </c>
      <c r="N64" s="5">
        <v>1425.8762500000003</v>
      </c>
      <c r="O64">
        <v>1924.385</v>
      </c>
      <c r="P64">
        <v>3624.8150000000001</v>
      </c>
      <c r="Q64">
        <v>12373.064999999999</v>
      </c>
      <c r="R64">
        <v>12373.064999999999</v>
      </c>
      <c r="S64">
        <v>1006.7875000000001</v>
      </c>
      <c r="T64" s="6">
        <v>1651.3925000000002</v>
      </c>
      <c r="V64" s="11">
        <f t="shared" si="14"/>
        <v>34379.386249999996</v>
      </c>
      <c r="X64" s="11">
        <f t="shared" si="15"/>
        <v>0.28449578436392781</v>
      </c>
      <c r="Z64" s="5">
        <v>9500500.6307929698</v>
      </c>
      <c r="AA64">
        <v>13079014.130889377</v>
      </c>
      <c r="AB64">
        <v>22611854.111012504</v>
      </c>
      <c r="AC64">
        <v>82614422.804709375</v>
      </c>
      <c r="AD64">
        <v>82614422.804709375</v>
      </c>
      <c r="AE64">
        <v>6485065.2107931245</v>
      </c>
      <c r="AF64" s="6">
        <v>13389389.722003751</v>
      </c>
      <c r="AH64" s="11">
        <f t="shared" si="16"/>
        <v>230294669.4149105</v>
      </c>
      <c r="AJ64" s="11">
        <f t="shared" si="17"/>
        <v>0.27959064285372842</v>
      </c>
      <c r="AL64" s="5">
        <v>444353367904665.38</v>
      </c>
      <c r="AM64">
        <v>613967650226570.75</v>
      </c>
      <c r="AN64">
        <v>1056499709453616</v>
      </c>
      <c r="AO64">
        <v>3866731517471315</v>
      </c>
      <c r="AP64">
        <v>3866731517471315</v>
      </c>
      <c r="AQ64">
        <v>303444424099039.25</v>
      </c>
      <c r="AR64" s="6">
        <v>630480047993772.25</v>
      </c>
      <c r="AT64" s="11">
        <f t="shared" si="18"/>
        <v>1.0782208234620294E+16</v>
      </c>
      <c r="AV64" s="11">
        <f t="shared" si="19"/>
        <v>0.27936527503060604</v>
      </c>
    </row>
    <row r="65" spans="2:48">
      <c r="B65" s="7">
        <v>14.25</v>
      </c>
      <c r="C65" s="8">
        <v>13.925000000000001</v>
      </c>
      <c r="D65" s="8">
        <v>39.25</v>
      </c>
      <c r="E65" s="8">
        <v>118.125</v>
      </c>
      <c r="F65" s="8">
        <v>118.125</v>
      </c>
      <c r="G65" s="8">
        <v>10.025</v>
      </c>
      <c r="H65" s="9">
        <v>7</v>
      </c>
      <c r="J65" s="12">
        <f t="shared" si="12"/>
        <v>320.7</v>
      </c>
      <c r="L65" s="12">
        <f t="shared" si="13"/>
        <v>0.22169920422982078</v>
      </c>
      <c r="N65" s="7">
        <v>940.15906250000012</v>
      </c>
      <c r="O65" s="8">
        <v>1419.3200000000002</v>
      </c>
      <c r="P65" s="8">
        <v>2198.665</v>
      </c>
      <c r="Q65" s="8">
        <v>8326.89</v>
      </c>
      <c r="R65" s="8">
        <v>8326.89</v>
      </c>
      <c r="S65" s="8">
        <v>651.37624999999991</v>
      </c>
      <c r="T65" s="9">
        <v>1540.92625</v>
      </c>
      <c r="V65" s="12">
        <f t="shared" si="14"/>
        <v>23404.2265625</v>
      </c>
      <c r="X65" s="12">
        <f t="shared" si="15"/>
        <v>0.1936743066007908</v>
      </c>
      <c r="Z65" s="7">
        <v>6738158.6109679695</v>
      </c>
      <c r="AA65" s="8">
        <v>9352377.1462526564</v>
      </c>
      <c r="AB65" s="8">
        <v>16029977.501964061</v>
      </c>
      <c r="AC65" s="8">
        <v>58687820.0752289</v>
      </c>
      <c r="AD65" s="8">
        <v>58687820.0752289</v>
      </c>
      <c r="AE65" s="8">
        <v>4607421.6625735937</v>
      </c>
      <c r="AF65" s="9">
        <v>9603492.4119690619</v>
      </c>
      <c r="AH65" s="12">
        <f t="shared" si="16"/>
        <v>163707067.48418516</v>
      </c>
      <c r="AJ65" s="12">
        <f t="shared" si="17"/>
        <v>0.19874956009137473</v>
      </c>
      <c r="AL65" s="7">
        <v>316417830779214.38</v>
      </c>
      <c r="AM65" s="8">
        <v>437204081022677.94</v>
      </c>
      <c r="AN65" s="8">
        <v>752322218268022.38</v>
      </c>
      <c r="AO65" s="8">
        <v>2753453515059442.5</v>
      </c>
      <c r="AP65" s="8">
        <v>2753453515059442.5</v>
      </c>
      <c r="AQ65" s="8">
        <v>216079685030723.06</v>
      </c>
      <c r="AR65" s="9">
        <v>448959802811734.5</v>
      </c>
      <c r="AT65" s="12">
        <f t="shared" si="18"/>
        <v>7677890648031258</v>
      </c>
      <c r="AV65" s="12">
        <f t="shared" si="19"/>
        <v>0.1989329074219745</v>
      </c>
    </row>
    <row r="66" spans="2:48">
      <c r="B66"/>
      <c r="C66"/>
      <c r="J66">
        <f>SUM(J59:J65)</f>
        <v>1446.5545833333333</v>
      </c>
      <c r="L66">
        <f>SUM(L59:L65)</f>
        <v>0.99999999999999989</v>
      </c>
      <c r="V66">
        <f>SUM(V59:V65)</f>
        <v>120843.2185625</v>
      </c>
      <c r="X66">
        <f>SUM(X59:X65)</f>
        <v>0.99999999999999989</v>
      </c>
      <c r="AH66">
        <f>SUM(AH59:AH65)</f>
        <v>823685181.53660893</v>
      </c>
      <c r="AJ66">
        <f>SUM(AJ59:AJ65)</f>
        <v>0.99999999999999978</v>
      </c>
      <c r="AT66">
        <f>SUM(AT59:AT65)</f>
        <v>3.8595377444240496E+16</v>
      </c>
      <c r="AV66">
        <f>SUM(AV59:AV65)</f>
        <v>1</v>
      </c>
    </row>
    <row r="67" spans="2:48">
      <c r="B67"/>
      <c r="C67"/>
    </row>
  </sheetData>
  <mergeCells count="6">
    <mergeCell ref="B30:H30"/>
    <mergeCell ref="N30:T30"/>
    <mergeCell ref="Z30:AF30"/>
    <mergeCell ref="AL30:AR30"/>
    <mergeCell ref="B2:D2"/>
    <mergeCell ref="F9:M9"/>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dimension ref="B2:AV68"/>
  <sheetViews>
    <sheetView topLeftCell="A3" workbookViewId="0">
      <selection activeCell="F27" sqref="F27"/>
    </sheetView>
  </sheetViews>
  <sheetFormatPr baseColWidth="10" defaultRowHeight="16"/>
  <cols>
    <col min="2" max="2" width="10.6640625" style="32"/>
    <col min="3" max="3" width="10.6640625" style="14"/>
    <col min="6" max="6" width="10.6640625" style="32"/>
  </cols>
  <sheetData>
    <row r="2" spans="2:13">
      <c r="B2" s="108" t="str">
        <f>'Process Sheet'!B176:K176</f>
        <v>Ortsungebundenheit</v>
      </c>
      <c r="C2" s="109"/>
      <c r="D2" s="110"/>
    </row>
    <row r="4" spans="2:13">
      <c r="B4" s="14" t="s">
        <v>8</v>
      </c>
      <c r="C4">
        <v>3</v>
      </c>
    </row>
    <row r="6" spans="2:13">
      <c r="C6" s="14" t="s">
        <v>2</v>
      </c>
    </row>
    <row r="7" spans="2:13">
      <c r="B7" s="32" t="s">
        <v>0</v>
      </c>
      <c r="C7" s="14">
        <f>'Process Sheet'!M180</f>
        <v>1</v>
      </c>
      <c r="D7" t="s">
        <v>1</v>
      </c>
    </row>
    <row r="8" spans="2:13">
      <c r="B8" s="32" t="s">
        <v>0</v>
      </c>
      <c r="C8" s="14">
        <f>'Process Sheet'!M181</f>
        <v>9</v>
      </c>
      <c r="D8" t="s">
        <v>3</v>
      </c>
    </row>
    <row r="9" spans="2:13">
      <c r="B9" s="32" t="s">
        <v>0</v>
      </c>
      <c r="C9" s="14">
        <f>'Process Sheet'!M182</f>
        <v>1</v>
      </c>
      <c r="D9" t="s">
        <v>4</v>
      </c>
    </row>
    <row r="10" spans="2:13">
      <c r="B10" s="32" t="s">
        <v>0</v>
      </c>
      <c r="C10" s="14">
        <f>'Process Sheet'!M183</f>
        <v>1</v>
      </c>
      <c r="D10" t="s">
        <v>5</v>
      </c>
      <c r="F10" s="111" t="s">
        <v>43</v>
      </c>
      <c r="G10" s="111"/>
      <c r="H10" s="111"/>
      <c r="I10" s="111"/>
      <c r="J10" s="111"/>
      <c r="K10" s="111"/>
      <c r="L10" s="111"/>
      <c r="M10" s="111"/>
    </row>
    <row r="11" spans="2:13">
      <c r="B11" s="32" t="s">
        <v>0</v>
      </c>
      <c r="C11" s="14">
        <f>'Process Sheet'!M184</f>
        <v>3</v>
      </c>
      <c r="D11" t="s">
        <v>6</v>
      </c>
    </row>
    <row r="12" spans="2:13">
      <c r="B12" s="32" t="s">
        <v>0</v>
      </c>
      <c r="C12" s="14">
        <f>'Process Sheet'!M185</f>
        <v>5</v>
      </c>
      <c r="D12" t="s">
        <v>7</v>
      </c>
      <c r="G12" t="s">
        <v>0</v>
      </c>
      <c r="H12" t="s">
        <v>1</v>
      </c>
      <c r="I12" t="s">
        <v>3</v>
      </c>
      <c r="J12" t="s">
        <v>4</v>
      </c>
      <c r="K12" t="s">
        <v>5</v>
      </c>
      <c r="L12" t="s">
        <v>6</v>
      </c>
      <c r="M12" t="s">
        <v>7</v>
      </c>
    </row>
    <row r="13" spans="2:13">
      <c r="B13" s="32" t="s">
        <v>1</v>
      </c>
      <c r="C13" s="14">
        <f>'Process Sheet'!M186</f>
        <v>7</v>
      </c>
      <c r="D13" t="s">
        <v>3</v>
      </c>
      <c r="F13" s="32" t="s">
        <v>0</v>
      </c>
      <c r="G13">
        <v>1</v>
      </c>
      <c r="H13">
        <f>ABS(IF(C7&lt;1,-C7,1/C7))</f>
        <v>1</v>
      </c>
      <c r="I13">
        <f>ABS(IF(C8&lt;1,-C8,1/C8))</f>
        <v>0.1111111111111111</v>
      </c>
      <c r="J13">
        <f>ABS(IF(C9&lt;1,-C9,1/C9))</f>
        <v>1</v>
      </c>
      <c r="K13">
        <f>ABS(IF($C$10&lt;1,-$C$10,1/$C$10))</f>
        <v>1</v>
      </c>
      <c r="L13">
        <f>ABS(IF($C$11&lt;1,-$C$11,1/$C$11))</f>
        <v>0.33333333333333331</v>
      </c>
      <c r="M13">
        <f>ABS(IF($C$12&lt;1,-$C$12,1/$C$12))</f>
        <v>0.2</v>
      </c>
    </row>
    <row r="14" spans="2:13">
      <c r="B14" s="32" t="s">
        <v>1</v>
      </c>
      <c r="C14" s="14">
        <f>'Process Sheet'!M187</f>
        <v>3</v>
      </c>
      <c r="D14" t="s">
        <v>4</v>
      </c>
      <c r="F14" s="32" t="s">
        <v>1</v>
      </c>
      <c r="G14">
        <f>ABS(IF(C7&gt;1,C7,-1/C7))</f>
        <v>1</v>
      </c>
      <c r="H14">
        <v>1</v>
      </c>
      <c r="I14">
        <f>ABS(IF($C$13&lt;1,-$C$13,1/$C$13))</f>
        <v>0.14285714285714285</v>
      </c>
      <c r="J14" s="1">
        <f>ABS(IF($C$14&lt;1,-$C$14,1/$C$14))</f>
        <v>0.33333333333333331</v>
      </c>
      <c r="K14" s="1">
        <f>ABS(IF($C$15&lt;1,-$C$15,1/$C$15))</f>
        <v>0.33333333333333331</v>
      </c>
      <c r="L14" s="1">
        <f>ABS(IF($C$16&lt;1,-$C$16,1/$C$16))</f>
        <v>0.1111111111111111</v>
      </c>
      <c r="M14" s="1">
        <f>ABS(IF($C$17&lt;1,-$C$17,1/$C$17))</f>
        <v>0.1111111111111111</v>
      </c>
    </row>
    <row r="15" spans="2:13">
      <c r="B15" s="32" t="s">
        <v>1</v>
      </c>
      <c r="C15" s="14">
        <f>'Process Sheet'!M188</f>
        <v>3</v>
      </c>
      <c r="D15" t="s">
        <v>5</v>
      </c>
      <c r="F15" s="32" t="s">
        <v>3</v>
      </c>
      <c r="G15">
        <f>ABS(IF(C8&gt;1,C8,-1/C8))</f>
        <v>9</v>
      </c>
      <c r="H15">
        <f>ABS(IF($C$13&gt;1,$C$13,-1/$C$13))</f>
        <v>7</v>
      </c>
      <c r="I15">
        <v>1</v>
      </c>
      <c r="J15" s="1">
        <f>ABS(IF($C$18&lt;1,-$C$18,1/$C$18))</f>
        <v>7</v>
      </c>
      <c r="K15" s="1">
        <f>ABS(IF($C$19&lt;1,-$C$19,1/$C$19))</f>
        <v>3</v>
      </c>
      <c r="L15" s="1">
        <f>ABS(IF($C$20&lt;1,-$C$20,1/$C$20))</f>
        <v>1</v>
      </c>
      <c r="M15" s="1">
        <f>ABS(IF($C$21&lt;1,-$C$21,1/$C$21))</f>
        <v>0.5</v>
      </c>
    </row>
    <row r="16" spans="2:13">
      <c r="B16" s="32" t="s">
        <v>1</v>
      </c>
      <c r="C16" s="14">
        <f>'Process Sheet'!M189</f>
        <v>9</v>
      </c>
      <c r="D16" t="s">
        <v>6</v>
      </c>
      <c r="F16" s="32" t="s">
        <v>4</v>
      </c>
      <c r="G16">
        <f>ABS(IF(C9&gt;1,C9,-1/C9))</f>
        <v>1</v>
      </c>
      <c r="H16" s="1">
        <f>ABS(IF($C$14&gt;1,$C$14,-1/$C$14))</f>
        <v>3</v>
      </c>
      <c r="I16" s="1">
        <f>ABS(IF($C$18&gt;1,$C$18,-1/$C$18))</f>
        <v>0.14285714285714285</v>
      </c>
      <c r="J16">
        <v>1</v>
      </c>
      <c r="K16" s="1">
        <f>ABS(IF($C$22&lt;1,-$C$22,1/$C$22))</f>
        <v>1</v>
      </c>
      <c r="L16" s="1">
        <f>ABS(IF($C$23&lt;1,-$C$23,1/$C$23))</f>
        <v>0.125</v>
      </c>
      <c r="M16" s="1">
        <f>ABS(IF($C$24&lt;1,-$C$24,1/$C$24))</f>
        <v>0.125</v>
      </c>
    </row>
    <row r="17" spans="2:48">
      <c r="B17" s="32" t="s">
        <v>1</v>
      </c>
      <c r="C17" s="14">
        <f>'Process Sheet'!M190</f>
        <v>9</v>
      </c>
      <c r="D17" t="s">
        <v>7</v>
      </c>
      <c r="F17" s="32" t="s">
        <v>5</v>
      </c>
      <c r="G17">
        <f>ABS(IF($C$10&gt;1,$C$10,-1/$C$10))</f>
        <v>1</v>
      </c>
      <c r="H17" s="1">
        <f>ABS(IF($C$15&gt;1,$C$15,-1/$C$15))</f>
        <v>3</v>
      </c>
      <c r="I17" s="1">
        <f>ABS(IF($C$19&gt;1,$C$19,-1/$C$19))</f>
        <v>0.33333333333333331</v>
      </c>
      <c r="J17" s="1">
        <f>ABS(IF($C$22&gt;1,$C$22,-1/$C$22))</f>
        <v>1</v>
      </c>
      <c r="K17">
        <v>1</v>
      </c>
      <c r="L17" s="1">
        <f>ABS(IF($C$25&lt;1,-$C$25,1/$C$25))</f>
        <v>0.125</v>
      </c>
      <c r="M17" s="1">
        <f>ABS(IF($C$26&lt;1,-$C$26,1/$C$26))</f>
        <v>0.125</v>
      </c>
    </row>
    <row r="18" spans="2:48">
      <c r="B18" s="32" t="s">
        <v>3</v>
      </c>
      <c r="C18" s="14">
        <f>'Process Sheet'!M191</f>
        <v>-7</v>
      </c>
      <c r="D18" t="s">
        <v>4</v>
      </c>
      <c r="F18" s="32" t="s">
        <v>6</v>
      </c>
      <c r="G18">
        <f>ABS(IF($C$11&gt;1,$C$11,-1/$C$11))</f>
        <v>3</v>
      </c>
      <c r="H18" s="1">
        <f>ABS(IF($C$16&gt;1,$C$16,-1/$C$16))</f>
        <v>9</v>
      </c>
      <c r="I18" s="1">
        <f>ABS(IF($C$20&gt;1,$C$20,-1/$C$20))</f>
        <v>1</v>
      </c>
      <c r="J18" s="1">
        <f>ABS(IF($C$23&gt;1,$C$23,-1/$C$23))</f>
        <v>8</v>
      </c>
      <c r="K18" s="1">
        <f>ABS(IF($C$25&gt;1,$C$25,-1/$C$25))</f>
        <v>8</v>
      </c>
      <c r="L18">
        <v>1</v>
      </c>
      <c r="M18" s="1">
        <f>ABS(IF($C$27&lt;1,-$C$27,1/$C$27))</f>
        <v>1</v>
      </c>
    </row>
    <row r="19" spans="2:48">
      <c r="B19" s="32" t="s">
        <v>3</v>
      </c>
      <c r="C19" s="14">
        <f>'Process Sheet'!M192</f>
        <v>-3</v>
      </c>
      <c r="D19" t="s">
        <v>5</v>
      </c>
      <c r="F19" s="32" t="s">
        <v>7</v>
      </c>
      <c r="G19">
        <f>ABS(IF($C$12&gt;1,$C$12,-1/$C$12))</f>
        <v>5</v>
      </c>
      <c r="H19" s="1">
        <f>ABS(IF($C$17&gt;1,$C$17,-1/$C$17))</f>
        <v>9</v>
      </c>
      <c r="I19" s="1">
        <f>ABS(IF($C$21&gt;1,$C$21,-1/$C$21))</f>
        <v>2</v>
      </c>
      <c r="J19" s="1">
        <f>ABS(IF($C$24&gt;1,$C$24,-1/$C$24))</f>
        <v>8</v>
      </c>
      <c r="K19" s="1">
        <f>ABS(IF($C$26&gt;1,$C$26,-1/$C$26))</f>
        <v>8</v>
      </c>
      <c r="L19" s="1">
        <f>ABS(IF($C$27&gt;1,$C$27,-1/$C$27))</f>
        <v>1</v>
      </c>
      <c r="M19">
        <v>1</v>
      </c>
    </row>
    <row r="20" spans="2:48">
      <c r="B20" s="32" t="s">
        <v>3</v>
      </c>
      <c r="C20" s="14">
        <f>'Process Sheet'!M193</f>
        <v>1</v>
      </c>
      <c r="D20" t="s">
        <v>6</v>
      </c>
    </row>
    <row r="21" spans="2:48">
      <c r="B21" s="32" t="s">
        <v>3</v>
      </c>
      <c r="C21" s="14">
        <f>'Process Sheet'!M194</f>
        <v>2</v>
      </c>
      <c r="D21" t="s">
        <v>7</v>
      </c>
    </row>
    <row r="22" spans="2:48">
      <c r="B22" s="32" t="s">
        <v>4</v>
      </c>
      <c r="C22" s="14">
        <f>'Process Sheet'!M195</f>
        <v>1</v>
      </c>
      <c r="D22" t="s">
        <v>5</v>
      </c>
    </row>
    <row r="23" spans="2:48">
      <c r="B23" s="32" t="s">
        <v>4</v>
      </c>
      <c r="C23" s="14">
        <f>'Process Sheet'!M196</f>
        <v>8</v>
      </c>
      <c r="D23" t="s">
        <v>6</v>
      </c>
    </row>
    <row r="24" spans="2:48">
      <c r="B24" s="32" t="s">
        <v>4</v>
      </c>
      <c r="C24" s="14">
        <f>'Process Sheet'!M197</f>
        <v>8</v>
      </c>
      <c r="D24" t="s">
        <v>7</v>
      </c>
    </row>
    <row r="25" spans="2:48">
      <c r="B25" s="32" t="s">
        <v>5</v>
      </c>
      <c r="C25" s="14">
        <f>'Process Sheet'!M198</f>
        <v>8</v>
      </c>
      <c r="D25" t="s">
        <v>6</v>
      </c>
    </row>
    <row r="26" spans="2:48">
      <c r="B26" s="32" t="s">
        <v>5</v>
      </c>
      <c r="C26" s="14">
        <f>'Process Sheet'!M199</f>
        <v>8</v>
      </c>
      <c r="D26" t="s">
        <v>7</v>
      </c>
    </row>
    <row r="27" spans="2:48">
      <c r="B27" s="32" t="s">
        <v>6</v>
      </c>
      <c r="C27" s="14">
        <f>'Process Sheet'!M200</f>
        <v>-1</v>
      </c>
      <c r="D27" t="s">
        <v>7</v>
      </c>
    </row>
    <row r="30" spans="2:48">
      <c r="B30" s="111" t="s">
        <v>10</v>
      </c>
      <c r="C30" s="111"/>
      <c r="D30" s="111"/>
      <c r="E30" s="111"/>
      <c r="F30" s="111"/>
      <c r="G30" s="111"/>
      <c r="H30" s="111"/>
      <c r="L30" s="13" t="s">
        <v>9</v>
      </c>
      <c r="N30" s="111" t="s">
        <v>11</v>
      </c>
      <c r="O30" s="111"/>
      <c r="P30" s="111"/>
      <c r="Q30" s="111"/>
      <c r="R30" s="111"/>
      <c r="S30" s="111"/>
      <c r="T30" s="111"/>
      <c r="X30" s="13" t="s">
        <v>12</v>
      </c>
      <c r="Z30" s="111" t="s">
        <v>13</v>
      </c>
      <c r="AA30" s="111"/>
      <c r="AB30" s="111"/>
      <c r="AC30" s="111"/>
      <c r="AD30" s="111"/>
      <c r="AE30" s="111"/>
      <c r="AF30" s="111"/>
      <c r="AJ30" s="13" t="s">
        <v>14</v>
      </c>
      <c r="AL30" s="111" t="s">
        <v>15</v>
      </c>
      <c r="AM30" s="111"/>
      <c r="AN30" s="111"/>
      <c r="AO30" s="111"/>
      <c r="AP30" s="111"/>
      <c r="AQ30" s="111"/>
      <c r="AR30" s="111"/>
      <c r="AV30" s="13" t="s">
        <v>16</v>
      </c>
    </row>
    <row r="31" spans="2:48">
      <c r="B31"/>
      <c r="C31"/>
      <c r="F31"/>
    </row>
    <row r="32" spans="2:48">
      <c r="B32" s="2">
        <f t="array" ref="B32:D34">MMULT(G13:I15,G13:I15)</f>
        <v>3</v>
      </c>
      <c r="C32" s="3">
        <v>2.7777777777777777</v>
      </c>
      <c r="D32" s="4">
        <v>0.36507936507936506</v>
      </c>
      <c r="F32"/>
      <c r="J32" s="10">
        <f>SUM(B32:D32)</f>
        <v>6.1428571428571423</v>
      </c>
      <c r="L32" s="10">
        <f>J32/$J$35</f>
        <v>9.6244715244963933E-2</v>
      </c>
      <c r="N32" s="2">
        <f t="array" ref="N32:P34">MMULT(B32:D34,B32:D34)</f>
        <v>27.253968253968253</v>
      </c>
      <c r="O32" s="3">
        <v>25.063492063492063</v>
      </c>
      <c r="P32" s="4">
        <v>3.2927689594356258</v>
      </c>
      <c r="V32" s="10">
        <f>SUM(N32:P32)</f>
        <v>55.610229276895943</v>
      </c>
      <c r="X32" s="10">
        <f>V32/V$35</f>
        <v>9.6486998427562295E-2</v>
      </c>
      <c r="Z32" s="2">
        <f t="array" ref="Z32:AB34">MMULT(N32:P34,N32:P34)</f>
        <v>2228.2879818594101</v>
      </c>
      <c r="AA32" s="3">
        <v>2049.2258615380306</v>
      </c>
      <c r="AB32" s="4">
        <v>269.22184629289688</v>
      </c>
      <c r="AH32" s="10">
        <f>SUM(Z32:AB32)</f>
        <v>4546.7356896903375</v>
      </c>
      <c r="AJ32" s="10">
        <f>AH32/AH$35</f>
        <v>9.6486419051868097E-2</v>
      </c>
      <c r="AL32" s="2">
        <f t="array" ref="AL32:AN34">MMULT(Z32:AB34,Z32:AB34)</f>
        <v>14895801.988558661</v>
      </c>
      <c r="AM32" s="3">
        <v>13698796.077606821</v>
      </c>
      <c r="AN32" s="4">
        <v>1799711.4136106821</v>
      </c>
      <c r="AT32" s="10">
        <f>SUM(AL32:AN32)</f>
        <v>30394309.479776166</v>
      </c>
      <c r="AV32" s="10">
        <f>AT32/AT$35</f>
        <v>9.6486419048576147E-2</v>
      </c>
    </row>
    <row r="33" spans="2:48">
      <c r="B33" s="5">
        <v>3.2857142857142856</v>
      </c>
      <c r="C33">
        <v>3</v>
      </c>
      <c r="D33" s="6">
        <v>0.3968253968253968</v>
      </c>
      <c r="F33"/>
      <c r="J33" s="11">
        <f>SUM(B33:D33)</f>
        <v>6.6825396825396828</v>
      </c>
      <c r="L33" s="11">
        <f>J33/$J$35</f>
        <v>0.10470032330266103</v>
      </c>
      <c r="N33" s="5">
        <v>29.634920634920636</v>
      </c>
      <c r="O33">
        <v>27.253968253968253</v>
      </c>
      <c r="P33" s="6">
        <v>3.5804988662131523</v>
      </c>
      <c r="V33" s="11">
        <f>SUM(N33:P33)</f>
        <v>60.469387755102041</v>
      </c>
      <c r="X33" s="11">
        <f>V33/V$35</f>
        <v>0.10491792242378355</v>
      </c>
      <c r="Z33" s="5">
        <v>2422.9966166360728</v>
      </c>
      <c r="AA33">
        <v>2228.2879818594106</v>
      </c>
      <c r="AB33" s="6">
        <v>292.74655164829016</v>
      </c>
      <c r="AH33" s="11">
        <f>SUM(Z33:AB33)</f>
        <v>4944.0311501437736</v>
      </c>
      <c r="AJ33" s="11">
        <f>AH33/AH$35</f>
        <v>0.10491743833711842</v>
      </c>
      <c r="AL33" s="5">
        <v>16197402.722496143</v>
      </c>
      <c r="AM33">
        <v>14895801.988558665</v>
      </c>
      <c r="AN33" s="6">
        <v>1956970.8682295464</v>
      </c>
      <c r="AT33" s="11">
        <f>SUM(AL33:AN33)</f>
        <v>33050175.579284355</v>
      </c>
      <c r="AV33" s="11">
        <f>AT33/AT$35</f>
        <v>0.10491743833475412</v>
      </c>
    </row>
    <row r="34" spans="2:48">
      <c r="B34" s="7">
        <v>25</v>
      </c>
      <c r="C34" s="8">
        <v>23</v>
      </c>
      <c r="D34" s="9">
        <v>3</v>
      </c>
      <c r="F34"/>
      <c r="J34" s="12">
        <f>SUM(B34:D34)</f>
        <v>51</v>
      </c>
      <c r="L34" s="12">
        <f>J34/$J$35</f>
        <v>0.79905496145237509</v>
      </c>
      <c r="N34" s="7">
        <v>225.57142857142856</v>
      </c>
      <c r="O34" s="8">
        <v>207.44444444444446</v>
      </c>
      <c r="P34" s="9">
        <v>27.253968253968253</v>
      </c>
      <c r="V34" s="12">
        <f>SUM(N34:P34)</f>
        <v>460.26984126984127</v>
      </c>
      <c r="X34" s="12">
        <f>V34/V$35</f>
        <v>0.79859507914865413</v>
      </c>
      <c r="Z34" s="7">
        <v>18443.032753842275</v>
      </c>
      <c r="AA34" s="8">
        <v>16960.976316452507</v>
      </c>
      <c r="AB34" s="9">
        <v>2228.2879818594101</v>
      </c>
      <c r="AH34" s="12">
        <f>SUM(Z34:AB34)</f>
        <v>37632.297052154187</v>
      </c>
      <c r="AJ34" s="12">
        <f>AH34/AH$35</f>
        <v>0.79859614261101342</v>
      </c>
      <c r="AL34" s="7">
        <v>123289164.69846138</v>
      </c>
      <c r="AM34" s="8">
        <v>113381819.05747297</v>
      </c>
      <c r="AN34" s="9">
        <v>14895801.988558661</v>
      </c>
      <c r="AT34" s="12">
        <f>SUM(AL34:AN34)</f>
        <v>251566785.74449301</v>
      </c>
      <c r="AV34" s="12">
        <f>AT34/AT$35</f>
        <v>0.79859614261666978</v>
      </c>
    </row>
    <row r="35" spans="2:48">
      <c r="B35"/>
      <c r="C35"/>
      <c r="F35"/>
      <c r="J35">
        <f>SUM(J32:J34)</f>
        <v>63.825396825396822</v>
      </c>
      <c r="L35">
        <f>SUM(L32:L34)</f>
        <v>1</v>
      </c>
      <c r="V35">
        <f>SUM(V32:V34)</f>
        <v>576.34945830183926</v>
      </c>
      <c r="X35">
        <f>SUM(X32:X34)</f>
        <v>1</v>
      </c>
      <c r="AH35">
        <f>SUM(AH32:AH34)</f>
        <v>47123.063891988299</v>
      </c>
      <c r="AJ35">
        <f>SUM(AJ32:AJ34)</f>
        <v>1</v>
      </c>
      <c r="AT35">
        <f>SUM(AT32:AT34)</f>
        <v>315011270.80355352</v>
      </c>
      <c r="AV35">
        <f>SUM(AV32:AV34)</f>
        <v>1</v>
      </c>
    </row>
    <row r="36" spans="2:48">
      <c r="B36"/>
      <c r="C36"/>
      <c r="F36"/>
    </row>
    <row r="37" spans="2:48">
      <c r="B37"/>
      <c r="C37"/>
      <c r="F37"/>
    </row>
    <row r="38" spans="2:48">
      <c r="B38" s="2">
        <f t="array" ref="B38:E41">MMULT(G13:J16,G13:J16)</f>
        <v>4</v>
      </c>
      <c r="C38" s="3">
        <v>5.7777777777777777</v>
      </c>
      <c r="D38" s="3">
        <v>0.50793650793650791</v>
      </c>
      <c r="E38" s="4">
        <v>3.1111111111111107</v>
      </c>
      <c r="F38"/>
      <c r="J38" s="10">
        <f>SUM(B38:E38)</f>
        <v>13.396825396825397</v>
      </c>
      <c r="L38" s="10">
        <f>J38/$J$42</f>
        <v>9.017094017094017E-2</v>
      </c>
      <c r="N38" s="2">
        <f t="array" ref="N38:Q41">MMULT(B38:E41,B38:E41)</f>
        <v>72.719576719576722</v>
      </c>
      <c r="O38" s="3">
        <v>93.460317460317455</v>
      </c>
      <c r="P38" s="3">
        <v>9.1992945326278655</v>
      </c>
      <c r="Q38" s="4">
        <v>53.164021164021158</v>
      </c>
      <c r="V38" s="10">
        <f>SUM(N38:Q38)</f>
        <v>228.54320987654322</v>
      </c>
      <c r="X38" s="10">
        <f>V38/$V$42</f>
        <v>8.9363063750370439E-2</v>
      </c>
      <c r="Z38" s="2">
        <f t="array" ref="Z38:AC41">MMULT(N38:Q41,N38:Q41)</f>
        <v>21791.418605302206</v>
      </c>
      <c r="AA38" s="3">
        <v>28134.959715573466</v>
      </c>
      <c r="AB38" s="3">
        <v>2757.5736934789593</v>
      </c>
      <c r="AC38" s="4">
        <v>15960.19282774838</v>
      </c>
      <c r="AH38" s="10">
        <f>SUM(Z38:AC38)</f>
        <v>68644.144842103007</v>
      </c>
      <c r="AJ38" s="10">
        <f>AH38/$AH$42</f>
        <v>8.9391391513717319E-2</v>
      </c>
      <c r="AL38" s="2">
        <f t="array" ref="AL38:AO41">MMULT(Z38:AC41,Z38:AC41)</f>
        <v>1963582379.4380102</v>
      </c>
      <c r="AM38" s="3">
        <v>2535203951.9136648</v>
      </c>
      <c r="AN38" s="3">
        <v>248479851.73956299</v>
      </c>
      <c r="AO38" s="4">
        <v>1438143501.1933112</v>
      </c>
      <c r="AT38" s="10">
        <f>SUM(AL38:AO38)</f>
        <v>6185409684.2845497</v>
      </c>
      <c r="AV38" s="10">
        <f>AT38/$AT$42</f>
        <v>8.939142531308554E-2</v>
      </c>
    </row>
    <row r="39" spans="2:48">
      <c r="B39" s="5">
        <v>3.6190476190476191</v>
      </c>
      <c r="C39">
        <v>4</v>
      </c>
      <c r="D39">
        <v>0.44444444444444442</v>
      </c>
      <c r="E39" s="6">
        <v>2.6666666666666665</v>
      </c>
      <c r="F39"/>
      <c r="J39" s="11">
        <f>SUM(B39:E39)</f>
        <v>10.730158730158729</v>
      </c>
      <c r="L39" s="11">
        <f>J39/$J$42</f>
        <v>7.2222222222222215E-2</v>
      </c>
      <c r="N39" s="5">
        <v>59.936507936507937</v>
      </c>
      <c r="O39">
        <v>77.798941798941797</v>
      </c>
      <c r="P39">
        <v>7.5948601662887372</v>
      </c>
      <c r="Q39" s="6">
        <v>43.851851851851848</v>
      </c>
      <c r="V39" s="11">
        <f>SUM(N39:Q39)</f>
        <v>189.18216175359029</v>
      </c>
      <c r="X39" s="11">
        <f>V39/$V$42</f>
        <v>7.397243431713145E-2</v>
      </c>
      <c r="Z39" s="5">
        <v>18017.603666510695</v>
      </c>
      <c r="AA39">
        <v>23262.875731362503</v>
      </c>
      <c r="AB39">
        <v>2280.0275468211971</v>
      </c>
      <c r="AC39" s="6">
        <v>13196.186892864138</v>
      </c>
      <c r="AH39" s="11">
        <f>SUM(Z39:AC39)</f>
        <v>56756.693837558531</v>
      </c>
      <c r="AJ39" s="11">
        <f>AH39/$AH$42</f>
        <v>7.3911035697621572E-2</v>
      </c>
      <c r="AL39" s="5">
        <v>1623536773.8511536</v>
      </c>
      <c r="AM39">
        <v>2096167132.2237391</v>
      </c>
      <c r="AN39">
        <v>205449071.59904444</v>
      </c>
      <c r="AO39" s="6">
        <v>1189091369.25598</v>
      </c>
      <c r="AT39" s="11">
        <f>SUM(AL39:AO39)</f>
        <v>5114244346.9299173</v>
      </c>
      <c r="AV39" s="11">
        <f>AT39/$AT$42</f>
        <v>7.3910963849815756E-2</v>
      </c>
    </row>
    <row r="40" spans="2:48">
      <c r="B40" s="5">
        <v>32</v>
      </c>
      <c r="C40">
        <v>44</v>
      </c>
      <c r="D40">
        <v>4</v>
      </c>
      <c r="E40" s="6">
        <v>25.333333333333332</v>
      </c>
      <c r="F40"/>
      <c r="J40" s="11">
        <f>SUM(B40:E40)</f>
        <v>105.33333333333333</v>
      </c>
      <c r="L40" s="11">
        <f>J40/$J$42</f>
        <v>0.7089743589743589</v>
      </c>
      <c r="N40" s="5">
        <v>574.47619047619048</v>
      </c>
      <c r="O40">
        <v>739.55555555555554</v>
      </c>
      <c r="P40">
        <v>72.719576719576722</v>
      </c>
      <c r="Q40" s="6">
        <v>419.55555555555549</v>
      </c>
      <c r="V40" s="11">
        <f>SUM(N40:Q40)</f>
        <v>1806.3068783068782</v>
      </c>
      <c r="X40" s="11">
        <f>V40/$V$42</f>
        <v>0.70628708158105458</v>
      </c>
      <c r="Z40" s="5">
        <v>172204.08566389518</v>
      </c>
      <c r="AA40">
        <v>222333.47375493406</v>
      </c>
      <c r="AB40">
        <v>21791.418605302199</v>
      </c>
      <c r="AC40" s="6">
        <v>126123.22566557485</v>
      </c>
      <c r="AH40" s="11">
        <f>SUM(Z40:AC40)</f>
        <v>542452.2036897064</v>
      </c>
      <c r="AJ40" s="11">
        <f>AH40/$AH$42</f>
        <v>0.70640485694802491</v>
      </c>
      <c r="AL40" s="5">
        <v>15516975456.320438</v>
      </c>
      <c r="AM40">
        <v>20034146726.133995</v>
      </c>
      <c r="AN40">
        <v>1963582379.4380097</v>
      </c>
      <c r="AO40" s="6">
        <v>11364757416.958075</v>
      </c>
      <c r="AT40" s="11">
        <f>SUM(AL40:AO40)</f>
        <v>48879461978.850525</v>
      </c>
      <c r="AV40" s="11">
        <f>AT40/$AT$42</f>
        <v>0.70640507223437354</v>
      </c>
    </row>
    <row r="41" spans="2:48">
      <c r="B41" s="7">
        <v>6.2857142857142856</v>
      </c>
      <c r="C41" s="8">
        <v>8</v>
      </c>
      <c r="D41" s="8">
        <v>0.82539682539682535</v>
      </c>
      <c r="E41" s="9">
        <v>4</v>
      </c>
      <c r="F41"/>
      <c r="J41" s="12">
        <f>SUM(B41:E41)</f>
        <v>19.111111111111111</v>
      </c>
      <c r="L41" s="12">
        <f>J41/$J$42</f>
        <v>0.12863247863247862</v>
      </c>
      <c r="N41" s="7">
        <v>105.65079365079364</v>
      </c>
      <c r="O41" s="8">
        <v>136.63492063492063</v>
      </c>
      <c r="P41" s="8">
        <v>13.351473922902493</v>
      </c>
      <c r="Q41" s="9">
        <v>77.798941798941797</v>
      </c>
      <c r="V41" s="12">
        <f>SUM(N41:Q41)</f>
        <v>333.43613000755857</v>
      </c>
      <c r="X41" s="12">
        <f>V41/$V$42</f>
        <v>0.13037742035144356</v>
      </c>
      <c r="Z41" s="7">
        <v>31761.924822133435</v>
      </c>
      <c r="AA41" s="8">
        <v>41008.417905433773</v>
      </c>
      <c r="AB41" s="8">
        <v>4019.2799593676386</v>
      </c>
      <c r="AC41" s="9">
        <v>23262.875731362503</v>
      </c>
      <c r="AH41" s="12">
        <f>SUM(Z41:AC41)</f>
        <v>100052.49841829736</v>
      </c>
      <c r="AJ41" s="12">
        <f>AH41/$AH$42</f>
        <v>0.1302927158406362</v>
      </c>
      <c r="AL41" s="7">
        <v>2862020960.8762851</v>
      </c>
      <c r="AM41" s="8">
        <v>3695188410.067368</v>
      </c>
      <c r="AN41" s="8">
        <v>362171993.1305235</v>
      </c>
      <c r="AO41" s="9">
        <v>2096167132.2237391</v>
      </c>
      <c r="AT41" s="12">
        <f>SUM(AL41:AO41)</f>
        <v>9015548496.2979164</v>
      </c>
      <c r="AV41" s="12">
        <f>AT41/$AT$42</f>
        <v>0.13029253860272533</v>
      </c>
    </row>
    <row r="42" spans="2:48">
      <c r="B42"/>
      <c r="C42"/>
      <c r="F42"/>
      <c r="J42">
        <f>SUM(J38:J41)</f>
        <v>148.57142857142858</v>
      </c>
      <c r="L42">
        <f>SUM(L38:L41)</f>
        <v>0.99999999999999989</v>
      </c>
      <c r="V42">
        <f>SUM(V38:V41)</f>
        <v>2557.4683799445702</v>
      </c>
      <c r="X42">
        <f>SUM(X38:X41)</f>
        <v>1</v>
      </c>
      <c r="AH42">
        <f>SUM(AH38:AH41)</f>
        <v>767905.54078766529</v>
      </c>
      <c r="AJ42">
        <f>SUM(AJ38:AJ41)</f>
        <v>1</v>
      </c>
      <c r="AT42">
        <f>SUM(AT38:AT41)</f>
        <v>69194664506.3629</v>
      </c>
      <c r="AV42">
        <f>SUM(AV38:AV41)</f>
        <v>1.0000000000000002</v>
      </c>
    </row>
    <row r="43" spans="2:48">
      <c r="B43"/>
      <c r="C43"/>
      <c r="F43"/>
    </row>
    <row r="44" spans="2:48">
      <c r="B44" s="2">
        <f t="array" ref="B44:F48">MMULT(G13:K17,G13:K17)</f>
        <v>5</v>
      </c>
      <c r="C44" s="3">
        <v>8.7777777777777786</v>
      </c>
      <c r="D44" s="3">
        <v>0.84126984126984117</v>
      </c>
      <c r="E44" s="3">
        <v>4.1111111111111107</v>
      </c>
      <c r="F44" s="4">
        <v>3.6666666666666665</v>
      </c>
      <c r="J44" s="10">
        <f>SUM(B44:F44)</f>
        <v>22.396825396825399</v>
      </c>
      <c r="L44" s="10">
        <f>J44/$J$49</f>
        <v>9.1085146213930684E-2</v>
      </c>
      <c r="N44" s="2">
        <f t="array" ref="N44:R48">MMULT(B44:F48,B44:F48)</f>
        <v>152.08994708994709</v>
      </c>
      <c r="O44" s="3">
        <v>222.8095238095238</v>
      </c>
      <c r="P44" s="3">
        <v>22.999999999999996</v>
      </c>
      <c r="Q44" s="3">
        <v>114.50264550264549</v>
      </c>
      <c r="R44" s="4">
        <v>96.661375661375658</v>
      </c>
      <c r="V44" s="10">
        <f>SUM(N44:R44)</f>
        <v>609.06349206349205</v>
      </c>
      <c r="X44" s="10">
        <f>V44/$V$49</f>
        <v>9.0923923990000308E-2</v>
      </c>
      <c r="Z44" s="2">
        <f t="array" ref="Z44:AD48">MMULT(N44:R48,N44:R48)</f>
        <v>113626.92973321016</v>
      </c>
      <c r="AA44" s="3">
        <v>167509.07676156881</v>
      </c>
      <c r="AB44" s="3">
        <v>17241.18474126864</v>
      </c>
      <c r="AC44" s="3">
        <v>85692.683771450946</v>
      </c>
      <c r="AD44" s="4">
        <v>72511.4475238655</v>
      </c>
      <c r="AH44" s="10">
        <f>SUM(Z44:AD44)</f>
        <v>456581.32253136404</v>
      </c>
      <c r="AJ44" s="10">
        <f>AH44/$AH$49</f>
        <v>9.094182623147444E-2</v>
      </c>
      <c r="AL44" s="2">
        <f t="array" ref="AL44:AP48">MMULT(Z44:AD48,Z44:AD48)</f>
        <v>63814749440.791595</v>
      </c>
      <c r="AM44" s="3">
        <v>94076569875.360901</v>
      </c>
      <c r="AN44" s="3">
        <v>9682980656.9679756</v>
      </c>
      <c r="AO44" s="3">
        <v>48126422053.909271</v>
      </c>
      <c r="AP44" s="4">
        <v>40723743192.856384</v>
      </c>
      <c r="AT44" s="10">
        <f>SUM(AL44:AP44)</f>
        <v>256424465219.88614</v>
      </c>
      <c r="AV44" s="10">
        <f>AT44/AT$49</f>
        <v>9.0941841305755347E-2</v>
      </c>
    </row>
    <row r="45" spans="2:48">
      <c r="B45" s="5">
        <v>3.9523809523809526</v>
      </c>
      <c r="C45">
        <v>5</v>
      </c>
      <c r="D45">
        <v>0.55555555555555558</v>
      </c>
      <c r="E45">
        <v>3</v>
      </c>
      <c r="F45" s="6">
        <v>2.4285714285714288</v>
      </c>
      <c r="J45" s="11">
        <f t="shared" ref="J45:J48" si="0">SUM(B45:F45)</f>
        <v>14.936507936507937</v>
      </c>
      <c r="L45" s="11">
        <f>J45/$J$49</f>
        <v>6.0744948679878639E-2</v>
      </c>
      <c r="N45" s="5">
        <v>102.6825396825397</v>
      </c>
      <c r="O45">
        <v>152.08994708994709</v>
      </c>
      <c r="P45">
        <v>15.633408919123205</v>
      </c>
      <c r="Q45">
        <v>77.370370370370367</v>
      </c>
      <c r="R45" s="6">
        <v>65.582010582010582</v>
      </c>
      <c r="V45" s="11">
        <f t="shared" ref="V45:V48" si="1">SUM(N45:R45)</f>
        <v>413.35827664399096</v>
      </c>
      <c r="X45" s="11">
        <f>V45/$V$49</f>
        <v>6.1708109279184603E-2</v>
      </c>
      <c r="Z45" s="5">
        <v>77076.009634188784</v>
      </c>
      <c r="AA45">
        <v>113626.92973321016</v>
      </c>
      <c r="AB45">
        <v>11695.236875467412</v>
      </c>
      <c r="AC45">
        <v>58127.330449875415</v>
      </c>
      <c r="AD45" s="6">
        <v>49186.403872072056</v>
      </c>
      <c r="AH45" s="11">
        <f t="shared" ref="AH45:AH48" si="2">SUM(Z45:AD45)</f>
        <v>309711.91056481382</v>
      </c>
      <c r="AJ45" s="11">
        <f>AH45/$AH$49</f>
        <v>6.1688390134417848E-2</v>
      </c>
      <c r="AL45" s="5">
        <v>43287316401.835625</v>
      </c>
      <c r="AM45">
        <v>63814749440.791595</v>
      </c>
      <c r="AN45">
        <v>6568234633.6513958</v>
      </c>
      <c r="AO45">
        <v>32645488338.591091</v>
      </c>
      <c r="AP45" s="6">
        <v>27624045727.22324</v>
      </c>
      <c r="AT45" s="11">
        <f t="shared" ref="AT45:AT48" si="3">SUM(AL45:AP45)</f>
        <v>173939834542.09296</v>
      </c>
      <c r="AV45" s="11">
        <f>AT45/AT$49</f>
        <v>6.1688376014012322E-2</v>
      </c>
    </row>
    <row r="46" spans="2:48">
      <c r="B46" s="5">
        <v>35</v>
      </c>
      <c r="C46">
        <v>53</v>
      </c>
      <c r="D46">
        <v>5</v>
      </c>
      <c r="E46">
        <v>28.333333333333332</v>
      </c>
      <c r="F46" s="6">
        <v>24.333333333333332</v>
      </c>
      <c r="J46" s="11">
        <f t="shared" si="0"/>
        <v>145.66666666666666</v>
      </c>
      <c r="L46" s="11">
        <f>J46/$J$49</f>
        <v>0.59240849525530948</v>
      </c>
      <c r="N46" s="5">
        <v>984.90476190476193</v>
      </c>
      <c r="O46">
        <v>1448.9999999999998</v>
      </c>
      <c r="P46">
        <v>149.55026455026453</v>
      </c>
      <c r="Q46">
        <v>740.33333333333326</v>
      </c>
      <c r="R46" s="6">
        <v>625.85714285714278</v>
      </c>
      <c r="V46" s="11">
        <f t="shared" si="1"/>
        <v>3949.6455026455019</v>
      </c>
      <c r="X46" s="11">
        <f>V46/$V$49</f>
        <v>0.58962205443197024</v>
      </c>
      <c r="Z46" s="5">
        <v>736799.92315444688</v>
      </c>
      <c r="AA46">
        <v>1086194.6386999241</v>
      </c>
      <c r="AB46">
        <v>111798.79636628312</v>
      </c>
      <c r="AC46">
        <v>555661.24237843277</v>
      </c>
      <c r="AD46" s="6">
        <v>470189.84202569915</v>
      </c>
      <c r="AH46" s="11">
        <f t="shared" si="2"/>
        <v>2960644.4426247859</v>
      </c>
      <c r="AJ46" s="11">
        <f>AH46/$AH$49</f>
        <v>0.58970089039476281</v>
      </c>
      <c r="AL46" s="5">
        <v>413798781920.0379</v>
      </c>
      <c r="AM46">
        <v>610027781388.98254</v>
      </c>
      <c r="AN46">
        <v>62788080127.553879</v>
      </c>
      <c r="AO46">
        <v>312069780079.99463</v>
      </c>
      <c r="AP46" s="6">
        <v>264068032482.01926</v>
      </c>
      <c r="AT46" s="11">
        <f t="shared" si="3"/>
        <v>1662752455998.5881</v>
      </c>
      <c r="AV46" s="11">
        <f>AT46/AT$49</f>
        <v>0.58970102503484401</v>
      </c>
    </row>
    <row r="47" spans="2:48">
      <c r="B47" s="5">
        <v>7.2857142857142856</v>
      </c>
      <c r="C47">
        <v>11</v>
      </c>
      <c r="D47">
        <v>1.1587301587301586</v>
      </c>
      <c r="E47">
        <v>5</v>
      </c>
      <c r="F47" s="6">
        <v>4.4285714285714288</v>
      </c>
      <c r="J47" s="11">
        <f t="shared" si="0"/>
        <v>28.873015873015873</v>
      </c>
      <c r="L47" s="11">
        <f>J47/$J$49</f>
        <v>0.11742301981795882</v>
      </c>
      <c r="N47" s="5">
        <v>196.74603174603178</v>
      </c>
      <c r="O47">
        <v>289.98412698412699</v>
      </c>
      <c r="P47">
        <v>29.802721088435369</v>
      </c>
      <c r="Q47">
        <v>148.83068783068782</v>
      </c>
      <c r="R47" s="6">
        <v>125.91005291005291</v>
      </c>
      <c r="V47" s="11">
        <f t="shared" si="1"/>
        <v>791.27362055933486</v>
      </c>
      <c r="X47" s="11">
        <f>V47/$V$49</f>
        <v>0.11812512729547957</v>
      </c>
      <c r="Z47" s="5">
        <v>147559.21161621614</v>
      </c>
      <c r="AA47">
        <v>217534.3425715965</v>
      </c>
      <c r="AB47">
        <v>22389.992477414242</v>
      </c>
      <c r="AC47">
        <v>111283.51739872903</v>
      </c>
      <c r="AD47" s="6">
        <v>94166.289597555675</v>
      </c>
      <c r="AH47" s="11">
        <f t="shared" si="2"/>
        <v>592933.35366151156</v>
      </c>
      <c r="AJ47" s="11">
        <f>AH47/$AH$49</f>
        <v>0.11810041137157215</v>
      </c>
      <c r="AL47" s="5">
        <v>82872137181.669724</v>
      </c>
      <c r="AM47">
        <v>122171229578.56914</v>
      </c>
      <c r="AN47">
        <v>12574668213.429487</v>
      </c>
      <c r="AO47">
        <v>62498708926.436607</v>
      </c>
      <c r="AP47" s="6">
        <v>52885322939.063126</v>
      </c>
      <c r="AT47" s="11">
        <f t="shared" si="3"/>
        <v>333002066839.16803</v>
      </c>
      <c r="AV47" s="11">
        <f>AT47/AT$49</f>
        <v>0.11810035790074681</v>
      </c>
    </row>
    <row r="48" spans="2:48">
      <c r="B48" s="7">
        <v>9</v>
      </c>
      <c r="C48" s="8">
        <v>12.333333333333332</v>
      </c>
      <c r="D48" s="8">
        <v>1.3492063492063491</v>
      </c>
      <c r="E48" s="8">
        <v>6.333333333333333</v>
      </c>
      <c r="F48" s="9">
        <v>5</v>
      </c>
      <c r="J48" s="11">
        <f t="shared" si="0"/>
        <v>34.015873015873012</v>
      </c>
      <c r="L48" s="11">
        <f>J48/$J$49</f>
        <v>0.13833839003292234</v>
      </c>
      <c r="N48" s="7">
        <v>232.11111111111111</v>
      </c>
      <c r="O48" s="8">
        <v>343.50793650793651</v>
      </c>
      <c r="P48" s="8">
        <v>35.253968253968246</v>
      </c>
      <c r="Q48" s="8">
        <v>175.56084656084653</v>
      </c>
      <c r="R48" s="9">
        <v>148.83068783068785</v>
      </c>
      <c r="V48" s="11">
        <f t="shared" si="1"/>
        <v>935.26455026455005</v>
      </c>
      <c r="X48" s="12">
        <f>V48/$V$49</f>
        <v>0.13962078500336539</v>
      </c>
      <c r="Z48" s="7">
        <v>174381.99134962627</v>
      </c>
      <c r="AA48" s="8">
        <v>257078.05131435287</v>
      </c>
      <c r="AB48" s="8">
        <v>26460.059160877747</v>
      </c>
      <c r="AC48" s="8">
        <v>131512.0434758265</v>
      </c>
      <c r="AD48" s="9">
        <v>111283.51739872905</v>
      </c>
      <c r="AH48" s="11">
        <f t="shared" si="2"/>
        <v>700715.66269941232</v>
      </c>
      <c r="AJ48" s="12">
        <f>AH48/$AH$49</f>
        <v>0.13956848186777279</v>
      </c>
      <c r="AL48" s="7">
        <v>97936465015.773285</v>
      </c>
      <c r="AM48" s="8">
        <v>144379266161.72784</v>
      </c>
      <c r="AN48" s="8">
        <v>14860465718.094984</v>
      </c>
      <c r="AO48" s="8">
        <v>73859596583.628098</v>
      </c>
      <c r="AP48" s="9">
        <v>62498708926.436615</v>
      </c>
      <c r="AT48" s="11">
        <f t="shared" si="3"/>
        <v>393534502405.66077</v>
      </c>
      <c r="AV48" s="12">
        <f>AT48/AT$49</f>
        <v>0.13956839974464152</v>
      </c>
    </row>
    <row r="49" spans="2:48">
      <c r="B49"/>
      <c r="C49"/>
      <c r="F49"/>
      <c r="J49" s="3">
        <f>SUM(J44:J48)</f>
        <v>245.88888888888889</v>
      </c>
      <c r="L49" s="3">
        <f>SUM(L44:L48)</f>
        <v>1</v>
      </c>
      <c r="V49" s="3">
        <f>SUM(V44:V48)</f>
        <v>6698.6054421768695</v>
      </c>
      <c r="X49">
        <f>SUM(X44:X48)</f>
        <v>1</v>
      </c>
      <c r="AH49" s="3">
        <f>SUM(AH44:AH48)</f>
        <v>5020586.6920818873</v>
      </c>
      <c r="AJ49">
        <f>SUM(AJ44:AJ48)</f>
        <v>1</v>
      </c>
      <c r="AT49" s="3">
        <f>SUM(AT44:AT48)</f>
        <v>2819653325005.396</v>
      </c>
      <c r="AV49">
        <f>SUM(AV44:AV48)</f>
        <v>1</v>
      </c>
    </row>
    <row r="50" spans="2:48">
      <c r="B50"/>
      <c r="C50"/>
      <c r="F50"/>
    </row>
    <row r="51" spans="2:48">
      <c r="B51" s="2">
        <f t="array" ref="B51:G56">MMULT(G13:L18,G13:L18)</f>
        <v>6</v>
      </c>
      <c r="C51" s="3">
        <v>11.777777777777779</v>
      </c>
      <c r="D51" s="3">
        <v>1.1746031746031744</v>
      </c>
      <c r="E51" s="3">
        <v>6.7777777777777768</v>
      </c>
      <c r="F51" s="3">
        <v>6.333333333333333</v>
      </c>
      <c r="G51" s="4">
        <v>1.1388888888888888</v>
      </c>
      <c r="J51" s="10">
        <f>SUM(B51:G51)</f>
        <v>33.202380952380949</v>
      </c>
      <c r="L51" s="10">
        <f t="shared" ref="L51:L56" si="4">J51/J$57</f>
        <v>6.5621985365050234E-2</v>
      </c>
      <c r="N51" s="2">
        <f t="array" ref="N51:S56">MMULT(B51:G56,B51:G56)</f>
        <v>287.96428571428572</v>
      </c>
      <c r="O51" s="3">
        <v>468.13095238095229</v>
      </c>
      <c r="P51" s="3">
        <v>48.444885361552025</v>
      </c>
      <c r="Q51" s="3">
        <v>258.39638447971777</v>
      </c>
      <c r="R51" s="3">
        <v>227.42813051146385</v>
      </c>
      <c r="S51" s="4">
        <v>47.865520282186942</v>
      </c>
      <c r="V51" s="10">
        <f>SUM(N51:S51)</f>
        <v>1338.2301587301588</v>
      </c>
      <c r="X51" s="10">
        <f t="shared" ref="X51:X56" si="5">V51/V$57</f>
        <v>6.5763867402526113E-2</v>
      </c>
      <c r="Z51" s="2">
        <f t="array" ref="Z51:AE56">MMULT(N51:S56,N51:S56)</f>
        <v>471115.42413076339</v>
      </c>
      <c r="AA51" s="3">
        <v>772661.50293594797</v>
      </c>
      <c r="AB51" s="3">
        <v>79715.060415475207</v>
      </c>
      <c r="AC51" s="3">
        <v>427050.55050192226</v>
      </c>
      <c r="AD51" s="3">
        <v>377002.22495812445</v>
      </c>
      <c r="AE51" s="4">
        <v>78772.049211296879</v>
      </c>
      <c r="AH51" s="10">
        <f>SUM(Z51:AE51)</f>
        <v>2206316.8121535298</v>
      </c>
      <c r="AJ51" s="10">
        <f t="shared" ref="AJ51:AJ56" si="6">AH51/AH$57</f>
        <v>6.5777002700109263E-2</v>
      </c>
      <c r="AL51" s="2">
        <f t="array" ref="AL51:AQ56">MMULT(Z51:AE56,Z51:AE56)</f>
        <v>1279272148168.0339</v>
      </c>
      <c r="AM51" s="3">
        <v>2098139223367.8037</v>
      </c>
      <c r="AN51" s="3">
        <v>216462137871.34918</v>
      </c>
      <c r="AO51" s="3">
        <v>1159646403546.8591</v>
      </c>
      <c r="AP51" s="3">
        <v>1023748884540.498</v>
      </c>
      <c r="AQ51" s="4">
        <v>213901625006.03479</v>
      </c>
      <c r="AT51" s="10">
        <f>SUM(AL51:AQ51)</f>
        <v>5991170422500.5791</v>
      </c>
      <c r="AV51" s="10">
        <f t="shared" ref="AV51:AV56" si="7">AT51/AT$57</f>
        <v>6.5777042268464342E-2</v>
      </c>
    </row>
    <row r="52" spans="2:48">
      <c r="B52" s="5">
        <v>4.2857142857142856</v>
      </c>
      <c r="C52">
        <v>6</v>
      </c>
      <c r="D52">
        <v>0.66666666666666674</v>
      </c>
      <c r="E52">
        <v>3.8888888888888888</v>
      </c>
      <c r="F52">
        <v>3.3174603174603177</v>
      </c>
      <c r="G52" s="6">
        <v>0.78174603174603163</v>
      </c>
      <c r="J52" s="11">
        <f t="shared" ref="J52:J56" si="8">SUM(B52:G52)</f>
        <v>18.94047619047619</v>
      </c>
      <c r="L52" s="11">
        <f t="shared" si="4"/>
        <v>3.7434413307922167E-2</v>
      </c>
      <c r="N52" s="5">
        <v>168.92460317460316</v>
      </c>
      <c r="O52">
        <v>279.02248677248679</v>
      </c>
      <c r="P52">
        <v>28.724174855127234</v>
      </c>
      <c r="Q52">
        <v>153.18915343915344</v>
      </c>
      <c r="R52">
        <v>135.41666666666666</v>
      </c>
      <c r="S52" s="6">
        <v>28.115079365079364</v>
      </c>
      <c r="V52" s="11">
        <f t="shared" ref="V52:V56" si="9">SUM(N52:S52)</f>
        <v>793.39216427311658</v>
      </c>
      <c r="X52" s="11">
        <f t="shared" si="5"/>
        <v>3.8989210300693383E-2</v>
      </c>
      <c r="Z52" s="5">
        <v>278798.46490909706</v>
      </c>
      <c r="AA52">
        <v>457266.24521639931</v>
      </c>
      <c r="AB52">
        <v>47175.304819527257</v>
      </c>
      <c r="AC52">
        <v>252728.12850109179</v>
      </c>
      <c r="AD52">
        <v>223111.90175671972</v>
      </c>
      <c r="AE52" s="6">
        <v>46616.175804427934</v>
      </c>
      <c r="AH52" s="11">
        <f t="shared" ref="AH52:AH56" si="10">SUM(Z52:AE52)</f>
        <v>1305696.2210072631</v>
      </c>
      <c r="AJ52" s="11">
        <f t="shared" si="6"/>
        <v>3.8926768531889686E-2</v>
      </c>
      <c r="AL52" s="5">
        <v>757068738747.47241</v>
      </c>
      <c r="AM52">
        <v>1241671381800.1284</v>
      </c>
      <c r="AN52">
        <v>128101528642.35426</v>
      </c>
      <c r="AO52">
        <v>686274645718.55847</v>
      </c>
      <c r="AP52">
        <v>605850974001.46997</v>
      </c>
      <c r="AQ52" s="6">
        <v>126586226155.83066</v>
      </c>
      <c r="AT52" s="11">
        <f t="shared" ref="AT52:AT56" si="11">SUM(AL52:AQ52)</f>
        <v>3545553495065.814</v>
      </c>
      <c r="AV52" s="11">
        <f t="shared" si="7"/>
        <v>3.8926621288250127E-2</v>
      </c>
    </row>
    <row r="53" spans="2:48">
      <c r="B53" s="5">
        <v>38</v>
      </c>
      <c r="C53">
        <v>62</v>
      </c>
      <c r="D53">
        <v>6</v>
      </c>
      <c r="E53">
        <v>36.333333333333329</v>
      </c>
      <c r="F53">
        <v>32.333333333333329</v>
      </c>
      <c r="G53" s="6">
        <v>7.0277777777777777</v>
      </c>
      <c r="J53" s="11">
        <f t="shared" si="8"/>
        <v>181.6944444444444</v>
      </c>
      <c r="L53" s="11">
        <f t="shared" si="4"/>
        <v>0.3591052759542912</v>
      </c>
      <c r="N53" s="5">
        <v>1584.2896825396824</v>
      </c>
      <c r="O53">
        <v>2601.3611111111113</v>
      </c>
      <c r="P53">
        <v>268.4828042328042</v>
      </c>
      <c r="Q53">
        <v>1431.8055555555554</v>
      </c>
      <c r="R53">
        <v>1263.5039682539682</v>
      </c>
      <c r="S53" s="6">
        <v>263.57539682539681</v>
      </c>
      <c r="V53" s="11">
        <f t="shared" si="9"/>
        <v>7413.0185185185182</v>
      </c>
      <c r="X53" s="11">
        <f t="shared" si="5"/>
        <v>0.36429366333136404</v>
      </c>
      <c r="Z53" s="5">
        <v>2606889.1638426972</v>
      </c>
      <c r="AA53">
        <v>4275582.9954543542</v>
      </c>
      <c r="AB53">
        <v>441105.92009952129</v>
      </c>
      <c r="AC53">
        <v>2363098.9495867272</v>
      </c>
      <c r="AD53">
        <v>2086168.8680590547</v>
      </c>
      <c r="AE53" s="6">
        <v>435881.53495361615</v>
      </c>
      <c r="AH53" s="11">
        <f t="shared" si="10"/>
        <v>12208727.431995969</v>
      </c>
      <c r="AJ53" s="11">
        <f t="shared" si="6"/>
        <v>0.36397923128521908</v>
      </c>
      <c r="AL53" s="5">
        <v>7078875237738.5908</v>
      </c>
      <c r="AM53">
        <v>11610090798177.037</v>
      </c>
      <c r="AN53">
        <v>1197797098944.5261</v>
      </c>
      <c r="AO53">
        <v>6416924047932.6816</v>
      </c>
      <c r="AP53">
        <v>5664932703988.4238</v>
      </c>
      <c r="AQ53" s="6">
        <v>1183628455258.7273</v>
      </c>
      <c r="AT53" s="11">
        <f t="shared" si="11"/>
        <v>33152248342039.984</v>
      </c>
      <c r="AV53" s="11">
        <f t="shared" si="7"/>
        <v>0.36397843604970165</v>
      </c>
    </row>
    <row r="54" spans="2:48">
      <c r="B54" s="5">
        <v>7.6607142857142856</v>
      </c>
      <c r="C54">
        <v>12.125</v>
      </c>
      <c r="D54">
        <v>1.2837301587301586</v>
      </c>
      <c r="E54">
        <v>6</v>
      </c>
      <c r="F54">
        <v>5.4285714285714288</v>
      </c>
      <c r="G54" s="6">
        <v>1.1845238095238095</v>
      </c>
      <c r="J54" s="11">
        <f t="shared" si="8"/>
        <v>33.682539682539684</v>
      </c>
      <c r="L54" s="11">
        <f t="shared" si="4"/>
        <v>6.6570982643545648E-2</v>
      </c>
      <c r="N54" s="5">
        <v>290.94841269841271</v>
      </c>
      <c r="O54">
        <v>478.40079365079362</v>
      </c>
      <c r="P54">
        <v>49.288548752834458</v>
      </c>
      <c r="Q54">
        <v>265.35449735449731</v>
      </c>
      <c r="R54">
        <v>234.48148148148147</v>
      </c>
      <c r="S54" s="6">
        <v>48.903714726631392</v>
      </c>
      <c r="V54" s="11">
        <f t="shared" si="9"/>
        <v>1367.3774486646512</v>
      </c>
      <c r="X54" s="11">
        <f t="shared" si="5"/>
        <v>6.7196235742075283E-2</v>
      </c>
      <c r="Z54" s="5">
        <v>481195.29183754075</v>
      </c>
      <c r="AA54">
        <v>789215.21190638025</v>
      </c>
      <c r="AB54">
        <v>81422.007986967175</v>
      </c>
      <c r="AC54">
        <v>436204.59134682675</v>
      </c>
      <c r="AD54">
        <v>385087.58114174532</v>
      </c>
      <c r="AE54" s="6">
        <v>80459.674392662084</v>
      </c>
      <c r="AH54" s="11">
        <f t="shared" si="10"/>
        <v>2253584.358612122</v>
      </c>
      <c r="AJ54" s="11">
        <f t="shared" si="6"/>
        <v>6.7186191767566725E-2</v>
      </c>
      <c r="AL54" s="5">
        <v>1306677928793.2097</v>
      </c>
      <c r="AM54">
        <v>2143087551059.7034</v>
      </c>
      <c r="AN54">
        <v>221099395002.79584</v>
      </c>
      <c r="AO54">
        <v>1184489448344.8054</v>
      </c>
      <c r="AP54">
        <v>1045680603898.3334</v>
      </c>
      <c r="AQ54" s="6">
        <v>218484028417.92426</v>
      </c>
      <c r="AT54" s="11">
        <f t="shared" si="11"/>
        <v>6119518955516.7715</v>
      </c>
      <c r="AV54" s="11">
        <f t="shared" si="7"/>
        <v>6.7186180431117015E-2</v>
      </c>
    </row>
    <row r="55" spans="2:48">
      <c r="B55" s="5">
        <v>9.375</v>
      </c>
      <c r="C55">
        <v>13.458333333333332</v>
      </c>
      <c r="D55">
        <v>1.4742063492063491</v>
      </c>
      <c r="E55">
        <v>7.333333333333333</v>
      </c>
      <c r="F55">
        <v>6</v>
      </c>
      <c r="G55" s="6">
        <v>1.375</v>
      </c>
      <c r="J55" s="11">
        <f t="shared" si="8"/>
        <v>39.015873015873012</v>
      </c>
      <c r="L55" s="11">
        <f t="shared" si="4"/>
        <v>7.711191109228803E-2</v>
      </c>
      <c r="N55" s="5">
        <v>337.3769841269841</v>
      </c>
      <c r="O55">
        <v>556.73412698412699</v>
      </c>
      <c r="P55">
        <v>57.30291005291005</v>
      </c>
      <c r="Q55">
        <v>308.3174603174603</v>
      </c>
      <c r="R55">
        <v>272.87301587301585</v>
      </c>
      <c r="S55" s="6">
        <v>56.744984567901227</v>
      </c>
      <c r="V55" s="11">
        <f t="shared" si="9"/>
        <v>1589.3494819223986</v>
      </c>
      <c r="X55" s="11">
        <f t="shared" si="5"/>
        <v>7.8104478443826481E-2</v>
      </c>
      <c r="Z55" s="5">
        <v>559126.75975857163</v>
      </c>
      <c r="AA55">
        <v>917039.37145538512</v>
      </c>
      <c r="AB55">
        <v>94609.154726380191</v>
      </c>
      <c r="AC55">
        <v>506852.47964082746</v>
      </c>
      <c r="AD55">
        <v>447457.56051062397</v>
      </c>
      <c r="AE55" s="6">
        <v>93490.508104257635</v>
      </c>
      <c r="AH55" s="11">
        <f t="shared" si="10"/>
        <v>2618575.8341960465</v>
      </c>
      <c r="AJ55" s="11">
        <f t="shared" si="6"/>
        <v>7.8067695793983954E-2</v>
      </c>
      <c r="AL55" s="5">
        <v>1518306620889.7058</v>
      </c>
      <c r="AM55">
        <v>2490180591850.5835</v>
      </c>
      <c r="AN55">
        <v>256908506619.18909</v>
      </c>
      <c r="AO55">
        <v>1376328575104.2224</v>
      </c>
      <c r="AP55">
        <v>1215038342137.9087</v>
      </c>
      <c r="AQ55" s="6">
        <v>253869556986.84991</v>
      </c>
      <c r="AT55" s="11">
        <f t="shared" si="11"/>
        <v>7110632193588.459</v>
      </c>
      <c r="AV55" s="11">
        <f t="shared" si="7"/>
        <v>7.806760972724211E-2</v>
      </c>
    </row>
    <row r="56" spans="2:48">
      <c r="B56" s="7">
        <v>40</v>
      </c>
      <c r="C56" s="8">
        <v>76</v>
      </c>
      <c r="D56" s="8">
        <v>7.4285714285714279</v>
      </c>
      <c r="E56" s="8">
        <v>37</v>
      </c>
      <c r="F56" s="8">
        <v>33</v>
      </c>
      <c r="G56" s="9">
        <v>6</v>
      </c>
      <c r="J56" s="11">
        <f t="shared" si="8"/>
        <v>199.42857142857144</v>
      </c>
      <c r="L56" s="12">
        <f t="shared" si="4"/>
        <v>0.39415543163690275</v>
      </c>
      <c r="N56" s="7">
        <v>1680.8214285714284</v>
      </c>
      <c r="O56" s="8">
        <v>2736.4325396825398</v>
      </c>
      <c r="P56" s="8">
        <v>282.9404761904762</v>
      </c>
      <c r="Q56" s="8">
        <v>1522.5714285714284</v>
      </c>
      <c r="R56" s="8">
        <v>1342.5079365079364</v>
      </c>
      <c r="S56" s="9">
        <v>282.3769841269841</v>
      </c>
      <c r="V56" s="12">
        <f t="shared" si="9"/>
        <v>7847.6507936507933</v>
      </c>
      <c r="X56" s="12">
        <f t="shared" si="5"/>
        <v>0.38565254477951466</v>
      </c>
      <c r="Z56" s="7">
        <v>2765073.3051776267</v>
      </c>
      <c r="AA56" s="8">
        <v>4534926.0314100953</v>
      </c>
      <c r="AB56" s="8">
        <v>467864.44662003539</v>
      </c>
      <c r="AC56" s="8">
        <v>2506504.6516702357</v>
      </c>
      <c r="AD56" s="8">
        <v>2212763.3987307884</v>
      </c>
      <c r="AE56" s="9">
        <v>462341.31059810752</v>
      </c>
      <c r="AH56" s="12">
        <f t="shared" si="10"/>
        <v>12949473.144206887</v>
      </c>
      <c r="AJ56" s="12">
        <f t="shared" si="6"/>
        <v>0.38606310992123127</v>
      </c>
      <c r="AL56" s="7">
        <v>7508410937408.8652</v>
      </c>
      <c r="AM56" s="8">
        <v>12314573967561.334</v>
      </c>
      <c r="AN56" s="8">
        <v>1270477658613.0386</v>
      </c>
      <c r="AO56" s="8">
        <v>6806293526789.583</v>
      </c>
      <c r="AP56" s="8">
        <v>6008672458056.8516</v>
      </c>
      <c r="AQ56" s="9">
        <v>1255449282836.0515</v>
      </c>
      <c r="AT56" s="12">
        <f t="shared" si="11"/>
        <v>35163877831265.723</v>
      </c>
      <c r="AV56" s="12">
        <f t="shared" si="7"/>
        <v>0.3860641102352248</v>
      </c>
    </row>
    <row r="57" spans="2:48">
      <c r="B57"/>
      <c r="C57"/>
      <c r="F57"/>
      <c r="J57" s="3">
        <f>SUM(J51:J56)</f>
        <v>505.96428571428567</v>
      </c>
      <c r="L57">
        <f>SUM(L51:L56)</f>
        <v>1</v>
      </c>
      <c r="V57">
        <f>SUM(V51:V56)</f>
        <v>20349.018565759638</v>
      </c>
      <c r="X57">
        <f>SUM(X51:X56)</f>
        <v>1</v>
      </c>
      <c r="AH57">
        <f>SUM(AH51:AH56)</f>
        <v>33542373.802171819</v>
      </c>
      <c r="AJ57">
        <f>SUM(AJ51:AJ56)</f>
        <v>1</v>
      </c>
      <c r="AT57">
        <f>SUM(AT51:AT56)</f>
        <v>91083001239977.328</v>
      </c>
      <c r="AV57">
        <f>SUM(AV51:AV56)</f>
        <v>1</v>
      </c>
    </row>
    <row r="58" spans="2:48">
      <c r="B58"/>
      <c r="C58"/>
      <c r="F58"/>
    </row>
    <row r="59" spans="2:48">
      <c r="B59" s="2">
        <f t="array" ref="B59:H65">MMULT(G13:M19,G13:M19)</f>
        <v>7</v>
      </c>
      <c r="C59" s="3">
        <v>13.577777777777779</v>
      </c>
      <c r="D59" s="3">
        <v>1.5746031746031743</v>
      </c>
      <c r="E59" s="3">
        <v>8.3777777777777764</v>
      </c>
      <c r="F59" s="3">
        <v>7.9333333333333336</v>
      </c>
      <c r="G59" s="3">
        <v>1.3388888888888888</v>
      </c>
      <c r="H59" s="4">
        <v>1.1499999999999999</v>
      </c>
      <c r="J59" s="10">
        <f t="shared" ref="J59:J65" si="12">SUM(B59:H59)</f>
        <v>40.952380952380949</v>
      </c>
      <c r="L59" s="10">
        <f t="shared" ref="L59:L65" si="13">J59/$J$66</f>
        <v>4.7268979732050846E-2</v>
      </c>
      <c r="N59" s="2">
        <f t="array" ref="N59:T65">MMULT(B59:H65,B59:H65)</f>
        <v>451.90432098765427</v>
      </c>
      <c r="O59" s="3">
        <v>743.40555555555557</v>
      </c>
      <c r="P59" s="3">
        <v>85.513756613756598</v>
      </c>
      <c r="Q59" s="3">
        <v>434.13059964726631</v>
      </c>
      <c r="R59" s="3">
        <v>387.04171075837741</v>
      </c>
      <c r="S59" s="3">
        <v>75.558289241622575</v>
      </c>
      <c r="T59" s="4">
        <v>61.561913580246909</v>
      </c>
      <c r="V59" s="10">
        <f t="shared" ref="V59:V65" si="14">SUM(N59:T59)</f>
        <v>2239.1161463844796</v>
      </c>
      <c r="X59" s="10">
        <f t="shared" ref="X59:X65" si="15">V59/V$66</f>
        <v>4.783416882614655E-2</v>
      </c>
      <c r="Z59" s="2">
        <f t="array" ref="Z59:AF65">MMULT(N59:T65,N59:T65)</f>
        <v>1341258.9199282592</v>
      </c>
      <c r="AA59" s="3">
        <v>2220144.7232413217</v>
      </c>
      <c r="AB59" s="3">
        <v>255296.99324062205</v>
      </c>
      <c r="AC59" s="3">
        <v>1298997.5547168439</v>
      </c>
      <c r="AD59" s="3">
        <v>1160845.1322782226</v>
      </c>
      <c r="AE59" s="3">
        <v>225351.66272814971</v>
      </c>
      <c r="AF59" s="4">
        <v>183889.64580735844</v>
      </c>
      <c r="AH59" s="10">
        <f t="shared" ref="AH59:AH65" si="16">SUM(Z59:AF59)</f>
        <v>6685784.6319407774</v>
      </c>
      <c r="AJ59" s="10">
        <f t="shared" ref="AJ59:AJ65" si="17">AH59/AH$66</f>
        <v>4.7823653806136561E-2</v>
      </c>
      <c r="AL59" s="2">
        <f t="array" ref="AL59:AR65">MMULT(Z59:AF65,Z59:AF65)</f>
        <v>11955837495158.414</v>
      </c>
      <c r="AM59" s="3">
        <v>19790332208846.262</v>
      </c>
      <c r="AN59" s="3">
        <v>2275710805498.1357</v>
      </c>
      <c r="AO59" s="3">
        <v>11579275035380.164</v>
      </c>
      <c r="AP59" s="3">
        <v>10347821222266.064</v>
      </c>
      <c r="AQ59" s="3">
        <v>2008775834974.6562</v>
      </c>
      <c r="AR59" s="4">
        <v>1639188972724.4897</v>
      </c>
      <c r="AT59" s="10">
        <f t="shared" ref="AT59:AT65" si="18">SUM(AL59:AR59)</f>
        <v>59596941574848.188</v>
      </c>
      <c r="AV59" s="10">
        <f t="shared" ref="AV59:AV65" si="19">AT59/AT$66</f>
        <v>4.7823645935291162E-2</v>
      </c>
    </row>
    <row r="60" spans="2:48">
      <c r="B60" s="5">
        <v>4.8412698412698409</v>
      </c>
      <c r="C60">
        <v>7</v>
      </c>
      <c r="D60">
        <v>0.88888888888888895</v>
      </c>
      <c r="E60">
        <v>4.7777777777777777</v>
      </c>
      <c r="F60">
        <v>4.2063492063492065</v>
      </c>
      <c r="G60">
        <v>0.89285714285714279</v>
      </c>
      <c r="H60" s="6">
        <v>0.68809523809523809</v>
      </c>
      <c r="J60" s="11">
        <f t="shared" si="12"/>
        <v>23.295238095238094</v>
      </c>
      <c r="L60" s="11">
        <f t="shared" si="13"/>
        <v>2.6888354517347994E-2</v>
      </c>
      <c r="N60" s="5">
        <v>264.14047619047614</v>
      </c>
      <c r="O60">
        <v>439.06675485008816</v>
      </c>
      <c r="P60">
        <v>50.39508692365834</v>
      </c>
      <c r="Q60">
        <v>255.68844797178127</v>
      </c>
      <c r="R60">
        <v>228.56640211640214</v>
      </c>
      <c r="S60">
        <v>44.202910052910049</v>
      </c>
      <c r="T60" s="6">
        <v>36.153395061728389</v>
      </c>
      <c r="V60" s="11">
        <f t="shared" si="14"/>
        <v>1318.2134731670444</v>
      </c>
      <c r="X60" s="11">
        <f t="shared" si="15"/>
        <v>2.8160953564731292E-2</v>
      </c>
      <c r="Z60" s="5">
        <v>788663.46414042648</v>
      </c>
      <c r="AA60">
        <v>1305471.5583685092</v>
      </c>
      <c r="AB60">
        <v>150117.24762906236</v>
      </c>
      <c r="AC60">
        <v>763823.04827422532</v>
      </c>
      <c r="AD60">
        <v>682590.72474080534</v>
      </c>
      <c r="AE60">
        <v>132507.4597497762</v>
      </c>
      <c r="AF60" s="6">
        <v>108128.31481736027</v>
      </c>
      <c r="AH60" s="11">
        <f t="shared" si="16"/>
        <v>3931301.8177201645</v>
      </c>
      <c r="AJ60" s="11">
        <f t="shared" si="17"/>
        <v>2.8120740868601449E-2</v>
      </c>
      <c r="AL60" s="5">
        <v>7030127055082.0176</v>
      </c>
      <c r="AM60">
        <v>11636871942474.438</v>
      </c>
      <c r="AN60">
        <v>1338135961641.8237</v>
      </c>
      <c r="AO60">
        <v>6808705349157.4521</v>
      </c>
      <c r="AP60">
        <v>6084600762445.1992</v>
      </c>
      <c r="AQ60">
        <v>1181176086643.1123</v>
      </c>
      <c r="AR60" s="6">
        <v>963856087070.78992</v>
      </c>
      <c r="AT60" s="11">
        <f t="shared" si="18"/>
        <v>35043473244514.832</v>
      </c>
      <c r="AV60" s="11">
        <f t="shared" si="19"/>
        <v>2.8120682244805201E-2</v>
      </c>
    </row>
    <row r="61" spans="2:48">
      <c r="B61" s="5">
        <v>40.5</v>
      </c>
      <c r="C61">
        <v>66.5</v>
      </c>
      <c r="D61">
        <v>7</v>
      </c>
      <c r="E61">
        <v>40.333333333333329</v>
      </c>
      <c r="F61">
        <v>36.333333333333329</v>
      </c>
      <c r="G61">
        <v>7.5277777777777777</v>
      </c>
      <c r="H61" s="6">
        <v>5.8277777777777775</v>
      </c>
      <c r="J61" s="11">
        <f t="shared" si="12"/>
        <v>204.02222222222218</v>
      </c>
      <c r="L61" s="11">
        <f t="shared" si="13"/>
        <v>0.23549112561548149</v>
      </c>
      <c r="N61" s="5">
        <v>2251.5738095238094</v>
      </c>
      <c r="O61">
        <v>3732.8499999999995</v>
      </c>
      <c r="P61">
        <v>429.43580246913575</v>
      </c>
      <c r="Q61">
        <v>2177.9166666666661</v>
      </c>
      <c r="R61">
        <v>1945.6912698412698</v>
      </c>
      <c r="S61">
        <v>376.8137566137566</v>
      </c>
      <c r="T61" s="6">
        <v>308.00039682539676</v>
      </c>
      <c r="V61" s="11">
        <f t="shared" si="14"/>
        <v>11222.281701940034</v>
      </c>
      <c r="X61" s="11">
        <f t="shared" si="15"/>
        <v>0.23974125612553157</v>
      </c>
      <c r="Z61" s="5">
        <v>6717340.9567528544</v>
      </c>
      <c r="AA61">
        <v>11119157.229737654</v>
      </c>
      <c r="AB61">
        <v>1278602.0455965053</v>
      </c>
      <c r="AC61">
        <v>6505755.982033046</v>
      </c>
      <c r="AD61">
        <v>5813867.5902268253</v>
      </c>
      <c r="AE61">
        <v>1128615.8938146385</v>
      </c>
      <c r="AF61" s="6">
        <v>920968.52215510828</v>
      </c>
      <c r="AH61" s="11">
        <f t="shared" si="16"/>
        <v>33484308.220316634</v>
      </c>
      <c r="AJ61" s="11">
        <f t="shared" si="17"/>
        <v>0.23951444032703625</v>
      </c>
      <c r="AL61" s="5">
        <v>59878139978248.555</v>
      </c>
      <c r="AM61">
        <v>99115455754397.156</v>
      </c>
      <c r="AN61">
        <v>11397388950853.494</v>
      </c>
      <c r="AO61">
        <v>57992211061280.398</v>
      </c>
      <c r="AP61">
        <v>51824749867104.102</v>
      </c>
      <c r="AQ61">
        <v>10060504810355.545</v>
      </c>
      <c r="AR61" s="6">
        <v>8209511613122.3545</v>
      </c>
      <c r="AT61" s="11">
        <f t="shared" si="18"/>
        <v>298477962035361.62</v>
      </c>
      <c r="AV61" s="11">
        <f t="shared" si="19"/>
        <v>0.23951404214156224</v>
      </c>
    </row>
    <row r="62" spans="2:48">
      <c r="B62" s="5">
        <v>8.2857142857142847</v>
      </c>
      <c r="C62">
        <v>13.25</v>
      </c>
      <c r="D62">
        <v>1.5337301587301586</v>
      </c>
      <c r="E62">
        <v>7</v>
      </c>
      <c r="F62">
        <v>6.4285714285714288</v>
      </c>
      <c r="G62">
        <v>1.3095238095238095</v>
      </c>
      <c r="H62" s="6">
        <v>1.1047619047619048</v>
      </c>
      <c r="J62" s="11">
        <f t="shared" si="12"/>
        <v>38.912301587301592</v>
      </c>
      <c r="L62" s="11">
        <f t="shared" si="13"/>
        <v>4.4914233367685803E-2</v>
      </c>
      <c r="N62" s="5">
        <v>427.3438492063492</v>
      </c>
      <c r="O62">
        <v>708.90178571428578</v>
      </c>
      <c r="P62">
        <v>81.494425547996968</v>
      </c>
      <c r="Q62">
        <v>415.7390211640211</v>
      </c>
      <c r="R62">
        <v>371.70251322751324</v>
      </c>
      <c r="S62">
        <v>72.020381393298052</v>
      </c>
      <c r="T62" s="6">
        <v>58.753119488536157</v>
      </c>
      <c r="V62" s="11">
        <f t="shared" si="14"/>
        <v>2135.9550957420001</v>
      </c>
      <c r="X62" s="11">
        <f t="shared" si="15"/>
        <v>4.5630342499100945E-2</v>
      </c>
      <c r="Z62" s="5">
        <v>1279359.7337482204</v>
      </c>
      <c r="AA62">
        <v>2117714.4559326973</v>
      </c>
      <c r="AB62">
        <v>243518.1272279307</v>
      </c>
      <c r="AC62">
        <v>1239073.0262959581</v>
      </c>
      <c r="AD62">
        <v>1107299.6999305747</v>
      </c>
      <c r="AE62">
        <v>214954.40717421763</v>
      </c>
      <c r="AF62" s="6">
        <v>175405.84499985291</v>
      </c>
      <c r="AH62" s="11">
        <f t="shared" si="16"/>
        <v>6377325.2953094514</v>
      </c>
      <c r="AJ62" s="11">
        <f t="shared" si="17"/>
        <v>4.561723326757295E-2</v>
      </c>
      <c r="AL62" s="5">
        <v>11404235144467.766</v>
      </c>
      <c r="AM62">
        <v>18877272478525.285</v>
      </c>
      <c r="AN62">
        <v>2170717121078.415</v>
      </c>
      <c r="AO62">
        <v>11045046017562.604</v>
      </c>
      <c r="AP62">
        <v>9870407364348.3242</v>
      </c>
      <c r="AQ62">
        <v>1916097637206.7266</v>
      </c>
      <c r="AR62" s="6">
        <v>1563562276542.74</v>
      </c>
      <c r="AT62" s="11">
        <f t="shared" si="18"/>
        <v>56847338039731.859</v>
      </c>
      <c r="AV62" s="11">
        <f t="shared" si="19"/>
        <v>4.5617222879828133E-2</v>
      </c>
    </row>
    <row r="63" spans="2:48">
      <c r="B63" s="5">
        <v>10</v>
      </c>
      <c r="C63">
        <v>14.583333333333332</v>
      </c>
      <c r="D63">
        <v>1.7242063492063491</v>
      </c>
      <c r="E63">
        <v>8.3333333333333321</v>
      </c>
      <c r="F63">
        <v>7</v>
      </c>
      <c r="G63">
        <v>1.5</v>
      </c>
      <c r="H63" s="6">
        <v>1.2</v>
      </c>
      <c r="J63" s="11">
        <f t="shared" si="12"/>
        <v>44.340873015873015</v>
      </c>
      <c r="L63" s="11">
        <f t="shared" si="13"/>
        <v>5.1180121378678584E-2</v>
      </c>
      <c r="N63" s="5">
        <v>484.17982804232798</v>
      </c>
      <c r="O63">
        <v>805.32083333333333</v>
      </c>
      <c r="P63">
        <v>92.552777777777777</v>
      </c>
      <c r="Q63">
        <v>471.96335978835975</v>
      </c>
      <c r="R63">
        <v>422.59351851851847</v>
      </c>
      <c r="S63">
        <v>81.70186287477955</v>
      </c>
      <c r="T63" s="6">
        <v>66.739362874779545</v>
      </c>
      <c r="V63" s="11">
        <f t="shared" si="14"/>
        <v>2425.0515432098764</v>
      </c>
      <c r="X63" s="11">
        <f t="shared" si="15"/>
        <v>5.1806300944823781E-2</v>
      </c>
      <c r="Z63" s="5">
        <v>1452447.3375821528</v>
      </c>
      <c r="AA63">
        <v>2404234.1828991873</v>
      </c>
      <c r="AB63">
        <v>276465.19350441737</v>
      </c>
      <c r="AC63">
        <v>1406715.5449459583</v>
      </c>
      <c r="AD63">
        <v>1257115.2863284787</v>
      </c>
      <c r="AE63">
        <v>244036.4990417732</v>
      </c>
      <c r="AF63" s="6">
        <v>199137.48652637258</v>
      </c>
      <c r="AH63" s="11">
        <f t="shared" si="16"/>
        <v>7240151.5308283409</v>
      </c>
      <c r="AJ63" s="11">
        <f t="shared" si="17"/>
        <v>5.178905983003422E-2</v>
      </c>
      <c r="AL63" s="5">
        <v>12947178784412.27</v>
      </c>
      <c r="AM63">
        <v>21431285715155.73</v>
      </c>
      <c r="AN63">
        <v>2464405749372.5249</v>
      </c>
      <c r="AO63">
        <v>12539392923884.211</v>
      </c>
      <c r="AP63">
        <v>11205830746555.242</v>
      </c>
      <c r="AQ63">
        <v>2175337351706.2158</v>
      </c>
      <c r="AR63" s="6">
        <v>1775105483064.3259</v>
      </c>
      <c r="AT63" s="11">
        <f t="shared" si="18"/>
        <v>64538536754150.523</v>
      </c>
      <c r="AV63" s="11">
        <f t="shared" si="19"/>
        <v>5.1789035634252384E-2</v>
      </c>
    </row>
    <row r="64" spans="2:48">
      <c r="B64" s="5">
        <v>45</v>
      </c>
      <c r="C64">
        <v>85</v>
      </c>
      <c r="D64">
        <v>9.428571428571427</v>
      </c>
      <c r="E64">
        <v>45</v>
      </c>
      <c r="F64">
        <v>41</v>
      </c>
      <c r="G64">
        <v>7</v>
      </c>
      <c r="H64" s="6">
        <v>6.1</v>
      </c>
      <c r="J64" s="11">
        <f t="shared" si="12"/>
        <v>238.52857142857141</v>
      </c>
      <c r="L64" s="11">
        <f t="shared" si="13"/>
        <v>0.27531982136722777</v>
      </c>
      <c r="N64" s="5">
        <v>2547.8222222222221</v>
      </c>
      <c r="O64">
        <v>4195.5666666666666</v>
      </c>
      <c r="P64">
        <v>483.0928571428571</v>
      </c>
      <c r="Q64">
        <v>2464.4634920634921</v>
      </c>
      <c r="R64">
        <v>2200.9968253968254</v>
      </c>
      <c r="S64">
        <v>429.41428571428571</v>
      </c>
      <c r="T64" s="6">
        <v>349.5</v>
      </c>
      <c r="V64" s="11">
        <f t="shared" si="14"/>
        <v>12670.856349206348</v>
      </c>
      <c r="X64" s="11">
        <f t="shared" si="15"/>
        <v>0.27068711141155499</v>
      </c>
      <c r="Z64" s="5">
        <v>7597501.7575536091</v>
      </c>
      <c r="AA64">
        <v>12575937.48872155</v>
      </c>
      <c r="AB64">
        <v>1446122.9768174782</v>
      </c>
      <c r="AC64">
        <v>7358195.9429036835</v>
      </c>
      <c r="AD64">
        <v>6575647.2724115364</v>
      </c>
      <c r="AE64">
        <v>1276510.8551209373</v>
      </c>
      <c r="AF64" s="6">
        <v>1041646.308621756</v>
      </c>
      <c r="AH64" s="11">
        <f t="shared" si="16"/>
        <v>37871562.602150545</v>
      </c>
      <c r="AJ64" s="11">
        <f t="shared" si="17"/>
        <v>0.27089662600407843</v>
      </c>
      <c r="AL64" s="5">
        <v>67723826639129.609</v>
      </c>
      <c r="AM64">
        <v>112102312213091.41</v>
      </c>
      <c r="AN64">
        <v>12890761030843.164</v>
      </c>
      <c r="AO64">
        <v>65590789055407.125</v>
      </c>
      <c r="AP64">
        <v>58615220461028.648</v>
      </c>
      <c r="AQ64">
        <v>11378708222173.643</v>
      </c>
      <c r="AR64" s="6">
        <v>9285183899973.5039</v>
      </c>
      <c r="AT64" s="11">
        <f t="shared" si="18"/>
        <v>337586801521647.06</v>
      </c>
      <c r="AV64" s="11">
        <f t="shared" si="19"/>
        <v>0.27089698299572157</v>
      </c>
    </row>
    <row r="65" spans="2:48">
      <c r="B65" s="7">
        <v>56</v>
      </c>
      <c r="C65" s="8">
        <v>94</v>
      </c>
      <c r="D65" s="8">
        <v>10.65079365079365</v>
      </c>
      <c r="E65" s="8">
        <v>54</v>
      </c>
      <c r="F65" s="8">
        <v>46</v>
      </c>
      <c r="G65" s="8">
        <v>8.6666666666666661</v>
      </c>
      <c r="H65" s="9">
        <v>7</v>
      </c>
      <c r="J65" s="12">
        <f t="shared" si="12"/>
        <v>276.3174603174603</v>
      </c>
      <c r="L65" s="12">
        <f t="shared" si="13"/>
        <v>0.31893736402152756</v>
      </c>
      <c r="N65" s="7">
        <v>2967.8650793650795</v>
      </c>
      <c r="O65" s="8">
        <v>4907.6333333333332</v>
      </c>
      <c r="P65" s="8">
        <v>564.6936507936507</v>
      </c>
      <c r="Q65" s="8">
        <v>2877.1820105820107</v>
      </c>
      <c r="R65" s="8">
        <v>2573.1185185185186</v>
      </c>
      <c r="S65" s="8">
        <v>500.13077601410936</v>
      </c>
      <c r="T65" s="9">
        <v>407.87522045855377</v>
      </c>
      <c r="V65" s="12">
        <f t="shared" si="14"/>
        <v>14798.498589065259</v>
      </c>
      <c r="X65" s="12">
        <f t="shared" si="15"/>
        <v>0.31613986662811094</v>
      </c>
      <c r="Z65" s="7">
        <v>8869106.1394212097</v>
      </c>
      <c r="AA65" s="8">
        <v>14680882.179472577</v>
      </c>
      <c r="AB65" s="8">
        <v>1688171.2859883439</v>
      </c>
      <c r="AC65" s="8">
        <v>8589781.6899492834</v>
      </c>
      <c r="AD65" s="8">
        <v>7676263.7039572895</v>
      </c>
      <c r="AE65" s="8">
        <v>1490161.3913655675</v>
      </c>
      <c r="AF65" s="9">
        <v>1215990.5394472983</v>
      </c>
      <c r="AH65" s="12">
        <f t="shared" si="16"/>
        <v>44210356.929601565</v>
      </c>
      <c r="AJ65" s="12">
        <f t="shared" si="17"/>
        <v>0.31623824589653998</v>
      </c>
      <c r="AL65" s="7">
        <v>79059107783001.828</v>
      </c>
      <c r="AM65" s="8">
        <v>130865446091009.38</v>
      </c>
      <c r="AN65" s="8">
        <v>15048353235944.293</v>
      </c>
      <c r="AO65" s="8">
        <v>76569052856188.891</v>
      </c>
      <c r="AP65" s="8">
        <v>68425947885469.625</v>
      </c>
      <c r="AQ65" s="8">
        <v>13283220461831.209</v>
      </c>
      <c r="AR65" s="9">
        <v>10839292331307.424</v>
      </c>
      <c r="AT65" s="12">
        <f t="shared" si="18"/>
        <v>394090420644752.62</v>
      </c>
      <c r="AV65" s="12">
        <f t="shared" si="19"/>
        <v>0.31623838816853944</v>
      </c>
    </row>
    <row r="66" spans="2:48">
      <c r="B66"/>
      <c r="C66"/>
      <c r="F66"/>
      <c r="J66">
        <f>SUM(J59:J65)</f>
        <v>866.36904761904748</v>
      </c>
      <c r="L66">
        <f>SUM(L59:L65)</f>
        <v>1</v>
      </c>
      <c r="V66">
        <f>SUM(V59:V65)</f>
        <v>46809.972898715037</v>
      </c>
      <c r="X66">
        <f>SUM(X59:X65)</f>
        <v>1.0000000000000002</v>
      </c>
      <c r="AH66">
        <f>SUM(AH59:AH65)</f>
        <v>139800791.0278675</v>
      </c>
      <c r="AJ66">
        <f>SUM(AJ59:AJ65)</f>
        <v>1</v>
      </c>
      <c r="AT66">
        <f>SUM(AT59:AT65)</f>
        <v>1246181473815006.5</v>
      </c>
      <c r="AV66">
        <f>SUM(AV59:AV65)</f>
        <v>1</v>
      </c>
    </row>
    <row r="67" spans="2:48">
      <c r="B67"/>
      <c r="C67"/>
      <c r="F67"/>
    </row>
    <row r="68" spans="2:48">
      <c r="B68"/>
      <c r="C68"/>
      <c r="F68"/>
    </row>
  </sheetData>
  <mergeCells count="6">
    <mergeCell ref="B30:H30"/>
    <mergeCell ref="N30:T30"/>
    <mergeCell ref="Z30:AF30"/>
    <mergeCell ref="AL30:AR30"/>
    <mergeCell ref="B2:D2"/>
    <mergeCell ref="F10:M10"/>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dimension ref="B2:AV68"/>
  <sheetViews>
    <sheetView topLeftCell="M39" workbookViewId="0">
      <selection activeCell="G28" sqref="G28"/>
    </sheetView>
  </sheetViews>
  <sheetFormatPr baseColWidth="10" defaultRowHeight="16"/>
  <cols>
    <col min="2" max="2" width="10.6640625" style="32"/>
    <col min="3" max="3" width="10.6640625" style="14"/>
    <col min="6" max="6" width="10.6640625" style="32"/>
  </cols>
  <sheetData>
    <row r="2" spans="2:13">
      <c r="B2" s="108" t="str">
        <f>'Process Sheet'!B209:K209</f>
        <v>Passion</v>
      </c>
      <c r="C2" s="109"/>
      <c r="D2" s="110"/>
    </row>
    <row r="4" spans="2:13">
      <c r="B4" t="s">
        <v>8</v>
      </c>
      <c r="C4" s="14">
        <v>3</v>
      </c>
    </row>
    <row r="6" spans="2:13">
      <c r="C6" s="14" t="s">
        <v>2</v>
      </c>
    </row>
    <row r="7" spans="2:13">
      <c r="B7" s="32" t="s">
        <v>0</v>
      </c>
      <c r="C7" s="14">
        <f>'Process Sheet'!M213</f>
        <v>3</v>
      </c>
      <c r="D7" t="s">
        <v>1</v>
      </c>
    </row>
    <row r="8" spans="2:13">
      <c r="B8" s="32" t="s">
        <v>0</v>
      </c>
      <c r="C8" s="14">
        <f>'Process Sheet'!M214</f>
        <v>-6</v>
      </c>
      <c r="D8" t="s">
        <v>3</v>
      </c>
    </row>
    <row r="9" spans="2:13">
      <c r="B9" s="32" t="s">
        <v>0</v>
      </c>
      <c r="C9" s="14">
        <f>'Process Sheet'!M215</f>
        <v>-9</v>
      </c>
      <c r="D9" t="s">
        <v>4</v>
      </c>
    </row>
    <row r="10" spans="2:13">
      <c r="B10" s="32" t="s">
        <v>0</v>
      </c>
      <c r="C10" s="14">
        <f>'Process Sheet'!M216</f>
        <v>-6</v>
      </c>
      <c r="D10" t="s">
        <v>5</v>
      </c>
      <c r="F10" s="111" t="s">
        <v>43</v>
      </c>
      <c r="G10" s="111"/>
      <c r="H10" s="111"/>
      <c r="I10" s="111"/>
      <c r="J10" s="111"/>
      <c r="K10" s="111"/>
      <c r="L10" s="111"/>
      <c r="M10" s="111"/>
    </row>
    <row r="11" spans="2:13">
      <c r="B11" s="32" t="s">
        <v>0</v>
      </c>
      <c r="C11" s="14">
        <f>'Process Sheet'!M217</f>
        <v>1</v>
      </c>
      <c r="D11" t="s">
        <v>6</v>
      </c>
    </row>
    <row r="12" spans="2:13">
      <c r="B12" s="32" t="s">
        <v>0</v>
      </c>
      <c r="C12" s="14">
        <f>'Process Sheet'!M218</f>
        <v>-4</v>
      </c>
      <c r="D12" t="s">
        <v>7</v>
      </c>
      <c r="G12" t="s">
        <v>0</v>
      </c>
      <c r="H12" t="s">
        <v>1</v>
      </c>
      <c r="I12" t="s">
        <v>3</v>
      </c>
      <c r="J12" t="s">
        <v>4</v>
      </c>
      <c r="K12" t="s">
        <v>5</v>
      </c>
      <c r="L12" t="s">
        <v>6</v>
      </c>
      <c r="M12" t="s">
        <v>7</v>
      </c>
    </row>
    <row r="13" spans="2:13">
      <c r="B13" s="32" t="s">
        <v>1</v>
      </c>
      <c r="C13" s="14">
        <f>'Process Sheet'!M219</f>
        <v>-6</v>
      </c>
      <c r="D13" t="s">
        <v>3</v>
      </c>
      <c r="F13" s="32" t="s">
        <v>0</v>
      </c>
      <c r="G13">
        <v>1</v>
      </c>
      <c r="H13">
        <f>ABS(IF(C7&lt;1,-C7,1/C7))</f>
        <v>0.33333333333333331</v>
      </c>
      <c r="I13">
        <f>ABS(IF(C8&lt;1,-C8,1/C8))</f>
        <v>6</v>
      </c>
      <c r="J13">
        <f>ABS(IF(C9&lt;1,-C9,1/C9))</f>
        <v>9</v>
      </c>
      <c r="K13">
        <f>ABS(IF($C$10&lt;1,-$C$10,1/$C$10))</f>
        <v>6</v>
      </c>
      <c r="L13">
        <f>ABS(IF($C$11&lt;1,-$C$11,1/$C$11))</f>
        <v>1</v>
      </c>
      <c r="M13">
        <f>ABS(IF($C$12&lt;1,-$C$12,1/$C$12))</f>
        <v>4</v>
      </c>
    </row>
    <row r="14" spans="2:13">
      <c r="B14" s="32" t="s">
        <v>1</v>
      </c>
      <c r="C14" s="14">
        <f>'Process Sheet'!M220</f>
        <v>-8</v>
      </c>
      <c r="D14" t="s">
        <v>4</v>
      </c>
      <c r="F14" s="32" t="s">
        <v>1</v>
      </c>
      <c r="G14">
        <f>ABS(IF(C7&gt;1,C7,-1/C7))</f>
        <v>3</v>
      </c>
      <c r="H14">
        <v>1</v>
      </c>
      <c r="I14">
        <f>ABS(IF($C$13&lt;1,-$C$13,1/$C$13))</f>
        <v>6</v>
      </c>
      <c r="J14" s="1">
        <f>ABS(IF($C$14&lt;1,-$C$14,1/$C$14))</f>
        <v>8</v>
      </c>
      <c r="K14" s="1">
        <f>ABS(IF($C$15&lt;1,-$C$15,1/$C$15))</f>
        <v>5</v>
      </c>
      <c r="L14" s="1">
        <f>ABS(IF($C$16&lt;1,-$C$16,1/$C$16))</f>
        <v>1</v>
      </c>
      <c r="M14" s="1">
        <f>ABS(IF($C$17&lt;1,-$C$17,1/$C$17))</f>
        <v>5</v>
      </c>
    </row>
    <row r="15" spans="2:13">
      <c r="B15" s="32" t="s">
        <v>1</v>
      </c>
      <c r="C15" s="14">
        <f>'Process Sheet'!M221</f>
        <v>-5</v>
      </c>
      <c r="D15" t="s">
        <v>5</v>
      </c>
      <c r="F15" s="32" t="s">
        <v>3</v>
      </c>
      <c r="G15">
        <f>ABS(IF(C8&gt;1,C8,-1/C8))</f>
        <v>0.16666666666666666</v>
      </c>
      <c r="H15">
        <f>ABS(IF($C$13&gt;1,$C$13,-1/$C$13))</f>
        <v>0.16666666666666666</v>
      </c>
      <c r="I15">
        <v>1</v>
      </c>
      <c r="J15" s="1">
        <f>ABS(IF($C$18&lt;1,-$C$18,1/$C$18))</f>
        <v>5</v>
      </c>
      <c r="K15" s="1">
        <f>ABS(IF($C$19&lt;1,-$C$19,1/$C$19))</f>
        <v>1</v>
      </c>
      <c r="L15" s="1">
        <f>ABS(IF($C$20&lt;1,-$C$20,1/$C$20))</f>
        <v>0.25</v>
      </c>
      <c r="M15" s="1">
        <f>ABS(IF($C$21&lt;1,-$C$21,1/$C$21))</f>
        <v>1</v>
      </c>
    </row>
    <row r="16" spans="2:13">
      <c r="B16" s="32" t="s">
        <v>1</v>
      </c>
      <c r="C16" s="14">
        <f>'Process Sheet'!M222</f>
        <v>1</v>
      </c>
      <c r="D16" t="s">
        <v>6</v>
      </c>
      <c r="F16" s="32" t="s">
        <v>4</v>
      </c>
      <c r="G16">
        <f>ABS(IF(C9&gt;1,C9,-1/C9))</f>
        <v>0.1111111111111111</v>
      </c>
      <c r="H16" s="1">
        <f>ABS(IF($C$14&gt;1,$C$14,-1/$C$14))</f>
        <v>0.125</v>
      </c>
      <c r="I16" s="1">
        <f>ABS(IF($C$18&gt;1,$C$18,-1/$C$18))</f>
        <v>0.2</v>
      </c>
      <c r="J16">
        <v>1</v>
      </c>
      <c r="K16" s="1">
        <f>ABS(IF($C$22&lt;1,-$C$22,1/$C$22))</f>
        <v>0.2</v>
      </c>
      <c r="L16" s="1">
        <f>ABS(IF($C$23&lt;1,-$C$23,1/$C$23))</f>
        <v>0.2</v>
      </c>
      <c r="M16" s="1">
        <f>ABS(IF($C$24&lt;1,-$C$24,1/$C$24))</f>
        <v>0.33333333333333331</v>
      </c>
    </row>
    <row r="17" spans="2:48">
      <c r="B17" s="32" t="s">
        <v>1</v>
      </c>
      <c r="C17" s="14">
        <f>'Process Sheet'!M223</f>
        <v>-5</v>
      </c>
      <c r="D17" t="s">
        <v>7</v>
      </c>
      <c r="F17" s="32" t="s">
        <v>5</v>
      </c>
      <c r="G17">
        <f>ABS(IF($C$10&gt;1,$C$10,-1/$C$10))</f>
        <v>0.16666666666666666</v>
      </c>
      <c r="H17" s="1">
        <f>ABS(IF($C$15&gt;1,$C$15,-1/$C$15))</f>
        <v>0.2</v>
      </c>
      <c r="I17" s="1">
        <f>ABS(IF($C$19&gt;1,$C$19,-1/$C$19))</f>
        <v>1</v>
      </c>
      <c r="J17" s="1">
        <f>ABS(IF($C$22&gt;1,$C$22,-1/$C$22))</f>
        <v>5</v>
      </c>
      <c r="K17">
        <v>1</v>
      </c>
      <c r="L17" s="1">
        <f>ABS(IF($C$25&lt;1,-$C$25,1/$C$25))</f>
        <v>1</v>
      </c>
      <c r="M17" s="1">
        <f>ABS(IF($C$26&lt;1,-$C$26,1/$C$26))</f>
        <v>1</v>
      </c>
    </row>
    <row r="18" spans="2:48">
      <c r="B18" s="32" t="s">
        <v>3</v>
      </c>
      <c r="C18" s="14">
        <f>'Process Sheet'!M224</f>
        <v>-5</v>
      </c>
      <c r="D18" t="s">
        <v>4</v>
      </c>
      <c r="F18" s="32" t="s">
        <v>6</v>
      </c>
      <c r="G18">
        <f>ABS(IF($C$11&gt;1,$C$11,-1/$C$11))</f>
        <v>1</v>
      </c>
      <c r="H18" s="1">
        <f>ABS(IF($C$16&gt;1,$C$16,-1/$C$16))</f>
        <v>1</v>
      </c>
      <c r="I18" s="1">
        <f>ABS(IF($C$20&gt;1,$C$20,-1/$C$20))</f>
        <v>4</v>
      </c>
      <c r="J18" s="1">
        <f>ABS(IF($C$23&gt;1,$C$23,-1/$C$23))</f>
        <v>5</v>
      </c>
      <c r="K18" s="1">
        <f>ABS(IF($C$25&gt;1,$C$25,-1/$C$25))</f>
        <v>1</v>
      </c>
      <c r="L18">
        <v>1</v>
      </c>
      <c r="M18" s="1">
        <f>ABS(IF($C$27&lt;1,-$C$27,1/$C$27))</f>
        <v>3</v>
      </c>
    </row>
    <row r="19" spans="2:48">
      <c r="B19" s="32" t="s">
        <v>3</v>
      </c>
      <c r="C19" s="14">
        <f>'Process Sheet'!M225</f>
        <v>1</v>
      </c>
      <c r="D19" t="s">
        <v>5</v>
      </c>
      <c r="F19" s="32" t="s">
        <v>7</v>
      </c>
      <c r="G19">
        <f>ABS(IF($C$12&gt;1,$C$12,-1/$C$12))</f>
        <v>0.25</v>
      </c>
      <c r="H19" s="1">
        <f>ABS(IF($C$17&gt;1,$C$17,-1/$C$17))</f>
        <v>0.2</v>
      </c>
      <c r="I19" s="1">
        <f>ABS(IF($C$21&gt;1,$C$21,-1/$C$21))</f>
        <v>1</v>
      </c>
      <c r="J19" s="1">
        <f>ABS(IF($C$24&gt;1,$C$24,-1/$C$24))</f>
        <v>3</v>
      </c>
      <c r="K19" s="1">
        <f>ABS(IF($C$26&gt;1,$C$26,-1/$C$26))</f>
        <v>1</v>
      </c>
      <c r="L19" s="1">
        <f>ABS(IF($C$27&gt;1,$C$27,-1/$C$27))</f>
        <v>0.33333333333333331</v>
      </c>
      <c r="M19">
        <v>1</v>
      </c>
    </row>
    <row r="20" spans="2:48">
      <c r="B20" s="32" t="s">
        <v>3</v>
      </c>
      <c r="C20" s="14">
        <f>'Process Sheet'!M226</f>
        <v>4</v>
      </c>
      <c r="D20" t="s">
        <v>6</v>
      </c>
    </row>
    <row r="21" spans="2:48">
      <c r="B21" s="32" t="s">
        <v>3</v>
      </c>
      <c r="C21" s="14">
        <f>'Process Sheet'!M227</f>
        <v>1</v>
      </c>
      <c r="D21" t="s">
        <v>7</v>
      </c>
    </row>
    <row r="22" spans="2:48">
      <c r="B22" s="32" t="s">
        <v>4</v>
      </c>
      <c r="C22" s="14">
        <f>'Process Sheet'!M228</f>
        <v>5</v>
      </c>
      <c r="D22" t="s">
        <v>5</v>
      </c>
    </row>
    <row r="23" spans="2:48">
      <c r="B23" s="32" t="s">
        <v>4</v>
      </c>
      <c r="C23" s="14">
        <f>'Process Sheet'!M229</f>
        <v>5</v>
      </c>
      <c r="D23" t="s">
        <v>6</v>
      </c>
    </row>
    <row r="24" spans="2:48">
      <c r="B24" s="32" t="s">
        <v>4</v>
      </c>
      <c r="C24" s="14">
        <f>'Process Sheet'!M230</f>
        <v>3</v>
      </c>
      <c r="D24" t="s">
        <v>7</v>
      </c>
    </row>
    <row r="25" spans="2:48">
      <c r="B25" s="32" t="s">
        <v>5</v>
      </c>
      <c r="C25" s="14">
        <f>'Process Sheet'!M231</f>
        <v>1</v>
      </c>
      <c r="D25" t="s">
        <v>6</v>
      </c>
    </row>
    <row r="26" spans="2:48">
      <c r="B26" s="32" t="s">
        <v>5</v>
      </c>
      <c r="C26" s="14">
        <f>'Process Sheet'!M232</f>
        <v>-1</v>
      </c>
      <c r="D26" t="s">
        <v>7</v>
      </c>
    </row>
    <row r="27" spans="2:48">
      <c r="B27" s="32" t="s">
        <v>6</v>
      </c>
      <c r="C27" s="14">
        <f>'Process Sheet'!M233</f>
        <v>-3</v>
      </c>
      <c r="D27" t="s">
        <v>7</v>
      </c>
    </row>
    <row r="30" spans="2:48">
      <c r="B30" s="111" t="s">
        <v>10</v>
      </c>
      <c r="C30" s="111"/>
      <c r="D30" s="111"/>
      <c r="E30" s="111"/>
      <c r="F30" s="111"/>
      <c r="G30" s="111"/>
      <c r="H30" s="111"/>
      <c r="L30" s="13" t="s">
        <v>9</v>
      </c>
      <c r="N30" s="111" t="s">
        <v>11</v>
      </c>
      <c r="O30" s="111"/>
      <c r="P30" s="111"/>
      <c r="Q30" s="111"/>
      <c r="R30" s="111"/>
      <c r="S30" s="111"/>
      <c r="T30" s="111"/>
      <c r="X30" s="13" t="s">
        <v>12</v>
      </c>
      <c r="Z30" s="111" t="s">
        <v>13</v>
      </c>
      <c r="AA30" s="111"/>
      <c r="AB30" s="111"/>
      <c r="AC30" s="111"/>
      <c r="AD30" s="111"/>
      <c r="AE30" s="111"/>
      <c r="AF30" s="111"/>
      <c r="AJ30" s="13" t="s">
        <v>14</v>
      </c>
      <c r="AL30" s="111" t="s">
        <v>15</v>
      </c>
      <c r="AM30" s="111"/>
      <c r="AN30" s="111"/>
      <c r="AO30" s="111"/>
      <c r="AP30" s="111"/>
      <c r="AQ30" s="111"/>
      <c r="AR30" s="111"/>
      <c r="AV30" s="13" t="s">
        <v>16</v>
      </c>
    </row>
    <row r="31" spans="2:48">
      <c r="B31"/>
      <c r="C31"/>
      <c r="F31"/>
    </row>
    <row r="32" spans="2:48">
      <c r="B32" s="2">
        <f t="array" ref="B32:D34">MMULT(G13:I15,G13:I15)</f>
        <v>3</v>
      </c>
      <c r="C32" s="3">
        <v>1.6666666666666665</v>
      </c>
      <c r="D32" s="4">
        <v>14</v>
      </c>
      <c r="F32"/>
      <c r="J32" s="10">
        <f>SUM(B32:D32)</f>
        <v>18.666666666666664</v>
      </c>
      <c r="L32" s="10">
        <f>J32/$J$35</f>
        <v>0.29681978798586572</v>
      </c>
      <c r="N32" s="2">
        <f t="array" ref="N32:P34">MMULT(B32:D34,B32:D34)</f>
        <v>32.333333333333329</v>
      </c>
      <c r="O32" s="3">
        <v>15.444444444444443</v>
      </c>
      <c r="P32" s="4">
        <v>134</v>
      </c>
      <c r="V32" s="10">
        <f>SUM(N32:P32)</f>
        <v>181.77777777777777</v>
      </c>
      <c r="X32" s="10">
        <f>V32/V$35</f>
        <v>0.30151124216734237</v>
      </c>
      <c r="Z32" s="2">
        <f t="array" ref="Z32:AB34">MMULT(N32:P34,N32:P34)</f>
        <v>3114.9999999999991</v>
      </c>
      <c r="AA32" s="3">
        <v>1497.5185185185182</v>
      </c>
      <c r="AB32" s="4">
        <v>12958.888888888887</v>
      </c>
      <c r="AH32" s="10">
        <f>SUM(Z32:AB32)</f>
        <v>17571.407407407405</v>
      </c>
      <c r="AJ32" s="10">
        <f>AH32/AH$35</f>
        <v>0.30116434028546296</v>
      </c>
      <c r="AL32" s="2">
        <f t="array" ref="AL32:AN34">MMULT(Z32:AB34,Z32:AB34)</f>
        <v>29109401.09053497</v>
      </c>
      <c r="AM32" s="3">
        <v>13994340.404663917</v>
      </c>
      <c r="AN32" s="4">
        <v>121099988.61728391</v>
      </c>
      <c r="AT32" s="10">
        <f>SUM(AL32:AN32)</f>
        <v>164203730.11248279</v>
      </c>
      <c r="AV32" s="10">
        <f>AT32/AT$35</f>
        <v>0.30116320510968347</v>
      </c>
    </row>
    <row r="33" spans="2:48">
      <c r="B33" s="5">
        <v>7</v>
      </c>
      <c r="C33">
        <v>3</v>
      </c>
      <c r="D33" s="6">
        <v>30</v>
      </c>
      <c r="F33"/>
      <c r="J33" s="11">
        <f>SUM(B33:D33)</f>
        <v>40</v>
      </c>
      <c r="L33" s="11">
        <f>J33/$J$35</f>
        <v>0.6360424028268552</v>
      </c>
      <c r="N33" s="5">
        <v>67</v>
      </c>
      <c r="O33">
        <v>32.333333333333329</v>
      </c>
      <c r="P33" s="6">
        <v>278</v>
      </c>
      <c r="V33" s="11">
        <f>SUM(N33:P33)</f>
        <v>377.33333333333331</v>
      </c>
      <c r="X33" s="11">
        <f>V33/V$35</f>
        <v>0.62587541467010688</v>
      </c>
      <c r="Z33" s="5">
        <v>6479.4444444444434</v>
      </c>
      <c r="AA33">
        <v>3114.9999999999991</v>
      </c>
      <c r="AB33" s="6">
        <v>26955.333333333328</v>
      </c>
      <c r="AH33" s="11">
        <f>SUM(Z33:AB33)</f>
        <v>36549.777777777766</v>
      </c>
      <c r="AJ33" s="11">
        <f>AH33/AH$35</f>
        <v>0.6264432584600137</v>
      </c>
      <c r="AL33" s="5">
        <v>60549994.308641955</v>
      </c>
      <c r="AM33">
        <v>29109401.090534966</v>
      </c>
      <c r="AN33" s="6">
        <v>251898127.28395051</v>
      </c>
      <c r="AT33" s="11">
        <f>SUM(AL33:AN33)</f>
        <v>341557522.6831274</v>
      </c>
      <c r="AV33" s="11">
        <f>AT33/AT$35</f>
        <v>0.62644471103128907</v>
      </c>
    </row>
    <row r="34" spans="2:48">
      <c r="B34" s="7">
        <v>0.83333333333333326</v>
      </c>
      <c r="C34" s="8">
        <v>0.38888888888888884</v>
      </c>
      <c r="D34" s="9">
        <v>3</v>
      </c>
      <c r="F34"/>
      <c r="J34" s="12">
        <f>SUM(B34:D34)</f>
        <v>4.2222222222222223</v>
      </c>
      <c r="L34" s="12">
        <f>J34/$J$35</f>
        <v>6.7137809187279157E-2</v>
      </c>
      <c r="N34" s="7">
        <v>7.7222222222222214</v>
      </c>
      <c r="O34" s="8">
        <v>3.7222222222222219</v>
      </c>
      <c r="P34" s="9">
        <v>32.333333333333329</v>
      </c>
      <c r="V34" s="12">
        <f>SUM(N34:P34)</f>
        <v>43.777777777777771</v>
      </c>
      <c r="X34" s="12">
        <f>V34/V$35</f>
        <v>7.2613343162550664E-2</v>
      </c>
      <c r="Z34" s="7">
        <v>748.75925925925912</v>
      </c>
      <c r="AA34" s="8">
        <v>359.96913580246905</v>
      </c>
      <c r="AB34" s="9">
        <v>3114.9999999999991</v>
      </c>
      <c r="AH34" s="12">
        <f>SUM(Z34:AB34)</f>
        <v>4223.7283950617275</v>
      </c>
      <c r="AJ34" s="12">
        <f>AH34/AH$35</f>
        <v>7.2392401254523453E-2</v>
      </c>
      <c r="AL34" s="7">
        <v>6997170.2023319583</v>
      </c>
      <c r="AM34" s="8">
        <v>3363888.5727023301</v>
      </c>
      <c r="AN34" s="9">
        <v>29109401.090534963</v>
      </c>
      <c r="AT34" s="12">
        <f>SUM(AL34:AN34)</f>
        <v>39470459.865569249</v>
      </c>
      <c r="AV34" s="12">
        <f>AT34/AT$35</f>
        <v>7.2392083859027428E-2</v>
      </c>
    </row>
    <row r="35" spans="2:48">
      <c r="B35"/>
      <c r="C35"/>
      <c r="F35"/>
      <c r="J35">
        <f>SUM(J32:J34)</f>
        <v>62.888888888888886</v>
      </c>
      <c r="L35">
        <f>SUM(L32:L34)</f>
        <v>1</v>
      </c>
      <c r="V35">
        <f>SUM(V32:V34)</f>
        <v>602.88888888888891</v>
      </c>
      <c r="X35">
        <f>SUM(X32:X34)</f>
        <v>0.99999999999999989</v>
      </c>
      <c r="AH35">
        <f>SUM(AH32:AH34)</f>
        <v>58344.913580246895</v>
      </c>
      <c r="AJ35">
        <f>SUM(AJ32:AJ34)</f>
        <v>1</v>
      </c>
      <c r="AT35">
        <f>SUM(AT32:AT34)</f>
        <v>545231712.66117942</v>
      </c>
      <c r="AV35">
        <f>SUM(AV32:AV34)</f>
        <v>0.99999999999999989</v>
      </c>
    </row>
    <row r="36" spans="2:48">
      <c r="B36"/>
      <c r="C36"/>
      <c r="F36"/>
    </row>
    <row r="37" spans="2:48">
      <c r="B37"/>
      <c r="C37"/>
      <c r="F37"/>
    </row>
    <row r="38" spans="2:48">
      <c r="B38" s="2">
        <f t="array" ref="B38:E41">MMULT(G13:J16,G13:J16)</f>
        <v>4</v>
      </c>
      <c r="C38" s="3">
        <v>2.7916666666666665</v>
      </c>
      <c r="D38" s="3">
        <v>15.8</v>
      </c>
      <c r="E38" s="4">
        <v>50.666666666666664</v>
      </c>
      <c r="F38"/>
      <c r="J38" s="10">
        <f>SUM(B38:E38)</f>
        <v>73.258333333333326</v>
      </c>
      <c r="L38" s="10">
        <f>J38/$J$42</f>
        <v>0.3395504933243495</v>
      </c>
      <c r="N38" s="2">
        <f t="array" ref="N38:Q41">MMULT(B38:E41,B38:E41)</f>
        <v>91.915740740740745</v>
      </c>
      <c r="O38" s="3">
        <v>54.584876543209873</v>
      </c>
      <c r="P38" s="3">
        <v>306.6611111111111</v>
      </c>
      <c r="Q38" s="4">
        <v>811.89166666666654</v>
      </c>
      <c r="V38" s="10">
        <f>SUM(N38:Q38)</f>
        <v>1265.0533950617282</v>
      </c>
      <c r="X38" s="10">
        <f>V38/$V$42</f>
        <v>0.32107873724353453</v>
      </c>
      <c r="Z38" s="2">
        <f t="array" ref="Z38:AC41">MMULT(N38:Q41,N38:Q41)</f>
        <v>33339.373131001368</v>
      </c>
      <c r="AA38" s="3">
        <v>20060.755778285034</v>
      </c>
      <c r="AB38" s="3">
        <v>112746.77494358709</v>
      </c>
      <c r="AC38" s="4">
        <v>303062.66204275261</v>
      </c>
      <c r="AH38" s="10">
        <f>SUM(Z38:AC38)</f>
        <v>469209.56589562609</v>
      </c>
      <c r="AJ38" s="10">
        <f>AH38/$AH$42</f>
        <v>0.32249365019956788</v>
      </c>
      <c r="AL38" s="2">
        <f t="array" ref="AL38:AO41">MMULT(Z38:AC41,Z38:AC41)</f>
        <v>4509341206.8550148</v>
      </c>
      <c r="AM38" s="3">
        <v>2713603398.7517247</v>
      </c>
      <c r="AN38" s="3">
        <v>15251185194.247421</v>
      </c>
      <c r="AO38" s="4">
        <v>40999822343.484543</v>
      </c>
      <c r="AT38" s="10">
        <f>SUM(AL38:AO38)</f>
        <v>63473952143.338699</v>
      </c>
      <c r="AV38" s="10">
        <f>AT38/$AT$42</f>
        <v>0.32250419774392086</v>
      </c>
    </row>
    <row r="39" spans="2:48">
      <c r="B39" s="5">
        <v>7.8888888888888893</v>
      </c>
      <c r="C39">
        <v>4</v>
      </c>
      <c r="D39">
        <v>31.6</v>
      </c>
      <c r="E39" s="6">
        <v>73</v>
      </c>
      <c r="F39"/>
      <c r="J39" s="11">
        <f>SUM(B39:E39)</f>
        <v>116.48888888888889</v>
      </c>
      <c r="L39" s="11">
        <f>J39/$J$42</f>
        <v>0.53992300792666448</v>
      </c>
      <c r="N39" s="5">
        <v>153.03055555555557</v>
      </c>
      <c r="O39">
        <v>93.449074074074076</v>
      </c>
      <c r="P39">
        <v>510.06111111111113</v>
      </c>
      <c r="Q39" s="6">
        <v>1389.237037037037</v>
      </c>
      <c r="V39" s="11">
        <f>SUM(N39:Q39)</f>
        <v>2145.7777777777778</v>
      </c>
      <c r="X39" s="11">
        <f>V39/$V$42</f>
        <v>0.5446122843380129</v>
      </c>
      <c r="Z39" s="5">
        <v>56265.299376905197</v>
      </c>
      <c r="AA39">
        <v>33862.660044581615</v>
      </c>
      <c r="AB39">
        <v>190275.67254149521</v>
      </c>
      <c r="AC39" s="6">
        <v>511568.21658521937</v>
      </c>
      <c r="AH39" s="11">
        <f>SUM(Z39:AC39)</f>
        <v>791971.84854820138</v>
      </c>
      <c r="AJ39" s="11">
        <f>AH39/$AH$42</f>
        <v>0.54433223629209404</v>
      </c>
      <c r="AL39" s="5">
        <v>7610973806.5509129</v>
      </c>
      <c r="AM39">
        <v>4580084691.5024529</v>
      </c>
      <c r="AN39">
        <v>25741314667.042038</v>
      </c>
      <c r="AO39" s="6">
        <v>69200480308.390106</v>
      </c>
      <c r="AT39" s="11">
        <f>SUM(AL39:AO39)</f>
        <v>107132853473.4855</v>
      </c>
      <c r="AV39" s="11">
        <f>AT39/$AT$42</f>
        <v>0.54433029289652346</v>
      </c>
    </row>
    <row r="40" spans="2:48">
      <c r="B40" s="5">
        <v>1.3888888888888888</v>
      </c>
      <c r="C40">
        <v>1.0138888888888888</v>
      </c>
      <c r="D40">
        <v>4</v>
      </c>
      <c r="E40" s="6">
        <v>12.833333333333332</v>
      </c>
      <c r="F40"/>
      <c r="J40" s="11">
        <f>SUM(B40:E40)</f>
        <v>19.236111111111111</v>
      </c>
      <c r="L40" s="11">
        <f>J40/$J$42</f>
        <v>8.9158880911201624E-2</v>
      </c>
      <c r="N40" s="5">
        <v>27.201697530864198</v>
      </c>
      <c r="O40">
        <v>16.099845679012347</v>
      </c>
      <c r="P40">
        <v>93.297222222222217</v>
      </c>
      <c r="Q40" s="6">
        <v>247.05092592592587</v>
      </c>
      <c r="V40" s="11">
        <f>SUM(N40:Q40)</f>
        <v>383.6496913580246</v>
      </c>
      <c r="X40" s="11">
        <f>V40/$V$42</f>
        <v>9.7372774086816827E-2</v>
      </c>
      <c r="Z40" s="5">
        <v>9995.8442564490942</v>
      </c>
      <c r="AA40">
        <v>6014.4968427188114</v>
      </c>
      <c r="AB40">
        <v>33810.836944444447</v>
      </c>
      <c r="AC40" s="6">
        <v>90883.639976708946</v>
      </c>
      <c r="AH40" s="11">
        <f>SUM(Z40:AC40)</f>
        <v>140704.81802032131</v>
      </c>
      <c r="AJ40" s="11">
        <f>AH40/$AH$42</f>
        <v>9.6708195361330657E-2</v>
      </c>
      <c r="AL40" s="5">
        <v>1352129142.5538893</v>
      </c>
      <c r="AM40">
        <v>813675892.90613985</v>
      </c>
      <c r="AN40">
        <v>4573078694.2306051</v>
      </c>
      <c r="AO40" s="6">
        <v>12293825805.624699</v>
      </c>
      <c r="AT40" s="11">
        <f>SUM(AL40:AO40)</f>
        <v>19032709535.315331</v>
      </c>
      <c r="AV40" s="11">
        <f>AT40/$AT$42</f>
        <v>9.6703112258058943E-2</v>
      </c>
    </row>
    <row r="41" spans="2:48">
      <c r="B41" s="7">
        <v>0.63055555555555554</v>
      </c>
      <c r="C41" s="8">
        <v>0.32037037037037036</v>
      </c>
      <c r="D41" s="8">
        <v>1.8166666666666664</v>
      </c>
      <c r="E41" s="9">
        <v>4</v>
      </c>
      <c r="F41"/>
      <c r="J41" s="12">
        <f>SUM(B41:E41)</f>
        <v>6.7675925925925924</v>
      </c>
      <c r="L41" s="12">
        <f>J41/$J$42</f>
        <v>3.1367617837784481E-2</v>
      </c>
      <c r="N41" s="7">
        <v>10.094958847736624</v>
      </c>
      <c r="O41" s="8">
        <v>6.1651620370370361</v>
      </c>
      <c r="P41" s="8">
        <v>34.619814814814816</v>
      </c>
      <c r="Q41" s="9">
        <v>94.649074074074065</v>
      </c>
      <c r="V41" s="12">
        <f>SUM(N41:Q41)</f>
        <v>145.52900977366255</v>
      </c>
      <c r="X41" s="12">
        <f>V41/$V$42</f>
        <v>3.6936204331635789E-2</v>
      </c>
      <c r="Z41" s="7">
        <v>3768.5400307760819</v>
      </c>
      <c r="AA41" s="8">
        <v>2268.0613205669229</v>
      </c>
      <c r="AB41" s="8">
        <v>12747.006668567101</v>
      </c>
      <c r="AC41" s="9">
        <v>34272.188933470497</v>
      </c>
      <c r="AH41" s="12">
        <f>SUM(Z41:AC41)</f>
        <v>53055.796953380603</v>
      </c>
      <c r="AJ41" s="12">
        <f>AH41/$AH$42</f>
        <v>3.6465918147007503E-2</v>
      </c>
      <c r="AL41" s="7">
        <v>509827120.7850554</v>
      </c>
      <c r="AM41" s="8">
        <v>306800608.11009097</v>
      </c>
      <c r="AN41" s="8">
        <v>1724302412.734041</v>
      </c>
      <c r="AO41" s="9">
        <v>4635449157.7482738</v>
      </c>
      <c r="AT41" s="12">
        <f>SUM(AL41:AO41)</f>
        <v>7176379299.3774614</v>
      </c>
      <c r="AV41" s="12">
        <f>AT41/$AT$42</f>
        <v>3.6462397101496631E-2</v>
      </c>
    </row>
    <row r="42" spans="2:48">
      <c r="B42"/>
      <c r="C42"/>
      <c r="F42"/>
      <c r="J42">
        <f>SUM(J38:J41)</f>
        <v>215.75092592592591</v>
      </c>
      <c r="L42">
        <f>SUM(L38:L41)</f>
        <v>1</v>
      </c>
      <c r="V42">
        <f>SUM(V38:V41)</f>
        <v>3940.009873971193</v>
      </c>
      <c r="X42">
        <f>SUM(X38:X41)</f>
        <v>1</v>
      </c>
      <c r="AH42">
        <f>SUM(AH38:AH41)</f>
        <v>1454942.0294175292</v>
      </c>
      <c r="AJ42">
        <f>SUM(AJ38:AJ41)</f>
        <v>1</v>
      </c>
      <c r="AT42">
        <f>SUM(AT38:AT41)</f>
        <v>196815894451.51703</v>
      </c>
      <c r="AV42">
        <f>SUM(AV38:AV41)</f>
        <v>1</v>
      </c>
    </row>
    <row r="43" spans="2:48">
      <c r="B43"/>
      <c r="C43"/>
      <c r="F43"/>
    </row>
    <row r="44" spans="2:48">
      <c r="B44" s="2">
        <f t="array" ref="B44:F48">MMULT(G13:K17,G13:K17)</f>
        <v>5</v>
      </c>
      <c r="C44" s="3">
        <v>3.9916666666666667</v>
      </c>
      <c r="D44" s="3">
        <v>21.8</v>
      </c>
      <c r="E44" s="3">
        <v>80.666666666666657</v>
      </c>
      <c r="F44" s="4">
        <v>21.466666666666669</v>
      </c>
      <c r="J44" s="10">
        <f>SUM(B44:F44)</f>
        <v>132.92500000000001</v>
      </c>
      <c r="L44" s="10">
        <f>J44/$J$49</f>
        <v>0.34222090422658635</v>
      </c>
      <c r="N44" s="2">
        <f t="array" ref="N44:R48">MMULT(B44:F48,B44:F48)</f>
        <v>182.82027777777779</v>
      </c>
      <c r="O44" s="3">
        <v>122.22302469135802</v>
      </c>
      <c r="P44" s="3">
        <v>638.39944444444438</v>
      </c>
      <c r="Q44" s="3">
        <v>1975.1633333333334</v>
      </c>
      <c r="R44" s="4">
        <v>614.73111111111109</v>
      </c>
      <c r="V44" s="10">
        <f>SUM(N44:R44)</f>
        <v>3533.3371913580249</v>
      </c>
      <c r="X44" s="10">
        <f>V44/$V$49</f>
        <v>0.32153996457569889</v>
      </c>
      <c r="Z44" s="2">
        <f t="array" ref="Z44:AD48">MMULT(N44:R48,N44:R48)</f>
        <v>156481.54144524178</v>
      </c>
      <c r="AA44" s="3">
        <v>105960.75271165292</v>
      </c>
      <c r="AB44" s="3">
        <v>554995.18447114876</v>
      </c>
      <c r="AC44" s="3">
        <v>1740233.6775870598</v>
      </c>
      <c r="AD44" s="4">
        <v>535471.67757549265</v>
      </c>
      <c r="AH44" s="10">
        <f>SUM(Z44:AD44)</f>
        <v>3093142.8337905961</v>
      </c>
      <c r="AJ44" s="10">
        <f>AH44/$AH$49</f>
        <v>0.32300808683812349</v>
      </c>
      <c r="AL44" s="2">
        <f t="array" ref="AL44:AP48">MMULT(Z44:AD48,Z44:AD48)</f>
        <v>118090936307.92712</v>
      </c>
      <c r="AM44" s="3">
        <v>79971124676.31012</v>
      </c>
      <c r="AN44" s="3">
        <v>418875727713.10608</v>
      </c>
      <c r="AO44" s="3">
        <v>1313529257285.9734</v>
      </c>
      <c r="AP44" s="4">
        <v>404145517343.20831</v>
      </c>
      <c r="AT44" s="10">
        <f>SUM(AL44:AP44)</f>
        <v>2334612563326.5249</v>
      </c>
      <c r="AV44" s="10">
        <f>AT44/AT$49</f>
        <v>0.3230173188823825</v>
      </c>
    </row>
    <row r="45" spans="2:48">
      <c r="B45" s="5">
        <v>8.7222222222222232</v>
      </c>
      <c r="C45">
        <v>5</v>
      </c>
      <c r="D45">
        <v>36.6</v>
      </c>
      <c r="E45">
        <v>98</v>
      </c>
      <c r="F45" s="6">
        <v>35.6</v>
      </c>
      <c r="J45" s="11">
        <f t="shared" ref="J45:J48" si="0">SUM(B45:F45)</f>
        <v>183.92222222222222</v>
      </c>
      <c r="L45" s="11">
        <f>J45/$J$49</f>
        <v>0.47351535976115883</v>
      </c>
      <c r="N45" s="5">
        <v>268.15444444444444</v>
      </c>
      <c r="O45">
        <v>183.96194444444444</v>
      </c>
      <c r="P45">
        <v>938.89777777777783</v>
      </c>
      <c r="Q45">
        <v>2980.6525925925926</v>
      </c>
      <c r="R45" s="6">
        <v>905.52037037037042</v>
      </c>
      <c r="V45" s="11">
        <f t="shared" ref="V45:V48" si="1">SUM(N45:R45)</f>
        <v>5277.1871296296295</v>
      </c>
      <c r="X45" s="11">
        <f>V45/$V$49</f>
        <v>0.48023340848153701</v>
      </c>
      <c r="Z45" s="5">
        <v>232419.1744003277</v>
      </c>
      <c r="AA45">
        <v>157406.9007146862</v>
      </c>
      <c r="AB45">
        <v>824338.44295090542</v>
      </c>
      <c r="AC45">
        <v>2585196.0084198904</v>
      </c>
      <c r="AD45" s="6">
        <v>795347.66474795621</v>
      </c>
      <c r="AH45" s="11">
        <f t="shared" ref="AH45:AH48" si="2">SUM(Z45:AD45)</f>
        <v>4594708.1912337653</v>
      </c>
      <c r="AJ45" s="11">
        <f>AH45/$AH$49</f>
        <v>0.47981227579170632</v>
      </c>
      <c r="AL45" s="5">
        <v>175412144642.89978</v>
      </c>
      <c r="AM45">
        <v>118789019844.33385</v>
      </c>
      <c r="AN45">
        <v>622197537639.2738</v>
      </c>
      <c r="AO45">
        <v>1951114902359.8479</v>
      </c>
      <c r="AP45" s="6">
        <v>600317299849.00293</v>
      </c>
      <c r="AT45" s="11">
        <f t="shared" ref="AT45:AT48" si="3">SUM(AL45:AP45)</f>
        <v>3467830904335.3584</v>
      </c>
      <c r="AV45" s="11">
        <f>AT45/AT$49</f>
        <v>0.47980956611480613</v>
      </c>
    </row>
    <row r="46" spans="2:48">
      <c r="B46" s="5">
        <v>1.5555555555555556</v>
      </c>
      <c r="C46">
        <v>1.2138888888888888</v>
      </c>
      <c r="D46">
        <v>5</v>
      </c>
      <c r="E46">
        <v>17.833333333333332</v>
      </c>
      <c r="F46" s="6">
        <v>4.833333333333333</v>
      </c>
      <c r="J46" s="11">
        <f t="shared" si="0"/>
        <v>30.436111111111106</v>
      </c>
      <c r="L46" s="11">
        <f>J46/$J$49</f>
        <v>7.8359025507506438E-2</v>
      </c>
      <c r="N46" s="5">
        <v>45.98456790123457</v>
      </c>
      <c r="O46">
        <v>30.802993827160488</v>
      </c>
      <c r="P46">
        <v>164.43666666666667</v>
      </c>
      <c r="Q46">
        <v>510.25925925925924</v>
      </c>
      <c r="R46" s="6">
        <v>158.67509259259259</v>
      </c>
      <c r="V46" s="11">
        <f t="shared" si="1"/>
        <v>910.15858024691352</v>
      </c>
      <c r="X46" s="11">
        <f>V46/$V$49</f>
        <v>8.282604852054358E-2</v>
      </c>
      <c r="Z46" s="5">
        <v>39961.864515999849</v>
      </c>
      <c r="AA46">
        <v>27060.31065583638</v>
      </c>
      <c r="AB46">
        <v>141754.2668254801</v>
      </c>
      <c r="AC46">
        <v>444490.29927559436</v>
      </c>
      <c r="AD46" s="6">
        <v>136769.42175341508</v>
      </c>
      <c r="AH46" s="11">
        <f t="shared" si="2"/>
        <v>790036.16302632587</v>
      </c>
      <c r="AJ46" s="11">
        <f>AH46/$AH$49</f>
        <v>8.250122392160486E-2</v>
      </c>
      <c r="AL46" s="5">
        <v>30160635712.99926</v>
      </c>
      <c r="AM46">
        <v>20424767855.711197</v>
      </c>
      <c r="AN46">
        <v>106981608411.77203</v>
      </c>
      <c r="AO46">
        <v>335477716747.41968</v>
      </c>
      <c r="AP46" s="6">
        <v>103219486446.03038</v>
      </c>
      <c r="AT46" s="11">
        <f t="shared" si="3"/>
        <v>596264215173.9325</v>
      </c>
      <c r="AV46" s="11">
        <f>AT46/AT$49</f>
        <v>8.2499199720126593E-2</v>
      </c>
    </row>
    <row r="47" spans="2:48">
      <c r="B47" s="5">
        <v>0.66388888888888886</v>
      </c>
      <c r="C47">
        <v>0.36037037037037034</v>
      </c>
      <c r="D47">
        <v>2.0166666666666666</v>
      </c>
      <c r="E47">
        <v>5</v>
      </c>
      <c r="F47" s="6">
        <v>1.8916666666666664</v>
      </c>
      <c r="J47" s="11">
        <f t="shared" si="0"/>
        <v>9.9325925925925915</v>
      </c>
      <c r="L47" s="11">
        <f>J47/$J$49</f>
        <v>2.557186998947775E-2</v>
      </c>
      <c r="N47" s="5">
        <v>16.050915637860083</v>
      </c>
      <c r="O47">
        <v>11.061064814814813</v>
      </c>
      <c r="P47">
        <v>57.66566666666666</v>
      </c>
      <c r="Q47">
        <v>184.07305555555553</v>
      </c>
      <c r="R47" s="6">
        <v>55.74455555555555</v>
      </c>
      <c r="V47" s="11">
        <f t="shared" si="1"/>
        <v>324.59525823045266</v>
      </c>
      <c r="X47" s="11">
        <f>V47/$V$49</f>
        <v>2.9538745435372733E-2</v>
      </c>
      <c r="Z47" s="5">
        <v>14156.840157102193</v>
      </c>
      <c r="AA47">
        <v>9588.0451138775443</v>
      </c>
      <c r="AB47">
        <v>50219.16534845221</v>
      </c>
      <c r="AC47">
        <v>157496.9600109825</v>
      </c>
      <c r="AD47" s="6">
        <v>48453.740312512564</v>
      </c>
      <c r="AH47" s="11">
        <f t="shared" si="2"/>
        <v>279914.75094292703</v>
      </c>
      <c r="AJ47" s="11">
        <f>AH47/$AH$49</f>
        <v>2.9230699336649422E-2</v>
      </c>
      <c r="AL47" s="5">
        <v>10685661849.589165</v>
      </c>
      <c r="AM47">
        <v>7236325064.0202141</v>
      </c>
      <c r="AN47">
        <v>37902692232.008537</v>
      </c>
      <c r="AO47">
        <v>118856959847.87704</v>
      </c>
      <c r="AP47" s="6">
        <v>36569803790.844574</v>
      </c>
      <c r="AT47" s="11">
        <f t="shared" si="3"/>
        <v>211251442784.33954</v>
      </c>
      <c r="AV47" s="11">
        <f>AT47/AT$49</f>
        <v>2.922877899748904E-2</v>
      </c>
    </row>
    <row r="48" spans="2:48">
      <c r="B48" s="7">
        <v>1.6555555555555557</v>
      </c>
      <c r="C48" s="8">
        <v>1.247222222222222</v>
      </c>
      <c r="D48" s="8">
        <v>5.2</v>
      </c>
      <c r="E48" s="8">
        <v>18.100000000000001</v>
      </c>
      <c r="F48" s="9">
        <v>5</v>
      </c>
      <c r="J48" s="11">
        <f t="shared" si="0"/>
        <v>31.202777777777779</v>
      </c>
      <c r="L48" s="11">
        <f>J48/$J$49</f>
        <v>8.0332840515270607E-2</v>
      </c>
      <c r="N48" s="7">
        <v>47.539382716049381</v>
      </c>
      <c r="O48" s="8">
        <v>31.915574074074073</v>
      </c>
      <c r="P48" s="8">
        <v>170.24111111111111</v>
      </c>
      <c r="Q48" s="8">
        <v>529.50925925925924</v>
      </c>
      <c r="R48" s="9">
        <v>164.31287037037038</v>
      </c>
      <c r="V48" s="11">
        <f t="shared" si="1"/>
        <v>943.5181975308642</v>
      </c>
      <c r="X48" s="12">
        <f>V48/$V$49</f>
        <v>8.5861832986847991E-2</v>
      </c>
      <c r="Z48" s="7">
        <v>41388.371001507388</v>
      </c>
      <c r="AA48" s="8">
        <v>28026.66992926802</v>
      </c>
      <c r="AB48" s="8">
        <v>146815.76799361454</v>
      </c>
      <c r="AC48" s="8">
        <v>460367.96106242796</v>
      </c>
      <c r="AD48" s="9">
        <v>141653.1417726423</v>
      </c>
      <c r="AH48" s="11">
        <f t="shared" si="2"/>
        <v>818251.91175946011</v>
      </c>
      <c r="AJ48" s="12">
        <f>AH48/$AH$49</f>
        <v>8.5447714111915901E-2</v>
      </c>
      <c r="AL48" s="7">
        <v>31237631831.174759</v>
      </c>
      <c r="AM48" s="8">
        <v>21154109115.386887</v>
      </c>
      <c r="AN48" s="8">
        <v>110801779155.67104</v>
      </c>
      <c r="AO48" s="8">
        <v>347457179371.33936</v>
      </c>
      <c r="AP48" s="9">
        <v>106905316831.54941</v>
      </c>
      <c r="AT48" s="11">
        <f t="shared" si="3"/>
        <v>617556016305.12146</v>
      </c>
      <c r="AV48" s="12">
        <f>AT48/AT$49</f>
        <v>8.5445136285195789E-2</v>
      </c>
    </row>
    <row r="49" spans="2:48">
      <c r="B49"/>
      <c r="C49"/>
      <c r="F49"/>
      <c r="J49" s="3">
        <f>SUM(J44:J48)</f>
        <v>388.41870370370373</v>
      </c>
      <c r="L49" s="3">
        <f>SUM(L44:L48)</f>
        <v>1</v>
      </c>
      <c r="V49" s="3">
        <f>SUM(V44:V48)</f>
        <v>10988.796356995883</v>
      </c>
      <c r="X49">
        <f>SUM(X44:X48)</f>
        <v>1</v>
      </c>
      <c r="AH49" s="3">
        <f>SUM(AH44:AH48)</f>
        <v>9576053.8507530745</v>
      </c>
      <c r="AJ49">
        <f>SUM(AJ44:AJ48)</f>
        <v>1</v>
      </c>
      <c r="AT49" s="3">
        <f>SUM(AT44:AT48)</f>
        <v>7227515141925.2764</v>
      </c>
      <c r="AV49">
        <f>SUM(AV44:AV48)</f>
        <v>1</v>
      </c>
    </row>
    <row r="50" spans="2:48">
      <c r="B50"/>
      <c r="C50"/>
      <c r="F50"/>
    </row>
    <row r="51" spans="2:48">
      <c r="B51" s="2">
        <f t="array" ref="B51:G56">MMULT(G13:L18,G13:L18)</f>
        <v>6</v>
      </c>
      <c r="C51" s="3">
        <v>4.9916666666666671</v>
      </c>
      <c r="D51" s="3">
        <v>25.8</v>
      </c>
      <c r="E51" s="3">
        <v>85.666666666666657</v>
      </c>
      <c r="F51" s="3">
        <v>22.466666666666669</v>
      </c>
      <c r="G51" s="4">
        <v>11.633333333333333</v>
      </c>
      <c r="J51" s="10">
        <f>SUM(B51:G51)</f>
        <v>156.55833333333334</v>
      </c>
      <c r="L51" s="10">
        <f t="shared" ref="L51:L56" si="4">J51/J$57</f>
        <v>0.27461458328934624</v>
      </c>
      <c r="N51" s="2">
        <f t="array" ref="N51:S56">MMULT(B51:G56,B51:G56)</f>
        <v>339.10546296296297</v>
      </c>
      <c r="O51" s="3">
        <v>240.65848765432099</v>
      </c>
      <c r="P51" s="3">
        <v>1216.1827777777778</v>
      </c>
      <c r="Q51" s="3">
        <v>3158.4050000000002</v>
      </c>
      <c r="R51" s="3">
        <v>972.03111111111104</v>
      </c>
      <c r="S51" s="4">
        <v>435.25546296296295</v>
      </c>
      <c r="V51" s="10">
        <f>SUM(N51:S51)</f>
        <v>6361.6383024691368</v>
      </c>
      <c r="X51" s="10">
        <f t="shared" ref="X51:X56" si="5">V51/V$57</f>
        <v>0.26171178445975157</v>
      </c>
      <c r="Z51" s="2">
        <f t="array" ref="Z51:AE56">MMULT(N51:S56,N51:S56)</f>
        <v>646654.45239193237</v>
      </c>
      <c r="AA51" s="3">
        <v>464217.75970679335</v>
      </c>
      <c r="AB51" s="3">
        <v>2345626.750973755</v>
      </c>
      <c r="AC51" s="3">
        <v>6206471.0834280076</v>
      </c>
      <c r="AD51" s="3">
        <v>1888432.2679737352</v>
      </c>
      <c r="AE51" s="4">
        <v>856320.67740879732</v>
      </c>
      <c r="AH51" s="10">
        <f>SUM(Z51:AE51)</f>
        <v>12407722.991883023</v>
      </c>
      <c r="AJ51" s="10">
        <f t="shared" ref="AJ51:AJ56" si="6">AH51/AH$57</f>
        <v>0.26252325618272732</v>
      </c>
      <c r="AL51" s="2">
        <f t="array" ref="AL51:AQ56">MMULT(Z51:AE56,Z51:AE56)</f>
        <v>2432485302625.4697</v>
      </c>
      <c r="AM51" s="3">
        <v>1746373591538.7185</v>
      </c>
      <c r="AN51" s="3">
        <v>8824043112035.1172</v>
      </c>
      <c r="AO51" s="3">
        <v>23351164483996.797</v>
      </c>
      <c r="AP51" s="3">
        <v>7104423553840.043</v>
      </c>
      <c r="AQ51" s="4">
        <v>3221866838525.4673</v>
      </c>
      <c r="AT51" s="10">
        <f>SUM(AL51:AQ51)</f>
        <v>46680356882561.609</v>
      </c>
      <c r="AV51" s="10">
        <f t="shared" ref="AV51:AV56" si="7">AT51/AT$57</f>
        <v>0.26252781440874673</v>
      </c>
    </row>
    <row r="52" spans="2:48">
      <c r="B52" s="5">
        <v>9.7222222222222232</v>
      </c>
      <c r="C52">
        <v>6</v>
      </c>
      <c r="D52">
        <v>40.6</v>
      </c>
      <c r="E52">
        <v>103</v>
      </c>
      <c r="F52">
        <v>36.6</v>
      </c>
      <c r="G52" s="6">
        <v>13.1</v>
      </c>
      <c r="J52" s="11">
        <f t="shared" ref="J52:J56" si="8">SUM(B52:G52)</f>
        <v>209.02222222222221</v>
      </c>
      <c r="L52" s="11">
        <f t="shared" si="4"/>
        <v>0.36664001993145479</v>
      </c>
      <c r="N52" s="5">
        <v>459.84055555555562</v>
      </c>
      <c r="O52">
        <v>334.03796296296298</v>
      </c>
      <c r="P52">
        <v>1653.0700000000002</v>
      </c>
      <c r="Q52">
        <v>4370.313703703704</v>
      </c>
      <c r="R52">
        <v>1315.2509259259259</v>
      </c>
      <c r="S52" s="6">
        <v>608.9746296296297</v>
      </c>
      <c r="V52" s="11">
        <f t="shared" ref="V52:V56" si="9">SUM(N52:S52)</f>
        <v>8741.4877777777783</v>
      </c>
      <c r="X52" s="11">
        <f t="shared" si="5"/>
        <v>0.35961654158605466</v>
      </c>
      <c r="Z52" s="5">
        <v>887854.02632347029</v>
      </c>
      <c r="AA52">
        <v>637468.13056603237</v>
      </c>
      <c r="AB52">
        <v>3220559.1964256312</v>
      </c>
      <c r="AC52">
        <v>8522428.9428718463</v>
      </c>
      <c r="AD52">
        <v>2592727.6664858847</v>
      </c>
      <c r="AE52" s="6">
        <v>1175955.056399225</v>
      </c>
      <c r="AH52" s="11">
        <f t="shared" ref="AH52:AH56" si="10">SUM(Z52:AE52)</f>
        <v>17036993.019072089</v>
      </c>
      <c r="AJ52" s="11">
        <f t="shared" si="6"/>
        <v>0.36046959509453286</v>
      </c>
      <c r="AL52" s="5">
        <v>3340038294137.332</v>
      </c>
      <c r="AM52">
        <v>2397940371692.854</v>
      </c>
      <c r="AN52">
        <v>12116267200387.953</v>
      </c>
      <c r="AO52">
        <v>32063414219054.93</v>
      </c>
      <c r="AP52">
        <v>9755062704865.3125</v>
      </c>
      <c r="AQ52" s="6">
        <v>4423935751761.5293</v>
      </c>
      <c r="AT52" s="11">
        <f t="shared" ref="AT52:AT56" si="11">SUM(AL52:AQ52)</f>
        <v>64096658541899.914</v>
      </c>
      <c r="AV52" s="11">
        <f t="shared" si="7"/>
        <v>0.36047615746045925</v>
      </c>
    </row>
    <row r="53" spans="2:48">
      <c r="B53" s="5">
        <v>1.8055555555555556</v>
      </c>
      <c r="C53">
        <v>1.4638888888888888</v>
      </c>
      <c r="D53">
        <v>6</v>
      </c>
      <c r="E53">
        <v>19.083333333333332</v>
      </c>
      <c r="F53">
        <v>5.083333333333333</v>
      </c>
      <c r="G53" s="6">
        <v>2.833333333333333</v>
      </c>
      <c r="J53" s="11">
        <f t="shared" si="8"/>
        <v>36.269444444444446</v>
      </c>
      <c r="L53" s="11">
        <f t="shared" si="4"/>
        <v>6.3619215663472853E-2</v>
      </c>
      <c r="N53" s="5">
        <v>83.985725308641975</v>
      </c>
      <c r="O53">
        <v>59.534012345679017</v>
      </c>
      <c r="P53">
        <v>304.86861111111108</v>
      </c>
      <c r="Q53">
        <v>799.21481481481464</v>
      </c>
      <c r="R53">
        <v>246.05912037037038</v>
      </c>
      <c r="S53" s="6">
        <v>109.47624999999999</v>
      </c>
      <c r="V53" s="11">
        <f t="shared" si="9"/>
        <v>1603.1385339506171</v>
      </c>
      <c r="X53" s="11">
        <f t="shared" si="5"/>
        <v>6.5951603424791144E-2</v>
      </c>
      <c r="Z53" s="5">
        <v>161992.51703824921</v>
      </c>
      <c r="AA53">
        <v>116290.51457313247</v>
      </c>
      <c r="AB53">
        <v>587643.16782632878</v>
      </c>
      <c r="AC53">
        <v>1555005.1521040837</v>
      </c>
      <c r="AD53">
        <v>473137.30208414205</v>
      </c>
      <c r="AE53" s="6">
        <v>214540.67740744023</v>
      </c>
      <c r="AH53" s="11">
        <f t="shared" si="10"/>
        <v>3108609.331033376</v>
      </c>
      <c r="AJ53" s="11">
        <f t="shared" si="6"/>
        <v>6.5772119857669481E-2</v>
      </c>
      <c r="AL53" s="5">
        <v>609407338560.86377</v>
      </c>
      <c r="AM53">
        <v>437516675802.93408</v>
      </c>
      <c r="AN53">
        <v>2210675904208.707</v>
      </c>
      <c r="AO53">
        <v>5850136519788.3184</v>
      </c>
      <c r="AP53">
        <v>1779861885286.2864</v>
      </c>
      <c r="AQ53" s="6">
        <v>807170059979.79163</v>
      </c>
      <c r="AT53" s="11">
        <f t="shared" si="11"/>
        <v>11694768383626.902</v>
      </c>
      <c r="AV53" s="11">
        <f t="shared" si="7"/>
        <v>6.5770747886398834E-2</v>
      </c>
    </row>
    <row r="54" spans="2:48">
      <c r="B54" s="5">
        <v>0.86388888888888893</v>
      </c>
      <c r="C54">
        <v>0.56037037037037041</v>
      </c>
      <c r="D54">
        <v>2.8166666666666664</v>
      </c>
      <c r="E54">
        <v>6</v>
      </c>
      <c r="F54">
        <v>2.0916666666666663</v>
      </c>
      <c r="G54" s="6">
        <v>0.88611111111111107</v>
      </c>
      <c r="J54" s="11">
        <f t="shared" si="8"/>
        <v>13.218703703703703</v>
      </c>
      <c r="L54" s="11">
        <f t="shared" si="4"/>
        <v>2.3186557572052565E-2</v>
      </c>
      <c r="N54" s="5">
        <v>32.116162551440326</v>
      </c>
      <c r="O54">
        <v>23.249791666666667</v>
      </c>
      <c r="P54">
        <v>117.57714814814814</v>
      </c>
      <c r="Q54">
        <v>315.87129629629629</v>
      </c>
      <c r="R54">
        <v>95.286314814814816</v>
      </c>
      <c r="S54" s="6">
        <v>43.569509259259249</v>
      </c>
      <c r="V54" s="11">
        <f t="shared" si="9"/>
        <v>627.67022273662542</v>
      </c>
      <c r="X54" s="11">
        <f t="shared" si="5"/>
        <v>2.5821759464208224E-2</v>
      </c>
      <c r="Z54" s="5">
        <v>63136.781767471031</v>
      </c>
      <c r="AA54">
        <v>45331.133193591384</v>
      </c>
      <c r="AB54">
        <v>229047.33070535547</v>
      </c>
      <c r="AC54">
        <v>606190.76787853218</v>
      </c>
      <c r="AD54">
        <v>184417.88962752541</v>
      </c>
      <c r="AE54" s="6">
        <v>83639.677505630796</v>
      </c>
      <c r="AH54" s="11">
        <f t="shared" si="10"/>
        <v>1211763.5806781063</v>
      </c>
      <c r="AJ54" s="11">
        <f t="shared" si="6"/>
        <v>2.5638557625066664E-2</v>
      </c>
      <c r="AL54" s="5">
        <v>237546609976.74078</v>
      </c>
      <c r="AM54">
        <v>170543735370.32245</v>
      </c>
      <c r="AN54">
        <v>861720124519.58057</v>
      </c>
      <c r="AO54">
        <v>2280379675687.832</v>
      </c>
      <c r="AP54">
        <v>693789081313.76489</v>
      </c>
      <c r="AQ54" s="6">
        <v>314634401987.03918</v>
      </c>
      <c r="AT54" s="11">
        <f t="shared" si="11"/>
        <v>4558613628855.2793</v>
      </c>
      <c r="AV54" s="11">
        <f t="shared" si="7"/>
        <v>2.5637397668747838E-2</v>
      </c>
    </row>
    <row r="55" spans="2:48">
      <c r="B55" s="5">
        <v>2.6555555555555559</v>
      </c>
      <c r="C55">
        <v>2.2472222222222218</v>
      </c>
      <c r="D55">
        <v>9.1999999999999993</v>
      </c>
      <c r="E55">
        <v>23.1</v>
      </c>
      <c r="F55">
        <v>6</v>
      </c>
      <c r="G55" s="6">
        <v>3.6166666666666667</v>
      </c>
      <c r="J55" s="11">
        <f t="shared" si="8"/>
        <v>46.81944444444445</v>
      </c>
      <c r="L55" s="11">
        <f t="shared" si="4"/>
        <v>8.2124674887633836E-2</v>
      </c>
      <c r="N55" s="5">
        <v>113.38808641975308</v>
      </c>
      <c r="O55">
        <v>80.46839814814814</v>
      </c>
      <c r="P55">
        <v>414.78222222222217</v>
      </c>
      <c r="Q55">
        <v>1099.7898148148147</v>
      </c>
      <c r="R55">
        <v>338.09398148148148</v>
      </c>
      <c r="S55" s="6">
        <v>150.26740740740738</v>
      </c>
      <c r="V55" s="11">
        <f t="shared" si="9"/>
        <v>2196.7899104938269</v>
      </c>
      <c r="X55" s="11">
        <f t="shared" si="5"/>
        <v>9.037385972342564E-2</v>
      </c>
      <c r="Z55" s="5">
        <v>220956.45002237216</v>
      </c>
      <c r="AA55">
        <v>158622.64572894853</v>
      </c>
      <c r="AB55">
        <v>801589.03496674541</v>
      </c>
      <c r="AC55">
        <v>2121302.5877515222</v>
      </c>
      <c r="AD55">
        <v>645428.6645818929</v>
      </c>
      <c r="AE55" s="6">
        <v>292667.30936635687</v>
      </c>
      <c r="AH55" s="11">
        <f t="shared" si="10"/>
        <v>4240566.6924178377</v>
      </c>
      <c r="AJ55" s="11">
        <f t="shared" si="6"/>
        <v>8.9722133294063797E-2</v>
      </c>
      <c r="AL55" s="5">
        <v>831288991252.61206</v>
      </c>
      <c r="AM55">
        <v>596813943128.73914</v>
      </c>
      <c r="AN55">
        <v>3015570097145.9902</v>
      </c>
      <c r="AO55">
        <v>7980137108706.9023</v>
      </c>
      <c r="AP55">
        <v>2427899213475.5542</v>
      </c>
      <c r="AQ55" s="6">
        <v>1101055971211.0847</v>
      </c>
      <c r="AT55" s="11">
        <f t="shared" si="11"/>
        <v>15952765324920.883</v>
      </c>
      <c r="AV55" s="11">
        <f t="shared" si="7"/>
        <v>8.9717493485823113E-2</v>
      </c>
    </row>
    <row r="56" spans="2:48">
      <c r="B56" s="7">
        <v>6.3888888888888893</v>
      </c>
      <c r="C56" s="8">
        <v>3.8250000000000002</v>
      </c>
      <c r="D56" s="8">
        <v>22</v>
      </c>
      <c r="E56" s="8">
        <v>52</v>
      </c>
      <c r="F56" s="8">
        <v>18</v>
      </c>
      <c r="G56" s="9">
        <v>6</v>
      </c>
      <c r="J56" s="11">
        <f t="shared" si="8"/>
        <v>108.21388888888889</v>
      </c>
      <c r="L56" s="12">
        <f t="shared" si="4"/>
        <v>0.18981494865603982</v>
      </c>
      <c r="N56" s="7">
        <v>246.29861111111114</v>
      </c>
      <c r="O56" s="8">
        <v>179.58601851851853</v>
      </c>
      <c r="P56" s="8">
        <v>896.19500000000005</v>
      </c>
      <c r="Q56" s="8">
        <v>2400.9231481481484</v>
      </c>
      <c r="R56" s="8">
        <v>720.13203703703698</v>
      </c>
      <c r="S56" s="9">
        <v>333.94268518518516</v>
      </c>
      <c r="V56" s="12">
        <f t="shared" si="9"/>
        <v>4777.0775000000003</v>
      </c>
      <c r="X56" s="12">
        <f t="shared" si="5"/>
        <v>0.19652445134176885</v>
      </c>
      <c r="Z56" s="7">
        <v>482382.17746696871</v>
      </c>
      <c r="AA56" s="8">
        <v>346356.75498149602</v>
      </c>
      <c r="AB56" s="8">
        <v>1749903.5416383573</v>
      </c>
      <c r="AC56" s="8">
        <v>4631157.6332988003</v>
      </c>
      <c r="AD56" s="8">
        <v>1408857.7958144804</v>
      </c>
      <c r="AE56" s="9">
        <v>639015.34750829905</v>
      </c>
      <c r="AH56" s="12">
        <f t="shared" si="10"/>
        <v>9257673.2507084012</v>
      </c>
      <c r="AJ56" s="12">
        <f t="shared" si="6"/>
        <v>0.19587433794593989</v>
      </c>
      <c r="AL56" s="7">
        <v>1814862322292.0483</v>
      </c>
      <c r="AM56" s="8">
        <v>1302958606853.5247</v>
      </c>
      <c r="AN56" s="8">
        <v>6583564307459.3291</v>
      </c>
      <c r="AO56" s="8">
        <v>17422160386095.316</v>
      </c>
      <c r="AP56" s="8">
        <v>5300566728122.9766</v>
      </c>
      <c r="AQ56" s="9">
        <v>2403815067196.5791</v>
      </c>
      <c r="AT56" s="12">
        <f t="shared" si="11"/>
        <v>34827927418019.773</v>
      </c>
      <c r="AV56" s="12">
        <f t="shared" si="7"/>
        <v>0.19587038908982421</v>
      </c>
    </row>
    <row r="57" spans="2:48">
      <c r="B57"/>
      <c r="C57"/>
      <c r="F57"/>
      <c r="J57" s="3">
        <f>SUM(J51:J56)</f>
        <v>570.10203703703701</v>
      </c>
      <c r="L57">
        <f>SUM(L51:L56)</f>
        <v>1.0000000000000002</v>
      </c>
      <c r="V57">
        <f>SUM(V51:V56)</f>
        <v>24307.802247427982</v>
      </c>
      <c r="X57">
        <f>SUM(X51:X56)</f>
        <v>1</v>
      </c>
      <c r="AH57">
        <f>SUM(AH51:AH56)</f>
        <v>47263328.865792833</v>
      </c>
      <c r="AJ57">
        <f>SUM(AJ51:AJ56)</f>
        <v>1</v>
      </c>
      <c r="AT57">
        <f>SUM(AT51:AT56)</f>
        <v>177811090179884.38</v>
      </c>
      <c r="AV57">
        <f>SUM(AV51:AV56)</f>
        <v>1</v>
      </c>
    </row>
    <row r="58" spans="2:48">
      <c r="B58"/>
      <c r="C58"/>
      <c r="F58"/>
    </row>
    <row r="59" spans="2:48">
      <c r="B59" s="2">
        <f t="array" ref="B59:H65">MMULT(G13:M19,G13:M19)</f>
        <v>7</v>
      </c>
      <c r="C59" s="3">
        <v>5.791666666666667</v>
      </c>
      <c r="D59" s="3">
        <v>29.8</v>
      </c>
      <c r="E59" s="3">
        <v>97.666666666666657</v>
      </c>
      <c r="F59" s="3">
        <v>26.466666666666669</v>
      </c>
      <c r="G59" s="3">
        <v>12.966666666666667</v>
      </c>
      <c r="H59" s="4">
        <v>27.666666666666664</v>
      </c>
      <c r="J59" s="10">
        <f t="shared" ref="J59:J65" si="12">SUM(B59:H59)</f>
        <v>207.35833333333332</v>
      </c>
      <c r="L59" s="10">
        <f t="shared" ref="L59:L65" si="13">J59/$J$66</f>
        <v>0.25625390336163395</v>
      </c>
      <c r="N59" s="2">
        <f t="array" ref="N59:T65">MMULT(B59:H65,B59:H65)</f>
        <v>493.88300925925932</v>
      </c>
      <c r="O59" s="3">
        <v>357.16904320987652</v>
      </c>
      <c r="P59" s="3">
        <v>1794.2655555555557</v>
      </c>
      <c r="Q59" s="3">
        <v>4785.8744444444446</v>
      </c>
      <c r="R59" s="3">
        <v>1479.8805555555555</v>
      </c>
      <c r="S59" s="3">
        <v>645.44009259259258</v>
      </c>
      <c r="T59" s="4">
        <v>1612.5879629629628</v>
      </c>
      <c r="V59" s="10">
        <f t="shared" ref="V59:V65" si="14">SUM(N59:T59)</f>
        <v>11169.100663580248</v>
      </c>
      <c r="X59" s="10">
        <f t="shared" ref="X59:X65" si="15">V59/V$66</f>
        <v>0.24706503403803148</v>
      </c>
      <c r="Z59" s="2">
        <f t="array" ref="Z59:AF65">MMULT(N59:T65,N59:T65)</f>
        <v>1595737.271788504</v>
      </c>
      <c r="AA59" s="3">
        <v>1162912.4180227094</v>
      </c>
      <c r="AB59" s="3">
        <v>5842954.1092933193</v>
      </c>
      <c r="AC59" s="3">
        <v>15780488.862512816</v>
      </c>
      <c r="AD59" s="3">
        <v>4843960.1364182904</v>
      </c>
      <c r="AE59" s="3">
        <v>2129786.7246479937</v>
      </c>
      <c r="AF59" s="4">
        <v>5263598.4164563846</v>
      </c>
      <c r="AH59" s="10">
        <f t="shared" ref="AH59:AH65" si="16">SUM(Z59:AF59)</f>
        <v>36619437.939140014</v>
      </c>
      <c r="AJ59" s="10">
        <f t="shared" ref="AJ59:AJ65" si="17">AH59/AH$66</f>
        <v>0.24751815584016154</v>
      </c>
      <c r="AL59" s="2">
        <f t="array" ref="AL59:AR65">MMULT(Z59:AF65,Z59:AF65)</f>
        <v>17043029261154.807</v>
      </c>
      <c r="AM59" s="3">
        <v>12420740209160.934</v>
      </c>
      <c r="AN59" s="3">
        <v>62406622518813.125</v>
      </c>
      <c r="AO59" s="3">
        <v>168554699417556.62</v>
      </c>
      <c r="AP59" s="3">
        <v>51737668350458.711</v>
      </c>
      <c r="AQ59" s="3">
        <v>22748853086425.633</v>
      </c>
      <c r="AR59" s="4">
        <v>56219335600858.039</v>
      </c>
      <c r="AT59" s="10">
        <f t="shared" ref="AT59:AT65" si="18">SUM(AL59:AR59)</f>
        <v>391130948444427.88</v>
      </c>
      <c r="AV59" s="10">
        <f t="shared" ref="AV59:AV65" si="19">AT59/AT$66</f>
        <v>0.24751969293918338</v>
      </c>
    </row>
    <row r="60" spans="2:48">
      <c r="B60" s="5">
        <v>10.972222222222223</v>
      </c>
      <c r="C60">
        <v>7</v>
      </c>
      <c r="D60">
        <v>45.6</v>
      </c>
      <c r="E60">
        <v>118</v>
      </c>
      <c r="F60">
        <v>41.6</v>
      </c>
      <c r="G60">
        <v>14.766666666666666</v>
      </c>
      <c r="H60" s="6">
        <v>38.666666666666671</v>
      </c>
      <c r="J60" s="11">
        <f t="shared" si="12"/>
        <v>276.60555555555555</v>
      </c>
      <c r="L60" s="11">
        <f t="shared" si="13"/>
        <v>0.34182977921934371</v>
      </c>
      <c r="N60" s="5">
        <v>666.60537037037045</v>
      </c>
      <c r="O60">
        <v>489.81365740740733</v>
      </c>
      <c r="P60">
        <v>2425.7144444444443</v>
      </c>
      <c r="Q60">
        <v>6549.1248148148152</v>
      </c>
      <c r="R60">
        <v>1995.2037037037037</v>
      </c>
      <c r="S60">
        <v>890.10981481481485</v>
      </c>
      <c r="T60" s="6">
        <v>2191.3703703703704</v>
      </c>
      <c r="V60" s="11">
        <f t="shared" si="14"/>
        <v>15207.942175925926</v>
      </c>
      <c r="X60" s="11">
        <f t="shared" si="15"/>
        <v>0.33640584542275376</v>
      </c>
      <c r="Z60" s="5">
        <v>2171965.4439646597</v>
      </c>
      <c r="AA60">
        <v>1582946.5111488902</v>
      </c>
      <c r="AB60">
        <v>7952895.6207712591</v>
      </c>
      <c r="AC60">
        <v>21479898.469198834</v>
      </c>
      <c r="AD60">
        <v>6593058.4606207777</v>
      </c>
      <c r="AE60">
        <v>2899098.740034047</v>
      </c>
      <c r="AF60" s="6">
        <v>7164474.5398659855</v>
      </c>
      <c r="AH60" s="11">
        <f t="shared" si="16"/>
        <v>49844337.785604447</v>
      </c>
      <c r="AJ60" s="11">
        <f t="shared" si="17"/>
        <v>0.33690791727254538</v>
      </c>
      <c r="AL60" s="5">
        <v>23198037025308.68</v>
      </c>
      <c r="AM60">
        <v>16906430607377.066</v>
      </c>
      <c r="AN60">
        <v>84944473046083.016</v>
      </c>
      <c r="AO60">
        <v>229427415738952.97</v>
      </c>
      <c r="AP60">
        <v>70422477546671.719</v>
      </c>
      <c r="AQ60">
        <v>30964491621020.246</v>
      </c>
      <c r="AR60" s="6">
        <v>76522677344008.656</v>
      </c>
      <c r="AT60" s="11">
        <f t="shared" si="18"/>
        <v>532386002929422.38</v>
      </c>
      <c r="AV60" s="11">
        <f t="shared" si="19"/>
        <v>0.33691023554719457</v>
      </c>
    </row>
    <row r="61" spans="2:48">
      <c r="B61" s="5">
        <v>2.0555555555555554</v>
      </c>
      <c r="C61">
        <v>1.6638888888888888</v>
      </c>
      <c r="D61">
        <v>7</v>
      </c>
      <c r="E61">
        <v>22.083333333333332</v>
      </c>
      <c r="F61">
        <v>6.083333333333333</v>
      </c>
      <c r="G61">
        <v>3.1666666666666665</v>
      </c>
      <c r="H61" s="6">
        <v>6.9166666666666661</v>
      </c>
      <c r="J61" s="11">
        <f t="shared" si="12"/>
        <v>48.969444444444441</v>
      </c>
      <c r="L61" s="11">
        <f t="shared" si="13"/>
        <v>6.0516551626441685E-2</v>
      </c>
      <c r="N61" s="5">
        <v>122.75910493827161</v>
      </c>
      <c r="O61">
        <v>88.724845679012333</v>
      </c>
      <c r="P61">
        <v>449.70527777777772</v>
      </c>
      <c r="Q61">
        <v>1207.0300925925924</v>
      </c>
      <c r="R61">
        <v>373.33745370370366</v>
      </c>
      <c r="S61">
        <v>162.12773148148145</v>
      </c>
      <c r="T61" s="6">
        <v>403.85208333333327</v>
      </c>
      <c r="V61" s="11">
        <f t="shared" si="14"/>
        <v>2807.5365895061723</v>
      </c>
      <c r="X61" s="11">
        <f t="shared" si="15"/>
        <v>6.2103847385955438E-2</v>
      </c>
      <c r="Z61" s="5">
        <v>399743.9215908841</v>
      </c>
      <c r="AA61">
        <v>291318.25071300328</v>
      </c>
      <c r="AB61">
        <v>1463747.6508669192</v>
      </c>
      <c r="AC61">
        <v>3953368.5959633985</v>
      </c>
      <c r="AD61">
        <v>1213519.8571886236</v>
      </c>
      <c r="AE61">
        <v>533552.70437555364</v>
      </c>
      <c r="AF61" s="6">
        <v>1318610.436668342</v>
      </c>
      <c r="AH61" s="11">
        <f t="shared" si="16"/>
        <v>9173861.4173667245</v>
      </c>
      <c r="AJ61" s="11">
        <f t="shared" si="17"/>
        <v>6.2007976849170289E-2</v>
      </c>
      <c r="AL61" s="5">
        <v>4269543942380.3638</v>
      </c>
      <c r="AM61">
        <v>3111588633405.4907</v>
      </c>
      <c r="AN61">
        <v>15633829713507.236</v>
      </c>
      <c r="AO61">
        <v>42225574198354.594</v>
      </c>
      <c r="AP61">
        <v>12961090737938.912</v>
      </c>
      <c r="AQ61">
        <v>5698941572813.4932</v>
      </c>
      <c r="AR61" s="6">
        <v>14083818094246.625</v>
      </c>
      <c r="AT61" s="11">
        <f t="shared" si="18"/>
        <v>97984386892646.719</v>
      </c>
      <c r="AV61" s="11">
        <f t="shared" si="19"/>
        <v>6.2007533418051555E-2</v>
      </c>
    </row>
    <row r="62" spans="2:48">
      <c r="B62" s="5">
        <v>0.9472222222222223</v>
      </c>
      <c r="C62">
        <v>0.62703703703703706</v>
      </c>
      <c r="D62">
        <v>3.15</v>
      </c>
      <c r="E62">
        <v>7</v>
      </c>
      <c r="F62">
        <v>2.4249999999999998</v>
      </c>
      <c r="G62">
        <v>0.99722222222222223</v>
      </c>
      <c r="H62" s="6">
        <v>2.7361111111111112</v>
      </c>
      <c r="J62" s="11">
        <f t="shared" si="12"/>
        <v>17.882592592592594</v>
      </c>
      <c r="L62" s="11">
        <f t="shared" si="13"/>
        <v>2.2099348892389317E-2</v>
      </c>
      <c r="N62" s="5">
        <v>46.526965020576128</v>
      </c>
      <c r="O62">
        <v>34.116759259259261</v>
      </c>
      <c r="P62">
        <v>171.47131481481483</v>
      </c>
      <c r="Q62">
        <v>468.05995370370374</v>
      </c>
      <c r="R62">
        <v>142.81103703703701</v>
      </c>
      <c r="S62">
        <v>63.173552469135799</v>
      </c>
      <c r="T62" s="6">
        <v>154.78478395061728</v>
      </c>
      <c r="V62" s="11">
        <f t="shared" si="14"/>
        <v>1080.9443662551441</v>
      </c>
      <c r="X62" s="11">
        <f t="shared" si="15"/>
        <v>2.391092753894462E-2</v>
      </c>
      <c r="Z62" s="5">
        <v>153502.13513674523</v>
      </c>
      <c r="AA62">
        <v>111873.47701499316</v>
      </c>
      <c r="AB62">
        <v>562094.19641764264</v>
      </c>
      <c r="AC62">
        <v>1518230.1124841101</v>
      </c>
      <c r="AD62">
        <v>466006.84744468785</v>
      </c>
      <c r="AE62">
        <v>204907.73499492861</v>
      </c>
      <c r="AF62" s="6">
        <v>506369.96222523379</v>
      </c>
      <c r="AH62" s="11">
        <f t="shared" si="16"/>
        <v>3522984.4657183415</v>
      </c>
      <c r="AJ62" s="11">
        <f t="shared" si="17"/>
        <v>2.3812561499643246E-2</v>
      </c>
      <c r="AL62" s="5">
        <v>1639594010255.2383</v>
      </c>
      <c r="AM62">
        <v>1194914997956.5913</v>
      </c>
      <c r="AN62">
        <v>6003717003095.8477</v>
      </c>
      <c r="AO62">
        <v>16215502066013.182</v>
      </c>
      <c r="AP62">
        <v>4977329436509.9141</v>
      </c>
      <c r="AQ62">
        <v>2188512545966.7549</v>
      </c>
      <c r="AR62" s="6">
        <v>5408480182985.4375</v>
      </c>
      <c r="AT62" s="11">
        <f t="shared" si="18"/>
        <v>37628050242782.969</v>
      </c>
      <c r="AV62" s="11">
        <f t="shared" si="19"/>
        <v>2.3812187399221106E-2</v>
      </c>
    </row>
    <row r="63" spans="2:48">
      <c r="B63" s="5">
        <v>2.9055555555555559</v>
      </c>
      <c r="C63">
        <v>2.447222222222222</v>
      </c>
      <c r="D63">
        <v>10.199999999999999</v>
      </c>
      <c r="E63">
        <v>26.1</v>
      </c>
      <c r="F63">
        <v>7</v>
      </c>
      <c r="G63">
        <v>3.95</v>
      </c>
      <c r="H63" s="6">
        <v>9.3333333333333321</v>
      </c>
      <c r="J63" s="11">
        <f t="shared" si="12"/>
        <v>61.936111111111117</v>
      </c>
      <c r="L63" s="11">
        <f t="shared" si="13"/>
        <v>7.654078799788816E-2</v>
      </c>
      <c r="N63" s="5">
        <v>161.01702160493826</v>
      </c>
      <c r="O63">
        <v>116.44964814814816</v>
      </c>
      <c r="P63">
        <v>593.18833333333328</v>
      </c>
      <c r="Q63">
        <v>1604.9703703703706</v>
      </c>
      <c r="R63">
        <v>496.04175925925921</v>
      </c>
      <c r="S63">
        <v>215.12907407407411</v>
      </c>
      <c r="T63" s="6">
        <v>533.22546296296287</v>
      </c>
      <c r="V63" s="11">
        <f t="shared" si="14"/>
        <v>3720.0216697530868</v>
      </c>
      <c r="X63" s="11">
        <f t="shared" si="15"/>
        <v>8.228838723395912E-2</v>
      </c>
      <c r="Z63" s="5">
        <v>528149.45861561131</v>
      </c>
      <c r="AA63">
        <v>384898.58193257399</v>
      </c>
      <c r="AB63">
        <v>1933984.0535904681</v>
      </c>
      <c r="AC63">
        <v>5223575.9645008538</v>
      </c>
      <c r="AD63">
        <v>1603407.3284009215</v>
      </c>
      <c r="AE63">
        <v>704976.979421478</v>
      </c>
      <c r="AF63" s="6">
        <v>1742225.4670468178</v>
      </c>
      <c r="AH63" s="11">
        <f t="shared" si="16"/>
        <v>12121217.833508724</v>
      </c>
      <c r="AJ63" s="11">
        <f t="shared" si="17"/>
        <v>8.1929752435665484E-2</v>
      </c>
      <c r="AL63" s="5">
        <v>5641187424375.6055</v>
      </c>
      <c r="AM63">
        <v>4111224737350.7651</v>
      </c>
      <c r="AN63">
        <v>20656389722685.047</v>
      </c>
      <c r="AO63">
        <v>55791059093980.172</v>
      </c>
      <c r="AP63">
        <v>17125000496327.621</v>
      </c>
      <c r="AQ63">
        <v>7529796624116.707</v>
      </c>
      <c r="AR63" s="6">
        <v>18608417815272.406</v>
      </c>
      <c r="AT63" s="11">
        <f t="shared" si="18"/>
        <v>129463075914108.33</v>
      </c>
      <c r="AV63" s="11">
        <f t="shared" si="19"/>
        <v>8.1928215920186148E-2</v>
      </c>
    </row>
    <row r="64" spans="2:48">
      <c r="B64" s="5">
        <v>7.1388888888888893</v>
      </c>
      <c r="C64">
        <v>4.4250000000000007</v>
      </c>
      <c r="D64">
        <v>25</v>
      </c>
      <c r="E64">
        <v>61</v>
      </c>
      <c r="F64">
        <v>21</v>
      </c>
      <c r="G64">
        <v>7</v>
      </c>
      <c r="H64" s="6">
        <v>21.666666666666664</v>
      </c>
      <c r="J64" s="11">
        <f t="shared" si="12"/>
        <v>147.23055555555555</v>
      </c>
      <c r="L64" s="11">
        <f t="shared" si="13"/>
        <v>0.18194785783971235</v>
      </c>
      <c r="N64" s="5">
        <v>364.1826388888889</v>
      </c>
      <c r="O64">
        <v>268.29810185185181</v>
      </c>
      <c r="P64">
        <v>1336.2577777777778</v>
      </c>
      <c r="Q64">
        <v>3639.7592592592587</v>
      </c>
      <c r="R64">
        <v>1106.4198148148148</v>
      </c>
      <c r="S64">
        <v>494.13509259259257</v>
      </c>
      <c r="T64" s="6">
        <v>1207.7620370370373</v>
      </c>
      <c r="V64" s="11">
        <f t="shared" si="14"/>
        <v>8416.8147222222215</v>
      </c>
      <c r="X64" s="11">
        <f t="shared" si="15"/>
        <v>0.18618335338478856</v>
      </c>
      <c r="Z64" s="5">
        <v>1198085.1283211361</v>
      </c>
      <c r="AA64">
        <v>873187.63121071423</v>
      </c>
      <c r="AB64">
        <v>4387061.5559718963</v>
      </c>
      <c r="AC64">
        <v>11849452.095894512</v>
      </c>
      <c r="AD64">
        <v>3637027.8879465703</v>
      </c>
      <c r="AE64">
        <v>1599288.7657990069</v>
      </c>
      <c r="AF64" s="6">
        <v>3952162.895776635</v>
      </c>
      <c r="AH64" s="11">
        <f t="shared" si="16"/>
        <v>27496265.960920475</v>
      </c>
      <c r="AJ64" s="11">
        <f t="shared" si="17"/>
        <v>0.18585279911856217</v>
      </c>
      <c r="AL64" s="5">
        <v>12796857691540.629</v>
      </c>
      <c r="AM64">
        <v>9326185073377.8574</v>
      </c>
      <c r="AN64">
        <v>46858375671605.227</v>
      </c>
      <c r="AO64">
        <v>126560277063918.86</v>
      </c>
      <c r="AP64">
        <v>38847529349994.734</v>
      </c>
      <c r="AQ64">
        <v>17081108751146.561</v>
      </c>
      <c r="AR64" s="6">
        <v>42212615303045.555</v>
      </c>
      <c r="AT64" s="11">
        <f t="shared" si="18"/>
        <v>293682948904629.44</v>
      </c>
      <c r="AV64" s="11">
        <f t="shared" si="19"/>
        <v>0.18585160193396441</v>
      </c>
    </row>
    <row r="65" spans="2:48">
      <c r="B65" s="7">
        <v>2.1</v>
      </c>
      <c r="C65" s="8">
        <v>1.5583333333333331</v>
      </c>
      <c r="D65" s="8">
        <v>7.6333333333333337</v>
      </c>
      <c r="E65" s="8">
        <v>21.516666666666669</v>
      </c>
      <c r="F65" s="8">
        <v>6.4333333333333327</v>
      </c>
      <c r="G65" s="8">
        <v>2.9666666666666668</v>
      </c>
      <c r="H65" s="9">
        <v>7</v>
      </c>
      <c r="J65" s="12">
        <f t="shared" si="12"/>
        <v>49.208333333333336</v>
      </c>
      <c r="L65" s="12">
        <f t="shared" si="13"/>
        <v>6.0811771062590878E-2</v>
      </c>
      <c r="N65" s="7">
        <v>122.44129629629631</v>
      </c>
      <c r="O65" s="8">
        <v>89.043228395061718</v>
      </c>
      <c r="P65" s="8">
        <v>448.07083333333333</v>
      </c>
      <c r="Q65" s="8">
        <v>1207.6627777777776</v>
      </c>
      <c r="R65" s="8">
        <v>371.38736111111109</v>
      </c>
      <c r="S65" s="8">
        <v>162.81550925925927</v>
      </c>
      <c r="T65" s="9">
        <v>403.34699074074075</v>
      </c>
      <c r="V65" s="12">
        <f t="shared" si="14"/>
        <v>2804.7679969135802</v>
      </c>
      <c r="X65" s="12">
        <f t="shared" si="15"/>
        <v>6.2042604995567047E-2</v>
      </c>
      <c r="Z65" s="7">
        <v>399502.62534835766</v>
      </c>
      <c r="AA65" s="8">
        <v>291149.72364500124</v>
      </c>
      <c r="AB65" s="8">
        <v>1462859.1513594333</v>
      </c>
      <c r="AC65" s="8">
        <v>3951019.5660021887</v>
      </c>
      <c r="AD65" s="8">
        <v>1212770.990429634</v>
      </c>
      <c r="AE65" s="8">
        <v>533244.05033182201</v>
      </c>
      <c r="AF65" s="9">
        <v>1317820.598261016</v>
      </c>
      <c r="AH65" s="12">
        <f t="shared" si="16"/>
        <v>9168366.7053774521</v>
      </c>
      <c r="AJ65" s="12">
        <f t="shared" si="17"/>
        <v>6.1970836984251612E-2</v>
      </c>
      <c r="AL65" s="7">
        <v>4266996258702.2939</v>
      </c>
      <c r="AM65" s="8">
        <v>3109731915521.7354</v>
      </c>
      <c r="AN65" s="8">
        <v>15624500834277.277</v>
      </c>
      <c r="AO65" s="8">
        <v>42200377736594.586</v>
      </c>
      <c r="AP65" s="8">
        <v>12953356708983.629</v>
      </c>
      <c r="AQ65" s="8">
        <v>5695540953543.2744</v>
      </c>
      <c r="AR65" s="9">
        <v>14075414125781.643</v>
      </c>
      <c r="AT65" s="12">
        <f t="shared" si="18"/>
        <v>97925918533404.438</v>
      </c>
      <c r="AV65" s="12">
        <f t="shared" si="19"/>
        <v>6.1970532842198729E-2</v>
      </c>
    </row>
    <row r="66" spans="2:48">
      <c r="B66"/>
      <c r="C66"/>
      <c r="F66"/>
      <c r="J66">
        <f>SUM(J59:J65)</f>
        <v>809.19092592592585</v>
      </c>
      <c r="L66">
        <f>SUM(L59:L65)</f>
        <v>0.99999999999999989</v>
      </c>
      <c r="V66">
        <f>SUM(V59:V65)</f>
        <v>45207.128184156376</v>
      </c>
      <c r="X66">
        <f>SUM(X59:X65)</f>
        <v>1</v>
      </c>
      <c r="AH66">
        <f>SUM(AH59:AH65)</f>
        <v>147946472.10763621</v>
      </c>
      <c r="AJ66">
        <f>SUM(AJ59:AJ65)</f>
        <v>0.99999999999999967</v>
      </c>
      <c r="AT66">
        <f>SUM(AT59:AT65)</f>
        <v>1580201331861422.2</v>
      </c>
      <c r="AV66">
        <f>SUM(AV59:AV65)</f>
        <v>1</v>
      </c>
    </row>
    <row r="67" spans="2:48">
      <c r="B67"/>
      <c r="C67"/>
      <c r="F67"/>
    </row>
    <row r="68" spans="2:48">
      <c r="B68"/>
      <c r="C68"/>
      <c r="F68"/>
    </row>
  </sheetData>
  <mergeCells count="6">
    <mergeCell ref="B30:H30"/>
    <mergeCell ref="N30:T30"/>
    <mergeCell ref="Z30:AF30"/>
    <mergeCell ref="AL30:AR30"/>
    <mergeCell ref="B2:D2"/>
    <mergeCell ref="F10:M10"/>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B2:AV74"/>
  <sheetViews>
    <sheetView topLeftCell="AD7" workbookViewId="0">
      <selection activeCell="AV48" sqref="AV48"/>
    </sheetView>
  </sheetViews>
  <sheetFormatPr baseColWidth="10" defaultRowHeight="16"/>
  <cols>
    <col min="6" max="6" width="10.6640625" style="32"/>
  </cols>
  <sheetData>
    <row r="2" spans="2:13">
      <c r="B2" s="108" t="str">
        <f>'Process Sheet'!B241:K241</f>
        <v>Lebensfreude</v>
      </c>
      <c r="C2" s="109"/>
      <c r="D2" s="110"/>
    </row>
    <row r="4" spans="2:13">
      <c r="B4" t="s">
        <v>8</v>
      </c>
      <c r="C4">
        <v>3</v>
      </c>
    </row>
    <row r="6" spans="2:13">
      <c r="B6" s="32"/>
      <c r="C6" s="14" t="s">
        <v>2</v>
      </c>
    </row>
    <row r="7" spans="2:13">
      <c r="B7" s="32" t="s">
        <v>0</v>
      </c>
      <c r="C7" s="14">
        <f>'Process Sheet'!M245</f>
        <v>5</v>
      </c>
      <c r="D7" t="s">
        <v>1</v>
      </c>
    </row>
    <row r="8" spans="2:13">
      <c r="B8" s="32" t="s">
        <v>0</v>
      </c>
      <c r="C8" s="14">
        <f>'Process Sheet'!M246</f>
        <v>-7</v>
      </c>
      <c r="D8" t="s">
        <v>3</v>
      </c>
    </row>
    <row r="9" spans="2:13">
      <c r="B9" s="32" t="s">
        <v>0</v>
      </c>
      <c r="C9" s="14">
        <f>'Process Sheet'!M247</f>
        <v>-7</v>
      </c>
      <c r="D9" t="s">
        <v>4</v>
      </c>
    </row>
    <row r="10" spans="2:13">
      <c r="B10" s="32" t="s">
        <v>0</v>
      </c>
      <c r="C10" s="14">
        <f>'Process Sheet'!M248</f>
        <v>-6</v>
      </c>
      <c r="D10" t="s">
        <v>5</v>
      </c>
      <c r="F10" s="111" t="s">
        <v>43</v>
      </c>
      <c r="G10" s="111"/>
      <c r="H10" s="111"/>
      <c r="I10" s="111"/>
      <c r="J10" s="111"/>
      <c r="K10" s="111"/>
      <c r="L10" s="111"/>
      <c r="M10" s="111"/>
    </row>
    <row r="11" spans="2:13">
      <c r="B11" s="32" t="s">
        <v>0</v>
      </c>
      <c r="C11" s="14">
        <f>'Process Sheet'!M249</f>
        <v>-4</v>
      </c>
      <c r="D11" t="s">
        <v>6</v>
      </c>
    </row>
    <row r="12" spans="2:13">
      <c r="B12" s="32" t="s">
        <v>0</v>
      </c>
      <c r="C12" s="14">
        <f>'Process Sheet'!M250</f>
        <v>-3</v>
      </c>
      <c r="D12" t="s">
        <v>7</v>
      </c>
      <c r="G12" t="s">
        <v>0</v>
      </c>
      <c r="H12" t="s">
        <v>1</v>
      </c>
      <c r="I12" t="s">
        <v>3</v>
      </c>
      <c r="J12" t="s">
        <v>4</v>
      </c>
      <c r="K12" t="s">
        <v>5</v>
      </c>
      <c r="L12" t="s">
        <v>6</v>
      </c>
      <c r="M12" t="s">
        <v>7</v>
      </c>
    </row>
    <row r="13" spans="2:13">
      <c r="B13" s="32" t="s">
        <v>1</v>
      </c>
      <c r="C13" s="14">
        <f>'Process Sheet'!M251</f>
        <v>-6</v>
      </c>
      <c r="D13" t="s">
        <v>3</v>
      </c>
      <c r="F13" s="32" t="s">
        <v>0</v>
      </c>
      <c r="G13">
        <v>1</v>
      </c>
      <c r="H13">
        <f>ABS(IF(C7&lt;1,-C7,1/C7))</f>
        <v>0.2</v>
      </c>
      <c r="I13">
        <f>ABS(IF(C8&lt;1,-C8,1/C8))</f>
        <v>7</v>
      </c>
      <c r="J13">
        <f>ABS(IF(C9&lt;1,-C9,1/C9))</f>
        <v>7</v>
      </c>
      <c r="K13">
        <f>ABS(IF($C$10&lt;1,-$C$10,1/$C$10))</f>
        <v>6</v>
      </c>
      <c r="L13">
        <f>ABS(IF($C$11&lt;1,-$C$11,1/$C$11))</f>
        <v>4</v>
      </c>
      <c r="M13">
        <f>ABS(IF($C$12&lt;1,-$C$12,1/$C$12))</f>
        <v>3</v>
      </c>
    </row>
    <row r="14" spans="2:13">
      <c r="B14" s="32" t="s">
        <v>1</v>
      </c>
      <c r="C14" s="14">
        <f>'Process Sheet'!M252</f>
        <v>-7</v>
      </c>
      <c r="D14" t="s">
        <v>4</v>
      </c>
      <c r="F14" s="32" t="s">
        <v>1</v>
      </c>
      <c r="G14">
        <f>ABS(IF(C7&gt;1,C7,-1/C7))</f>
        <v>5</v>
      </c>
      <c r="H14">
        <v>1</v>
      </c>
      <c r="I14">
        <f>ABS(IF($C$13&lt;1,-$C$13,1/$C$13))</f>
        <v>6</v>
      </c>
      <c r="J14" s="1">
        <f>ABS(IF($C$14&lt;1,-$C$14,1/$C$14))</f>
        <v>7</v>
      </c>
      <c r="K14" s="1">
        <f>ABS(IF($C$15&lt;1,-$C$15,1/$C$15))</f>
        <v>5</v>
      </c>
      <c r="L14" s="1">
        <f>ABS(IF($C$16&lt;1,-$C$16,1/$C$16))</f>
        <v>4</v>
      </c>
      <c r="M14" s="1">
        <f>ABS(IF($C$17&lt;1,-$C$17,1/$C$17))</f>
        <v>4</v>
      </c>
    </row>
    <row r="15" spans="2:13">
      <c r="B15" s="32" t="s">
        <v>1</v>
      </c>
      <c r="C15" s="14">
        <f>'Process Sheet'!M253</f>
        <v>-5</v>
      </c>
      <c r="D15" t="s">
        <v>5</v>
      </c>
      <c r="F15" s="32" t="s">
        <v>3</v>
      </c>
      <c r="G15">
        <f>ABS(IF(C8&gt;1,C8,-1/C8))</f>
        <v>0.14285714285714285</v>
      </c>
      <c r="H15">
        <f>ABS(IF($C$13&gt;1,$C$13,-1/$C$13))</f>
        <v>0.16666666666666666</v>
      </c>
      <c r="I15">
        <v>1</v>
      </c>
      <c r="J15" s="1">
        <f>ABS(IF($C$18&lt;1,-$C$18,1/$C$18))</f>
        <v>6</v>
      </c>
      <c r="K15" s="1">
        <f>ABS(IF($C$19&lt;1,-$C$19,1/$C$19))</f>
        <v>3</v>
      </c>
      <c r="L15" s="1">
        <f>ABS(IF($C$20&lt;1,-$C$20,1/$C$20))</f>
        <v>2</v>
      </c>
      <c r="M15" s="1">
        <f>ABS(IF($C$21&lt;1,-$C$21,1/$C$21))</f>
        <v>2</v>
      </c>
    </row>
    <row r="16" spans="2:13">
      <c r="B16" s="32" t="s">
        <v>1</v>
      </c>
      <c r="C16" s="14">
        <f>'Process Sheet'!M254</f>
        <v>-4</v>
      </c>
      <c r="D16" t="s">
        <v>6</v>
      </c>
      <c r="F16" s="32" t="s">
        <v>4</v>
      </c>
      <c r="G16">
        <f>ABS(IF(C9&gt;1,C9,-1/C9))</f>
        <v>0.14285714285714285</v>
      </c>
      <c r="H16" s="1">
        <f>ABS(IF($C$14&gt;1,$C$14,-1/$C$14))</f>
        <v>0.14285714285714285</v>
      </c>
      <c r="I16" s="1">
        <f>ABS(IF($C$18&gt;1,$C$18,-1/$C$18))</f>
        <v>0.16666666666666666</v>
      </c>
      <c r="J16">
        <v>1</v>
      </c>
      <c r="K16" s="1">
        <f>ABS(IF($C$22&lt;1,-$C$22,1/$C$22))</f>
        <v>0.33333333333333331</v>
      </c>
      <c r="L16" s="1">
        <f>ABS(IF($C$23&lt;1,-$C$23,1/$C$23))</f>
        <v>0.33333333333333331</v>
      </c>
      <c r="M16" s="1">
        <f>ABS(IF($C$24&lt;1,-$C$24,1/$C$24))</f>
        <v>0.33333333333333331</v>
      </c>
    </row>
    <row r="17" spans="2:48">
      <c r="B17" s="32" t="s">
        <v>1</v>
      </c>
      <c r="C17" s="14">
        <f>'Process Sheet'!M255</f>
        <v>-4</v>
      </c>
      <c r="D17" t="s">
        <v>7</v>
      </c>
      <c r="F17" s="32" t="s">
        <v>5</v>
      </c>
      <c r="G17">
        <f>ABS(IF($C$10&gt;1,$C$10,-1/$C$10))</f>
        <v>0.16666666666666666</v>
      </c>
      <c r="H17" s="1">
        <f>ABS(IF($C$15&gt;1,$C$15,-1/$C$15))</f>
        <v>0.2</v>
      </c>
      <c r="I17" s="1">
        <f>ABS(IF($C$19&gt;1,$C$19,-1/$C$19))</f>
        <v>0.33333333333333331</v>
      </c>
      <c r="J17" s="1">
        <f>ABS(IF($C$22&gt;1,$C$22,-1/$C$22))</f>
        <v>3</v>
      </c>
      <c r="K17">
        <v>1</v>
      </c>
      <c r="L17" s="1">
        <f>ABS(IF($C$25&lt;1,-$C$25,1/$C$25))</f>
        <v>1</v>
      </c>
      <c r="M17" s="1">
        <f>ABS(IF($C$26&lt;1,-$C$26,1/$C$26))</f>
        <v>1</v>
      </c>
    </row>
    <row r="18" spans="2:48">
      <c r="B18" s="32" t="s">
        <v>3</v>
      </c>
      <c r="C18" s="14">
        <f>'Process Sheet'!M256</f>
        <v>-6</v>
      </c>
      <c r="D18" t="s">
        <v>4</v>
      </c>
      <c r="F18" s="32" t="s">
        <v>6</v>
      </c>
      <c r="G18">
        <f>ABS(IF($C$11&gt;1,$C$11,-1/$C$11))</f>
        <v>0.25</v>
      </c>
      <c r="H18" s="1">
        <f>ABS(IF($C$16&gt;1,$C$16,-1/$C$16))</f>
        <v>0.25</v>
      </c>
      <c r="I18" s="1">
        <f>ABS(IF($C$20&gt;1,$C$20,-1/$C$20))</f>
        <v>0.5</v>
      </c>
      <c r="J18" s="1">
        <f>ABS(IF($C$23&gt;1,$C$23,-1/$C$23))</f>
        <v>3</v>
      </c>
      <c r="K18" s="1">
        <f>ABS(IF($C$25&gt;1,$C$25,-1/$C$25))</f>
        <v>1</v>
      </c>
      <c r="L18">
        <v>1</v>
      </c>
      <c r="M18" s="1">
        <f>ABS(IF($C$27&lt;1,-$C$27,1/$C$27))</f>
        <v>1</v>
      </c>
    </row>
    <row r="19" spans="2:48">
      <c r="B19" s="32" t="s">
        <v>3</v>
      </c>
      <c r="C19" s="14">
        <f>'Process Sheet'!M257</f>
        <v>-3</v>
      </c>
      <c r="D19" t="s">
        <v>5</v>
      </c>
      <c r="F19" s="32" t="s">
        <v>7</v>
      </c>
      <c r="G19">
        <f>ABS(IF($C$12&gt;1,$C$12,-1/$C$12))</f>
        <v>0.33333333333333331</v>
      </c>
      <c r="H19" s="1">
        <f>ABS(IF($C$17&gt;1,$C$17,-1/$C$17))</f>
        <v>0.25</v>
      </c>
      <c r="I19" s="1">
        <f>ABS(IF($C$21&gt;1,$C$21,-1/$C$21))</f>
        <v>0.5</v>
      </c>
      <c r="J19" s="1">
        <f>ABS(IF($C$24&gt;1,$C$24,-1/$C$24))</f>
        <v>3</v>
      </c>
      <c r="K19" s="1">
        <f>ABS(IF($C$26&gt;1,$C$26,-1/$C$26))</f>
        <v>1</v>
      </c>
      <c r="L19" s="1">
        <f>ABS(IF($C$27&gt;1,$C$27,-1/$C$27))</f>
        <v>1</v>
      </c>
      <c r="M19">
        <v>1</v>
      </c>
    </row>
    <row r="20" spans="2:48">
      <c r="B20" s="32" t="s">
        <v>3</v>
      </c>
      <c r="C20" s="14">
        <f>'Process Sheet'!M258</f>
        <v>-2</v>
      </c>
      <c r="D20" t="s">
        <v>6</v>
      </c>
    </row>
    <row r="21" spans="2:48">
      <c r="B21" s="32" t="s">
        <v>3</v>
      </c>
      <c r="C21" s="14">
        <f>'Process Sheet'!M259</f>
        <v>-2</v>
      </c>
      <c r="D21" t="s">
        <v>7</v>
      </c>
    </row>
    <row r="22" spans="2:48">
      <c r="B22" s="32" t="s">
        <v>4</v>
      </c>
      <c r="C22" s="14">
        <f>'Process Sheet'!M260</f>
        <v>3</v>
      </c>
      <c r="D22" t="s">
        <v>5</v>
      </c>
    </row>
    <row r="23" spans="2:48">
      <c r="B23" s="32" t="s">
        <v>4</v>
      </c>
      <c r="C23" s="14">
        <f>'Process Sheet'!M261</f>
        <v>3</v>
      </c>
      <c r="D23" t="s">
        <v>6</v>
      </c>
    </row>
    <row r="24" spans="2:48">
      <c r="B24" s="32" t="s">
        <v>4</v>
      </c>
      <c r="C24" s="14">
        <f>'Process Sheet'!M262</f>
        <v>3</v>
      </c>
      <c r="D24" t="s">
        <v>7</v>
      </c>
    </row>
    <row r="25" spans="2:48">
      <c r="B25" s="32" t="s">
        <v>5</v>
      </c>
      <c r="C25" s="14">
        <f>'Process Sheet'!M263</f>
        <v>1</v>
      </c>
      <c r="D25" t="s">
        <v>6</v>
      </c>
    </row>
    <row r="26" spans="2:48">
      <c r="B26" s="32" t="s">
        <v>5</v>
      </c>
      <c r="C26" s="14">
        <f>'Process Sheet'!M264</f>
        <v>1</v>
      </c>
      <c r="D26" t="s">
        <v>7</v>
      </c>
    </row>
    <row r="27" spans="2:48">
      <c r="B27" s="32" t="s">
        <v>6</v>
      </c>
      <c r="C27" s="14">
        <f>'Process Sheet'!M265</f>
        <v>1</v>
      </c>
      <c r="D27" t="s">
        <v>7</v>
      </c>
    </row>
    <row r="30" spans="2:48">
      <c r="B30" s="111" t="s">
        <v>10</v>
      </c>
      <c r="C30" s="111"/>
      <c r="D30" s="111"/>
      <c r="E30" s="111"/>
      <c r="F30" s="111"/>
      <c r="G30" s="111"/>
      <c r="H30" s="111"/>
      <c r="L30" s="13" t="s">
        <v>9</v>
      </c>
      <c r="N30" s="111" t="s">
        <v>11</v>
      </c>
      <c r="O30" s="111"/>
      <c r="P30" s="111"/>
      <c r="Q30" s="111"/>
      <c r="R30" s="111"/>
      <c r="S30" s="111"/>
      <c r="T30" s="111"/>
      <c r="X30" s="13" t="s">
        <v>12</v>
      </c>
      <c r="Z30" s="111" t="s">
        <v>13</v>
      </c>
      <c r="AA30" s="111"/>
      <c r="AB30" s="111"/>
      <c r="AC30" s="111"/>
      <c r="AD30" s="111"/>
      <c r="AE30" s="111"/>
      <c r="AF30" s="111"/>
      <c r="AJ30" s="13" t="s">
        <v>14</v>
      </c>
      <c r="AL30" s="111" t="s">
        <v>15</v>
      </c>
      <c r="AM30" s="111"/>
      <c r="AN30" s="111"/>
      <c r="AO30" s="111"/>
      <c r="AP30" s="111"/>
      <c r="AQ30" s="111"/>
      <c r="AR30" s="111"/>
      <c r="AV30" s="13" t="s">
        <v>16</v>
      </c>
    </row>
    <row r="31" spans="2:48">
      <c r="F31"/>
    </row>
    <row r="32" spans="2:48">
      <c r="B32" s="2">
        <f t="array" ref="B32:D34">MMULT(G13:I15,G13:I15)</f>
        <v>3</v>
      </c>
      <c r="C32" s="3">
        <v>1.5666666666666664</v>
      </c>
      <c r="D32" s="4">
        <v>15.2</v>
      </c>
      <c r="F32"/>
      <c r="J32" s="10">
        <f>SUM(B32:D32)</f>
        <v>19.766666666666666</v>
      </c>
      <c r="L32" s="10">
        <f>J32/$J$35</f>
        <v>0.23226275738585492</v>
      </c>
      <c r="N32" s="2">
        <f t="array" ref="N32:P34">MMULT(B32:D34,B32:D34)</f>
        <v>43.019047619047612</v>
      </c>
      <c r="O32" s="3">
        <v>14.900952380952379</v>
      </c>
      <c r="P32" s="4">
        <v>164.83333333333331</v>
      </c>
      <c r="V32" s="10">
        <f>SUM(N32:P32)</f>
        <v>222.7533333333333</v>
      </c>
      <c r="X32" s="10">
        <f>V32/V$35</f>
        <v>0.25081269345201196</v>
      </c>
      <c r="Z32" s="2">
        <f t="array" ref="Z32:AB34">MMULT(N32:P34,N32:P34)</f>
        <v>5359.4579591836718</v>
      </c>
      <c r="AA32" s="3">
        <v>1928.9549833711255</v>
      </c>
      <c r="AB32" s="4">
        <v>20843.097487528339</v>
      </c>
      <c r="AH32" s="10">
        <f>SUM(Z32:AB32)</f>
        <v>28131.510430083137</v>
      </c>
      <c r="AJ32" s="10">
        <f>AH32/AH$35</f>
        <v>0.24789601486779714</v>
      </c>
      <c r="AL32" s="2">
        <f t="array" ref="AL32:AN34">MMULT(Z32:AB34,Z32:AB34)</f>
        <v>86160070.712625757</v>
      </c>
      <c r="AM32" s="3">
        <v>31019989.916942447</v>
      </c>
      <c r="AN32" s="4">
        <v>335041429.28331888</v>
      </c>
      <c r="AT32" s="10">
        <f>SUM(AL32:AN32)</f>
        <v>452221489.9128871</v>
      </c>
      <c r="AV32" s="10">
        <f>AT32/AT$35</f>
        <v>0.2478481494187087</v>
      </c>
    </row>
    <row r="33" spans="2:48">
      <c r="B33" s="5">
        <v>10.857142857142858</v>
      </c>
      <c r="C33">
        <v>3</v>
      </c>
      <c r="D33" s="6">
        <v>47</v>
      </c>
      <c r="F33"/>
      <c r="J33" s="11">
        <f>SUM(B33:D33)</f>
        <v>60.857142857142861</v>
      </c>
      <c r="L33" s="11">
        <f>J33/$J$35</f>
        <v>0.71508504923903304</v>
      </c>
      <c r="N33" s="5">
        <v>117.73809523809523</v>
      </c>
      <c r="O33">
        <v>43.019047619047619</v>
      </c>
      <c r="P33" s="6">
        <v>447.02857142857147</v>
      </c>
      <c r="V33" s="11">
        <f>SUM(N33:P33)</f>
        <v>607.78571428571433</v>
      </c>
      <c r="X33" s="11">
        <f>V33/V$35</f>
        <v>0.68434608703942335</v>
      </c>
      <c r="Z33" s="5">
        <v>14887.926776805958</v>
      </c>
      <c r="AA33">
        <v>5359.4579591836728</v>
      </c>
      <c r="AB33" s="6">
        <v>57868.649501133783</v>
      </c>
      <c r="AH33" s="11">
        <f>SUM(Z33:AB33)</f>
        <v>78116.034237123415</v>
      </c>
      <c r="AJ33" s="11">
        <f>AH33/AH$35</f>
        <v>0.68836167303520324</v>
      </c>
      <c r="AL33" s="5">
        <v>239315306.63094211</v>
      </c>
      <c r="AM33">
        <v>86160070.712625772</v>
      </c>
      <c r="AN33" s="6">
        <v>930599697.5082736</v>
      </c>
      <c r="AT33" s="11">
        <f>SUM(AL33:AN33)</f>
        <v>1256075074.8518414</v>
      </c>
      <c r="AV33" s="11">
        <f>AT33/AT$35</f>
        <v>0.68841461491130096</v>
      </c>
    </row>
    <row r="34" spans="2:48">
      <c r="B34" s="7">
        <v>1.1190476190476188</v>
      </c>
      <c r="C34" s="8">
        <v>0.3619047619047619</v>
      </c>
      <c r="D34" s="9">
        <v>3</v>
      </c>
      <c r="F34"/>
      <c r="J34" s="12">
        <f>SUM(B34:D34)</f>
        <v>4.480952380952381</v>
      </c>
      <c r="L34" s="12">
        <f>J34/$J$35</f>
        <v>5.26521933751119E-2</v>
      </c>
      <c r="N34" s="7">
        <v>10.643537414965987</v>
      </c>
      <c r="O34" s="8">
        <v>3.924603174603174</v>
      </c>
      <c r="P34" s="9">
        <v>43.019047619047612</v>
      </c>
      <c r="V34" s="12">
        <f>SUM(N34:P34)</f>
        <v>57.587188208616773</v>
      </c>
      <c r="X34" s="12">
        <f>V34/V$35</f>
        <v>6.4841219508564571E-2</v>
      </c>
      <c r="Z34" s="7">
        <v>1377.8249881222328</v>
      </c>
      <c r="AA34" s="8">
        <v>496.26422589353194</v>
      </c>
      <c r="AB34" s="9">
        <v>5359.4579591836728</v>
      </c>
      <c r="AH34" s="12">
        <f>SUM(Z34:AB34)</f>
        <v>7233.5471731994376</v>
      </c>
      <c r="AJ34" s="12">
        <f>AH34/AH$35</f>
        <v>6.374231209699964E-2</v>
      </c>
      <c r="AL34" s="7">
        <v>22157135.654958893</v>
      </c>
      <c r="AM34" s="8">
        <v>7977176.8876980711</v>
      </c>
      <c r="AN34" s="9">
        <v>86160070.712625772</v>
      </c>
      <c r="AT34" s="12">
        <f>SUM(AL34:AN34)</f>
        <v>116294383.25528273</v>
      </c>
      <c r="AV34" s="12">
        <f>AT34/AT$35</f>
        <v>6.3737235669990441E-2</v>
      </c>
    </row>
    <row r="35" spans="2:48">
      <c r="F35"/>
      <c r="J35">
        <f>SUM(J32:J34)</f>
        <v>85.104761904761915</v>
      </c>
      <c r="L35">
        <f>SUM(L32:L34)</f>
        <v>0.99999999999999978</v>
      </c>
      <c r="V35">
        <f>SUM(V32:V34)</f>
        <v>888.12623582766446</v>
      </c>
      <c r="X35">
        <f>SUM(X32:X34)</f>
        <v>0.99999999999999989</v>
      </c>
      <c r="AH35">
        <f>SUM(AH32:AH34)</f>
        <v>113481.09184040599</v>
      </c>
      <c r="AJ35">
        <f>SUM(AJ32:AJ34)</f>
        <v>1</v>
      </c>
      <c r="AT35">
        <f>SUM(AT32:AT34)</f>
        <v>1824590948.0200112</v>
      </c>
      <c r="AV35">
        <f>SUM(AV32:AV34)</f>
        <v>1</v>
      </c>
    </row>
    <row r="36" spans="2:48">
      <c r="F36"/>
    </row>
    <row r="37" spans="2:48">
      <c r="F37"/>
    </row>
    <row r="38" spans="2:48">
      <c r="B38" s="2">
        <f t="array" ref="B38:E41">MMULT(G13:J16,G13:J16)</f>
        <v>4</v>
      </c>
      <c r="C38" s="3">
        <v>2.5666666666666664</v>
      </c>
      <c r="D38" s="3">
        <v>16.366666666666667</v>
      </c>
      <c r="E38" s="4">
        <v>57.4</v>
      </c>
      <c r="F38"/>
      <c r="J38" s="10">
        <f>SUM(B38:E38)</f>
        <v>80.333333333333329</v>
      </c>
      <c r="L38" s="10">
        <f>J38/$J$42</f>
        <v>0.31103749842514605</v>
      </c>
      <c r="N38" s="2">
        <f t="array" ref="N38:Q41">MMULT(B38:E41,B38:E41)</f>
        <v>137.54365079365078</v>
      </c>
      <c r="O38" s="3">
        <v>60.119523809523798</v>
      </c>
      <c r="P38" s="3">
        <v>380.29444444444442</v>
      </c>
      <c r="Q38" s="4">
        <v>909.22777777777776</v>
      </c>
      <c r="V38" s="10">
        <f>SUM(N38:Q38)</f>
        <v>1487.1853968253968</v>
      </c>
      <c r="X38" s="10">
        <f>V38/$V$42</f>
        <v>0.27286891020341975</v>
      </c>
      <c r="Z38" s="2">
        <f t="array" ref="Z38:AC41">MMULT(N38:Q41,N38:Q41)</f>
        <v>67671.013618039797</v>
      </c>
      <c r="AA38" s="3">
        <v>31124.520090807924</v>
      </c>
      <c r="AB38" s="3">
        <v>196998.64356132943</v>
      </c>
      <c r="AC38" s="4">
        <v>496155.22290035267</v>
      </c>
      <c r="AH38" s="10">
        <f>SUM(Z38:AC38)</f>
        <v>791949.40017052984</v>
      </c>
      <c r="AJ38" s="10">
        <f>AH38/$AH$42</f>
        <v>0.27762529342550857</v>
      </c>
      <c r="AL38" s="2">
        <f t="array" ref="AL38:AO41">MMULT(Z38:AC41,Z38:AC41)</f>
        <v>18099270261.717686</v>
      </c>
      <c r="AM38" s="3">
        <v>8335952290.772398</v>
      </c>
      <c r="AN38" s="3">
        <v>52761254254.99987</v>
      </c>
      <c r="AO38" s="4">
        <v>133068273063.72467</v>
      </c>
      <c r="AT38" s="10">
        <f>SUM(AL38:AO38)</f>
        <v>212264749871.21463</v>
      </c>
      <c r="AV38" s="10">
        <f>AT38/$AT$42</f>
        <v>0.27775261731610101</v>
      </c>
    </row>
    <row r="39" spans="2:48">
      <c r="B39" s="5">
        <v>11.857142857142858</v>
      </c>
      <c r="C39">
        <v>4</v>
      </c>
      <c r="D39">
        <v>48.166666666666664</v>
      </c>
      <c r="E39" s="6">
        <v>85</v>
      </c>
      <c r="F39"/>
      <c r="J39" s="11">
        <f>SUM(B39:E39)</f>
        <v>149.02380952380952</v>
      </c>
      <c r="L39" s="11">
        <f>J39/$J$42</f>
        <v>0.57699576249051254</v>
      </c>
      <c r="N39" s="5">
        <v>277.0674603174603</v>
      </c>
      <c r="O39">
        <v>134.22619047619048</v>
      </c>
      <c r="P39">
        <v>765.58571428571418</v>
      </c>
      <c r="Q39" s="6">
        <v>2042.9611111111112</v>
      </c>
      <c r="V39" s="11">
        <f>SUM(N39:Q39)</f>
        <v>3219.8404761904762</v>
      </c>
      <c r="X39" s="11">
        <f>V39/$V$42</f>
        <v>0.59077661980976726</v>
      </c>
      <c r="Z39" s="5">
        <v>143434.68285885252</v>
      </c>
      <c r="AA39">
        <v>66147.62530864196</v>
      </c>
      <c r="AB39">
        <v>417543.76581769122</v>
      </c>
      <c r="AC39" s="6">
        <v>1054616.8493002015</v>
      </c>
      <c r="AH39" s="11">
        <f>SUM(Z39:AC39)</f>
        <v>1681742.9232853872</v>
      </c>
      <c r="AJ39" s="11">
        <f>AH39/$AH$42</f>
        <v>0.58955076226188463</v>
      </c>
      <c r="AL39" s="5">
        <v>38414815212.204002</v>
      </c>
      <c r="AM39">
        <v>17692682579.617874</v>
      </c>
      <c r="AN39">
        <v>111983174675.12607</v>
      </c>
      <c r="AO39" s="6">
        <v>282431427086.15271</v>
      </c>
      <c r="AT39" s="11">
        <f>SUM(AL39:AO39)</f>
        <v>450522099553.10065</v>
      </c>
      <c r="AV39" s="11">
        <f>AT39/$AT$42</f>
        <v>0.58951706482371613</v>
      </c>
    </row>
    <row r="40" spans="2:48">
      <c r="B40" s="5">
        <v>1.9761904761904758</v>
      </c>
      <c r="C40">
        <v>1.2190476190476189</v>
      </c>
      <c r="D40">
        <v>4</v>
      </c>
      <c r="E40" s="6">
        <v>14.166666666666666</v>
      </c>
      <c r="F40"/>
      <c r="J40" s="11">
        <f>SUM(B40:E40)</f>
        <v>21.361904761904761</v>
      </c>
      <c r="L40" s="11">
        <f>J40/$J$42</f>
        <v>8.270979359426231E-2</v>
      </c>
      <c r="N40" s="5">
        <v>44.76791383219954</v>
      </c>
      <c r="O40">
        <v>19.670502645502644</v>
      </c>
      <c r="P40">
        <v>138.09285714285713</v>
      </c>
      <c r="Q40" s="6">
        <v>330.3857142857143</v>
      </c>
      <c r="V40" s="11">
        <f>SUM(N40:Q40)</f>
        <v>532.91698790627356</v>
      </c>
      <c r="X40" s="11">
        <f>V40/$V$42</f>
        <v>9.7779656812987475E-2</v>
      </c>
      <c r="Z40" s="5">
        <v>23265.927049799633</v>
      </c>
      <c r="AA40">
        <v>10702.588825252849</v>
      </c>
      <c r="AB40">
        <v>67923.210917107572</v>
      </c>
      <c r="AC40" s="6">
        <v>171074.58989302511</v>
      </c>
      <c r="AH40" s="11">
        <f>SUM(Z40:AC40)</f>
        <v>272966.31668518519</v>
      </c>
      <c r="AJ40" s="11">
        <f>AH40/$AH$42</f>
        <v>9.5690903672237995E-2</v>
      </c>
      <c r="AL40" s="5">
        <v>6231869044.4124947</v>
      </c>
      <c r="AM40">
        <v>2870202446.0446887</v>
      </c>
      <c r="AN40">
        <v>18166580949.759087</v>
      </c>
      <c r="AO40" s="6">
        <v>45817630705.313049</v>
      </c>
      <c r="AT40" s="11">
        <f>SUM(AL40:AO40)</f>
        <v>73086283145.529327</v>
      </c>
      <c r="AV40" s="11">
        <f>AT40/$AT$42</f>
        <v>9.5634844908977029E-2</v>
      </c>
    </row>
    <row r="41" spans="2:48">
      <c r="B41" s="7">
        <v>1.0238095238095237</v>
      </c>
      <c r="C41" s="8">
        <v>0.34206349206349207</v>
      </c>
      <c r="D41" s="8">
        <v>2.1904761904761902</v>
      </c>
      <c r="E41" s="9">
        <v>4</v>
      </c>
      <c r="F41"/>
      <c r="J41" s="12">
        <f>SUM(B41:E41)</f>
        <v>7.5563492063492061</v>
      </c>
      <c r="L41" s="12">
        <f>J41/$J$42</f>
        <v>2.9256945490079192E-2</v>
      </c>
      <c r="N41" s="7">
        <v>16.575170068027209</v>
      </c>
      <c r="O41" s="8">
        <v>8.0345804988662124</v>
      </c>
      <c r="P41" s="8">
        <v>50.756216931216926</v>
      </c>
      <c r="Q41" s="9">
        <v>134.87380952380951</v>
      </c>
      <c r="V41" s="12">
        <f>SUM(N41:Q41)</f>
        <v>210.23977702191985</v>
      </c>
      <c r="X41" s="12">
        <f>V41/$V$42</f>
        <v>3.8574813173825509E-2</v>
      </c>
      <c r="Z41" s="7">
        <v>9013.736493824159</v>
      </c>
      <c r="AA41" s="8">
        <v>4156.9972432177747</v>
      </c>
      <c r="AB41" s="8">
        <v>26309.36049112766</v>
      </c>
      <c r="AC41" s="9">
        <v>66445.014031242114</v>
      </c>
      <c r="AH41" s="12">
        <f>SUM(Z41:AC41)</f>
        <v>105925.1082594117</v>
      </c>
      <c r="AJ41" s="12">
        <f>AH41/$AH$42</f>
        <v>3.713304064036875E-2</v>
      </c>
      <c r="AL41" s="7">
        <v>2417255775.968585</v>
      </c>
      <c r="AM41" s="8">
        <v>1113313726.394037</v>
      </c>
      <c r="AN41" s="8">
        <v>7046564214.8485889</v>
      </c>
      <c r="AO41" s="9">
        <v>17772054720.429703</v>
      </c>
      <c r="AT41" s="12">
        <f>SUM(AL41:AO41)</f>
        <v>28349188437.640915</v>
      </c>
      <c r="AV41" s="12">
        <f>AT41/$AT$42</f>
        <v>3.7095472951205827E-2</v>
      </c>
    </row>
    <row r="42" spans="2:48">
      <c r="F42"/>
      <c r="J42">
        <f>SUM(J38:J41)</f>
        <v>258.2753968253968</v>
      </c>
      <c r="L42">
        <f>SUM(L38:L41)</f>
        <v>1.0000000000000002</v>
      </c>
      <c r="V42">
        <f>SUM(V38:V41)</f>
        <v>5450.1826379440663</v>
      </c>
      <c r="X42">
        <f>SUM(X38:X41)</f>
        <v>1</v>
      </c>
      <c r="AH42">
        <f>SUM(AH38:AH41)</f>
        <v>2852583.748400514</v>
      </c>
      <c r="AJ42">
        <f>SUM(AJ38:AJ41)</f>
        <v>0.99999999999999989</v>
      </c>
      <c r="AT42">
        <f>SUM(AT38:AT41)</f>
        <v>764222321007.48547</v>
      </c>
      <c r="AV42">
        <f>SUM(AV38:AV41)</f>
        <v>1</v>
      </c>
    </row>
    <row r="43" spans="2:48">
      <c r="F43"/>
    </row>
    <row r="44" spans="2:48">
      <c r="B44" s="2">
        <f t="array" ref="B44:F48">MMULT(G13:K17,G13:K17)</f>
        <v>5</v>
      </c>
      <c r="C44" s="3">
        <v>3.7666666666666666</v>
      </c>
      <c r="D44" s="3">
        <v>18.366666666666667</v>
      </c>
      <c r="E44" s="3">
        <v>75.400000000000006</v>
      </c>
      <c r="F44" s="4">
        <v>36.333333333333329</v>
      </c>
      <c r="J44" s="10">
        <f>SUM(B44:F44)</f>
        <v>138.86666666666667</v>
      </c>
      <c r="L44" s="10">
        <f>J44/$J$49</f>
        <v>0.31401390137667778</v>
      </c>
      <c r="N44" s="2">
        <f t="array" ref="N44:R48">MMULT(B44:F48,B44:F48)</f>
        <v>265.41031746031746</v>
      </c>
      <c r="O44" s="3">
        <v>135.22915343915344</v>
      </c>
      <c r="P44" s="3">
        <v>673.28968253968253</v>
      </c>
      <c r="Q44" s="3">
        <v>1940.0833333333333</v>
      </c>
      <c r="R44" s="4">
        <v>975.02301587301588</v>
      </c>
      <c r="V44" s="10">
        <f>SUM(N44:R44)</f>
        <v>3989.0355026455027</v>
      </c>
      <c r="X44" s="10">
        <f>V44/$V$49</f>
        <v>0.28079524906388542</v>
      </c>
      <c r="Z44" s="2">
        <f t="array" ref="Z44:AD48">MMULT(N44:R48,N44:R48)</f>
        <v>294826.66584963526</v>
      </c>
      <c r="AA44" s="3">
        <v>156777.9806504377</v>
      </c>
      <c r="AB44" s="3">
        <v>781543.92566702352</v>
      </c>
      <c r="AC44" s="3">
        <v>2345566.1348515158</v>
      </c>
      <c r="AD44" s="4">
        <v>1171836.7176700681</v>
      </c>
      <c r="AH44" s="10">
        <f>SUM(Z44:AD44)</f>
        <v>4750551.4246886801</v>
      </c>
      <c r="AJ44" s="10">
        <f>AH44/$AH$49</f>
        <v>0.2848577024024177</v>
      </c>
      <c r="AL44" s="2">
        <f t="array" ref="AL44:AP48">MMULT(Z44:AD48,Z44:AD48)</f>
        <v>399686132863.54034</v>
      </c>
      <c r="AM44" s="3">
        <v>212714937415.85291</v>
      </c>
      <c r="AN44" s="3">
        <v>1060560455170.1963</v>
      </c>
      <c r="AO44" s="3">
        <v>3185346257411.5</v>
      </c>
      <c r="AP44" s="4">
        <v>1591263404650.8022</v>
      </c>
      <c r="AT44" s="10">
        <f>SUM(AL44:AP44)</f>
        <v>6449571187511.8926</v>
      </c>
      <c r="AV44" s="10">
        <f>AT44/AT$49</f>
        <v>0.28494701515563692</v>
      </c>
    </row>
    <row r="45" spans="2:48">
      <c r="B45" s="5">
        <v>12.690476190476192</v>
      </c>
      <c r="C45">
        <v>5</v>
      </c>
      <c r="D45">
        <v>49.833333333333329</v>
      </c>
      <c r="E45">
        <v>100</v>
      </c>
      <c r="F45" s="6">
        <v>60.333333333333336</v>
      </c>
      <c r="J45" s="11">
        <f t="shared" ref="J45:J48" si="0">SUM(B45:F45)</f>
        <v>227.85714285714286</v>
      </c>
      <c r="L45" s="11">
        <f>J45/$J$49</f>
        <v>0.51524467392065121</v>
      </c>
      <c r="N45" s="5">
        <v>467.41269841269843</v>
      </c>
      <c r="O45">
        <v>259.67645502645502</v>
      </c>
      <c r="P45">
        <v>1174.7515873015873</v>
      </c>
      <c r="Q45">
        <v>3748.856349206349</v>
      </c>
      <c r="R45" s="6">
        <v>1821.1388888888889</v>
      </c>
      <c r="V45" s="11">
        <f t="shared" ref="V45:V48" si="1">SUM(N45:R45)</f>
        <v>7471.8359788359785</v>
      </c>
      <c r="X45" s="11">
        <f>V45/$V$49</f>
        <v>0.52595572118882661</v>
      </c>
      <c r="Z45" s="5">
        <v>542324.74354126921</v>
      </c>
      <c r="AA45">
        <v>288901.89092653582</v>
      </c>
      <c r="AB45">
        <v>1437560.438547598</v>
      </c>
      <c r="AC45">
        <v>4323232.8477477534</v>
      </c>
      <c r="AD45" s="6">
        <v>2158458.1772447182</v>
      </c>
      <c r="AH45" s="11">
        <f t="shared" ref="AH45:AH48" si="2">SUM(Z45:AD45)</f>
        <v>8750478.0980078746</v>
      </c>
      <c r="AJ45" s="11">
        <f>AH45/$AH$49</f>
        <v>0.52470563163823714</v>
      </c>
      <c r="AL45" s="5">
        <v>735935096823.52893</v>
      </c>
      <c r="AM45">
        <v>391668584895.27142</v>
      </c>
      <c r="AN45">
        <v>1952791620378.1995</v>
      </c>
      <c r="AO45">
        <v>5865127744436.5244</v>
      </c>
      <c r="AP45" s="6">
        <v>2929967455711.7358</v>
      </c>
      <c r="AT45" s="11">
        <f t="shared" ref="AT45:AT48" si="3">SUM(AL45:AP45)</f>
        <v>11875490502245.26</v>
      </c>
      <c r="AV45" s="11">
        <f>AT45/AT$49</f>
        <v>0.52466830332472592</v>
      </c>
    </row>
    <row r="46" spans="2:48">
      <c r="B46" s="5">
        <v>2.4761904761904758</v>
      </c>
      <c r="C46">
        <v>1.819047619047619</v>
      </c>
      <c r="D46">
        <v>5</v>
      </c>
      <c r="E46">
        <v>23.166666666666664</v>
      </c>
      <c r="F46" s="6">
        <v>9.6904761904761898</v>
      </c>
      <c r="J46" s="11">
        <f t="shared" si="0"/>
        <v>42.152380952380952</v>
      </c>
      <c r="L46" s="11">
        <f>J46/$J$49</f>
        <v>9.5317572696877836E-2</v>
      </c>
      <c r="N46" s="5">
        <v>90.386923658352231</v>
      </c>
      <c r="O46">
        <v>45.877003023431591</v>
      </c>
      <c r="P46">
        <v>248.68835978835975</v>
      </c>
      <c r="Q46">
        <v>702.67222222222222</v>
      </c>
      <c r="R46" s="6">
        <v>360.0547619047619</v>
      </c>
      <c r="V46" s="11">
        <f t="shared" si="1"/>
        <v>1447.6792705971279</v>
      </c>
      <c r="X46" s="11">
        <f>V46/$V$49</f>
        <v>0.10190469878805425</v>
      </c>
      <c r="Z46" s="5">
        <v>104590.69856942394</v>
      </c>
      <c r="AA46">
        <v>55607.752511391853</v>
      </c>
      <c r="AB46">
        <v>277716.20448518672</v>
      </c>
      <c r="AC46">
        <v>833038.06421539234</v>
      </c>
      <c r="AD46" s="6">
        <v>416364.87377552519</v>
      </c>
      <c r="AH46" s="11">
        <f t="shared" si="2"/>
        <v>1687317.5935569201</v>
      </c>
      <c r="AJ46" s="11">
        <f>AH46/$AH$49</f>
        <v>0.10117676243348929</v>
      </c>
      <c r="AL46" s="5">
        <v>141902314253.85974</v>
      </c>
      <c r="AM46">
        <v>75521101411.008362</v>
      </c>
      <c r="AN46">
        <v>376535667035.54437</v>
      </c>
      <c r="AO46">
        <v>1130907801158.9644</v>
      </c>
      <c r="AP46" s="6">
        <v>564953519120.15698</v>
      </c>
      <c r="AT46" s="11">
        <f t="shared" si="3"/>
        <v>2289820402979.5342</v>
      </c>
      <c r="AV46" s="11">
        <f>AT46/AT$49</f>
        <v>0.10116602640728553</v>
      </c>
    </row>
    <row r="47" spans="2:48">
      <c r="B47" s="5">
        <v>1.0793650793650793</v>
      </c>
      <c r="C47">
        <v>0.40873015873015872</v>
      </c>
      <c r="D47">
        <v>2.3015873015873014</v>
      </c>
      <c r="E47">
        <v>5</v>
      </c>
      <c r="F47" s="6">
        <v>2.7380952380952381</v>
      </c>
      <c r="J47" s="11">
        <f t="shared" si="0"/>
        <v>11.527777777777779</v>
      </c>
      <c r="L47" s="11">
        <f>J47/$J$49</f>
        <v>2.6067324586198044E-2</v>
      </c>
      <c r="N47" s="5">
        <v>26.634448223733937</v>
      </c>
      <c r="O47">
        <v>14.85170068027211</v>
      </c>
      <c r="P47">
        <v>72.883201058201053</v>
      </c>
      <c r="Q47">
        <v>229.50978835978833</v>
      </c>
      <c r="R47" s="6">
        <v>113.56141345427059</v>
      </c>
      <c r="V47" s="11">
        <f t="shared" si="1"/>
        <v>457.44055177626603</v>
      </c>
      <c r="X47" s="11">
        <f>V47/$V$49</f>
        <v>3.2200047751581175E-2</v>
      </c>
      <c r="Z47" s="5">
        <v>32377.376257329335</v>
      </c>
      <c r="AA47">
        <v>17246.921046590738</v>
      </c>
      <c r="AB47">
        <v>85972.943185821059</v>
      </c>
      <c r="AC47">
        <v>258445.88588412374</v>
      </c>
      <c r="AD47" s="6">
        <v>129086.79854666322</v>
      </c>
      <c r="AH47" s="11">
        <f t="shared" si="2"/>
        <v>523129.92492052808</v>
      </c>
      <c r="AJ47" s="11">
        <f>AH47/$AH$49</f>
        <v>3.136848234004256E-2</v>
      </c>
      <c r="AL47" s="5">
        <v>43975822701.549721</v>
      </c>
      <c r="AM47">
        <v>23404164751.145401</v>
      </c>
      <c r="AN47">
        <v>116689202183.9519</v>
      </c>
      <c r="AO47">
        <v>350471029271.70148</v>
      </c>
      <c r="AP47" s="6">
        <v>175080401054.0993</v>
      </c>
      <c r="AT47" s="11">
        <f t="shared" si="3"/>
        <v>709620619962.44775</v>
      </c>
      <c r="AV47" s="11">
        <f>AT47/AT$49</f>
        <v>3.1351584729030366E-2</v>
      </c>
    </row>
    <row r="48" spans="2:48">
      <c r="B48" s="7">
        <v>1.8095238095238098</v>
      </c>
      <c r="C48" s="8">
        <v>0.91746031746031731</v>
      </c>
      <c r="D48" s="8">
        <v>3.5333333333333337</v>
      </c>
      <c r="E48" s="8">
        <v>10.566666666666666</v>
      </c>
      <c r="F48" s="9">
        <v>5</v>
      </c>
      <c r="J48" s="11">
        <f t="shared" si="0"/>
        <v>21.826984126984129</v>
      </c>
      <c r="L48" s="11">
        <f>J48/$J$49</f>
        <v>4.9356527419595092E-2</v>
      </c>
      <c r="N48" s="7">
        <v>49.892743764172337</v>
      </c>
      <c r="O48" s="8">
        <v>26.736693121693122</v>
      </c>
      <c r="P48" s="8">
        <v>138.60846560846559</v>
      </c>
      <c r="Q48" s="8">
        <v>415.70634920634916</v>
      </c>
      <c r="R48" s="9">
        <v>209.27169312169315</v>
      </c>
      <c r="V48" s="11">
        <f t="shared" si="1"/>
        <v>840.21594482237333</v>
      </c>
      <c r="X48" s="12">
        <f>V48/$V$49</f>
        <v>5.9144283207652519E-2</v>
      </c>
      <c r="Z48" s="7">
        <v>59780.7598356409</v>
      </c>
      <c r="AA48" s="8">
        <v>31817.963494103107</v>
      </c>
      <c r="AB48" s="8">
        <v>158776.39196812897</v>
      </c>
      <c r="AC48" s="8">
        <v>476828.66871111526</v>
      </c>
      <c r="AD48" s="9">
        <v>238247.28532177451</v>
      </c>
      <c r="AH48" s="11">
        <f t="shared" si="2"/>
        <v>965451.06933076272</v>
      </c>
      <c r="AJ48" s="12">
        <f>AH48/$AH$49</f>
        <v>5.7891421185813405E-2</v>
      </c>
      <c r="AL48" s="7">
        <v>81168229710.979645</v>
      </c>
      <c r="AM48" s="8">
        <v>43198144765.822868</v>
      </c>
      <c r="AN48" s="8">
        <v>215378720618.88385</v>
      </c>
      <c r="AO48" s="8">
        <v>646880512504.5614</v>
      </c>
      <c r="AP48" s="9">
        <v>323154000535.46454</v>
      </c>
      <c r="AT48" s="11">
        <f t="shared" si="3"/>
        <v>1309779608135.7124</v>
      </c>
      <c r="AV48" s="12">
        <f>AT48/AT$49</f>
        <v>5.786707038332118E-2</v>
      </c>
    </row>
    <row r="49" spans="2:48">
      <c r="F49"/>
      <c r="J49" s="3">
        <f>SUM(J44:J48)</f>
        <v>442.23095238095243</v>
      </c>
      <c r="L49" s="3">
        <f>SUM(L44:L48)</f>
        <v>0.99999999999999989</v>
      </c>
      <c r="V49" s="3">
        <f>SUM(V44:V48)</f>
        <v>14206.207248677249</v>
      </c>
      <c r="X49">
        <f>SUM(X44:X48)</f>
        <v>1</v>
      </c>
      <c r="AH49" s="3">
        <f>SUM(AH44:AH48)</f>
        <v>16676928.110504765</v>
      </c>
      <c r="AJ49">
        <f>SUM(AJ44:AJ48)</f>
        <v>1</v>
      </c>
      <c r="AT49" s="3">
        <f>SUM(AT44:AT48)</f>
        <v>22634282320834.848</v>
      </c>
      <c r="AV49">
        <f>SUM(AV44:AV48)</f>
        <v>0.99999999999999989</v>
      </c>
    </row>
    <row r="50" spans="2:48">
      <c r="F50"/>
    </row>
    <row r="51" spans="2:48">
      <c r="B51" s="2">
        <f t="array" ref="B51:G56">MMULT(G13:L18,G13:L18)</f>
        <v>6</v>
      </c>
      <c r="C51" s="3">
        <v>4.7666666666666666</v>
      </c>
      <c r="D51" s="3">
        <v>20.366666666666667</v>
      </c>
      <c r="E51" s="3">
        <v>87.4</v>
      </c>
      <c r="F51" s="3">
        <v>40.333333333333329</v>
      </c>
      <c r="G51" s="4">
        <v>31.133333333333333</v>
      </c>
      <c r="J51" s="10">
        <f>SUM(B51:G51)</f>
        <v>190</v>
      </c>
      <c r="L51" s="10">
        <f t="shared" ref="L51:L56" si="4">J51/J$57</f>
        <v>0.30028899993979169</v>
      </c>
      <c r="N51" s="2">
        <f t="array" ref="N51:S56">MMULT(B51:G56,B51:G56)</f>
        <v>421.79920634920632</v>
      </c>
      <c r="O51" s="3">
        <v>233.81248677248678</v>
      </c>
      <c r="P51" s="3">
        <v>1028.136507936508</v>
      </c>
      <c r="Q51" s="3">
        <v>3206.4500000000003</v>
      </c>
      <c r="R51" s="3">
        <v>1522.911111111111</v>
      </c>
      <c r="S51" s="4">
        <v>1231.2015873015873</v>
      </c>
      <c r="V51" s="10">
        <f>SUM(N51:S51)</f>
        <v>7644.3108994708991</v>
      </c>
      <c r="X51" s="10">
        <f t="shared" ref="X51:X56" si="5">V51/V$57</f>
        <v>0.27384544847843284</v>
      </c>
      <c r="Z51" s="2">
        <f t="array" ref="Z51:AE56">MMULT(N51:S56,N51:S56)</f>
        <v>863700.30796956178</v>
      </c>
      <c r="AA51" s="3">
        <v>494371.27260762069</v>
      </c>
      <c r="AB51" s="3">
        <v>2177362.9393784958</v>
      </c>
      <c r="AC51" s="3">
        <v>6989835.5908190133</v>
      </c>
      <c r="AD51" s="3">
        <v>3310426.0023374902</v>
      </c>
      <c r="AE51" s="4">
        <v>2663234.1780017219</v>
      </c>
      <c r="AH51" s="10">
        <f>SUM(Z51:AE51)</f>
        <v>16498930.291113904</v>
      </c>
      <c r="AJ51" s="10">
        <f t="shared" ref="AJ51:AJ56" si="6">AH51/AH$57</f>
        <v>0.27658040482962548</v>
      </c>
      <c r="AL51" s="2">
        <f t="array" ref="AL51:AQ56">MMULT(Z51:AE56,Z51:AE56)</f>
        <v>3906133178971.79</v>
      </c>
      <c r="AM51" s="3">
        <v>2236693402944.042</v>
      </c>
      <c r="AN51" s="3">
        <v>9852352324049.6289</v>
      </c>
      <c r="AO51" s="3">
        <v>31638486900732.965</v>
      </c>
      <c r="AP51" s="3">
        <v>14984111776384.174</v>
      </c>
      <c r="AQ51" s="4">
        <v>12053690416134.754</v>
      </c>
      <c r="AT51" s="10">
        <f>SUM(AL51:AQ51)</f>
        <v>74671467999217.344</v>
      </c>
      <c r="AV51" s="10">
        <f t="shared" ref="AV51:AV56" si="7">AT51/AT$57</f>
        <v>0.27662051919465758</v>
      </c>
    </row>
    <row r="52" spans="2:48">
      <c r="B52" s="5">
        <v>13.690476190476192</v>
      </c>
      <c r="C52">
        <v>6</v>
      </c>
      <c r="D52">
        <v>51.833333333333329</v>
      </c>
      <c r="E52">
        <v>112</v>
      </c>
      <c r="F52">
        <v>64.333333333333343</v>
      </c>
      <c r="G52" s="6">
        <v>47.333333333333336</v>
      </c>
      <c r="J52" s="11">
        <f t="shared" ref="J52:J56" si="8">SUM(B52:G52)</f>
        <v>295.1904761904762</v>
      </c>
      <c r="L52" s="11">
        <f t="shared" si="4"/>
        <v>0.46653922572099471</v>
      </c>
      <c r="N52" s="5">
        <v>695.65873015873024</v>
      </c>
      <c r="O52">
        <v>411.40978835978831</v>
      </c>
      <c r="P52">
        <v>1677.3626984126984</v>
      </c>
      <c r="Q52">
        <v>5658.8087301587302</v>
      </c>
      <c r="R52">
        <v>2617.3055555555557</v>
      </c>
      <c r="S52" s="6">
        <v>2132.4825396825399</v>
      </c>
      <c r="V52" s="11">
        <f t="shared" ref="V52:V56" si="9">SUM(N52:S52)</f>
        <v>13193.028042328042</v>
      </c>
      <c r="X52" s="11">
        <f t="shared" si="5"/>
        <v>0.47261953739871132</v>
      </c>
      <c r="Z52" s="5">
        <v>1472769.8970802738</v>
      </c>
      <c r="AA52">
        <v>843742.18745933753</v>
      </c>
      <c r="AB52">
        <v>3712662.0470241243</v>
      </c>
      <c r="AC52">
        <v>11930910.850582222</v>
      </c>
      <c r="AD52">
        <v>5648681.8553835079</v>
      </c>
      <c r="AE52" s="6">
        <v>4544714.35595694</v>
      </c>
      <c r="AH52" s="11">
        <f t="shared" ref="AH52:AH56" si="10">SUM(Z52:AE52)</f>
        <v>28153481.193486407</v>
      </c>
      <c r="AJ52" s="11">
        <f t="shared" si="6"/>
        <v>0.47195188345340955</v>
      </c>
      <c r="AL52" s="5">
        <v>6664153890488.6777</v>
      </c>
      <c r="AM52">
        <v>3815965998234.5073</v>
      </c>
      <c r="AN52">
        <v>16808846775683.271</v>
      </c>
      <c r="AO52">
        <v>53977624279619.266</v>
      </c>
      <c r="AP52">
        <v>25564013812358.242</v>
      </c>
      <c r="AQ52" s="6">
        <v>20564496221659.418</v>
      </c>
      <c r="AT52" s="11">
        <f t="shared" ref="AT52:AT56" si="11">SUM(AL52:AQ52)</f>
        <v>127395100978043.39</v>
      </c>
      <c r="AV52" s="11">
        <f t="shared" si="7"/>
        <v>0.47193526415968623</v>
      </c>
    </row>
    <row r="53" spans="2:48">
      <c r="B53" s="5">
        <v>2.9761904761904758</v>
      </c>
      <c r="C53">
        <v>2.3190476190476188</v>
      </c>
      <c r="D53">
        <v>6</v>
      </c>
      <c r="E53">
        <v>29.166666666666664</v>
      </c>
      <c r="F53">
        <v>11.69047619047619</v>
      </c>
      <c r="G53" s="6">
        <v>10.238095238095237</v>
      </c>
      <c r="J53" s="11">
        <f t="shared" si="8"/>
        <v>62.390476190476193</v>
      </c>
      <c r="L53" s="11">
        <f t="shared" si="4"/>
        <v>9.8606177373713064E-2</v>
      </c>
      <c r="N53" s="5">
        <v>150.19406651549505</v>
      </c>
      <c r="O53">
        <v>82.934599395313668</v>
      </c>
      <c r="P53">
        <v>388.00502645502638</v>
      </c>
      <c r="Q53">
        <v>1187.1436507936505</v>
      </c>
      <c r="R53">
        <v>573.32698412698414</v>
      </c>
      <c r="S53" s="6">
        <v>457.51746031746035</v>
      </c>
      <c r="V53" s="11">
        <f t="shared" si="9"/>
        <v>2839.1217876039304</v>
      </c>
      <c r="X53" s="11">
        <f t="shared" si="5"/>
        <v>0.10170708510365552</v>
      </c>
      <c r="Z53" s="5">
        <v>316758.79276230565</v>
      </c>
      <c r="AA53">
        <v>181285.21188279998</v>
      </c>
      <c r="AB53">
        <v>799166.90681199916</v>
      </c>
      <c r="AC53">
        <v>2564608.8407541029</v>
      </c>
      <c r="AD53">
        <v>1214922.3694111353</v>
      </c>
      <c r="AE53" s="6">
        <v>977224.28566062555</v>
      </c>
      <c r="AH53" s="11">
        <f t="shared" si="10"/>
        <v>6053966.4072829681</v>
      </c>
      <c r="AJ53" s="11">
        <f t="shared" si="6"/>
        <v>0.1014858812181957</v>
      </c>
      <c r="AL53" s="5">
        <v>1433069179488.3228</v>
      </c>
      <c r="AM53">
        <v>820590610786.48376</v>
      </c>
      <c r="AN53">
        <v>3614598824188.7998</v>
      </c>
      <c r="AO53">
        <v>11607423567692.988</v>
      </c>
      <c r="AP53">
        <v>5497321737185.707</v>
      </c>
      <c r="AQ53" s="6">
        <v>4422218216736.5391</v>
      </c>
      <c r="AT53" s="11">
        <f t="shared" si="11"/>
        <v>27395222136078.84</v>
      </c>
      <c r="AV53" s="11">
        <f t="shared" si="7"/>
        <v>0.10148562461386902</v>
      </c>
    </row>
    <row r="54" spans="2:48">
      <c r="B54" s="5">
        <v>1.1626984126984126</v>
      </c>
      <c r="C54">
        <v>0.49206349206349204</v>
      </c>
      <c r="D54">
        <v>2.4682539682539679</v>
      </c>
      <c r="E54">
        <v>6</v>
      </c>
      <c r="F54">
        <v>3.0714285714285716</v>
      </c>
      <c r="G54" s="6">
        <v>2.4761904761904763</v>
      </c>
      <c r="J54" s="11">
        <f t="shared" si="8"/>
        <v>15.670634920634921</v>
      </c>
      <c r="L54" s="11">
        <f t="shared" si="4"/>
        <v>2.4766943624942302E-2</v>
      </c>
      <c r="N54" s="5">
        <v>40.344765684051396</v>
      </c>
      <c r="O54">
        <v>23.881443688586543</v>
      </c>
      <c r="P54">
        <v>103.78002645502646</v>
      </c>
      <c r="Q54">
        <v>344.77169312169303</v>
      </c>
      <c r="R54">
        <v>162.21617535903249</v>
      </c>
      <c r="S54" s="6">
        <v>130.24085411942553</v>
      </c>
      <c r="V54" s="11">
        <f t="shared" si="9"/>
        <v>805.2349584278154</v>
      </c>
      <c r="X54" s="11">
        <f t="shared" si="5"/>
        <v>2.884627943853512E-2</v>
      </c>
      <c r="Z54" s="5">
        <v>88537.103670790224</v>
      </c>
      <c r="AA54">
        <v>50718.395638679925</v>
      </c>
      <c r="AB54">
        <v>223387.20364365494</v>
      </c>
      <c r="AC54">
        <v>717643.50493075291</v>
      </c>
      <c r="AD54">
        <v>339856.69437965157</v>
      </c>
      <c r="AE54" s="6">
        <v>273380.85293935734</v>
      </c>
      <c r="AH54" s="11">
        <f t="shared" si="10"/>
        <v>1693523.7552028869</v>
      </c>
      <c r="AJ54" s="11">
        <f t="shared" si="6"/>
        <v>2.8389445711815228E-2</v>
      </c>
      <c r="AL54" s="5">
        <v>400798615090.91614</v>
      </c>
      <c r="AM54">
        <v>229501575148.49741</v>
      </c>
      <c r="AN54">
        <v>1010925568921.4275</v>
      </c>
      <c r="AO54">
        <v>3246347359938.4648</v>
      </c>
      <c r="AP54">
        <v>1537482886755.9836</v>
      </c>
      <c r="AQ54" s="6">
        <v>1236799511906.0205</v>
      </c>
      <c r="AT54" s="11">
        <f t="shared" si="11"/>
        <v>7661855517761.3096</v>
      </c>
      <c r="AV54" s="11">
        <f t="shared" si="7"/>
        <v>2.8383350536777981E-2</v>
      </c>
    </row>
    <row r="55" spans="2:48">
      <c r="B55" s="5">
        <v>2.0595238095238098</v>
      </c>
      <c r="C55">
        <v>1.1674603174603173</v>
      </c>
      <c r="D55">
        <v>4.0333333333333332</v>
      </c>
      <c r="E55">
        <v>13.566666666666666</v>
      </c>
      <c r="F55">
        <v>6</v>
      </c>
      <c r="G55" s="6">
        <v>5.1333333333333329</v>
      </c>
      <c r="J55" s="11">
        <f t="shared" si="8"/>
        <v>31.960317460317459</v>
      </c>
      <c r="L55" s="11">
        <f t="shared" si="4"/>
        <v>5.0512272462721018E-2</v>
      </c>
      <c r="N55" s="5">
        <v>80.880839002267564</v>
      </c>
      <c r="O55">
        <v>46.333518518518517</v>
      </c>
      <c r="P55">
        <v>210.43941798941796</v>
      </c>
      <c r="Q55">
        <v>670.76349206349209</v>
      </c>
      <c r="R55">
        <v>320.2113756613756</v>
      </c>
      <c r="S55" s="6">
        <v>255.86693121693122</v>
      </c>
      <c r="V55" s="11">
        <f t="shared" si="9"/>
        <v>1584.495574452003</v>
      </c>
      <c r="X55" s="11">
        <f t="shared" si="5"/>
        <v>5.6762068799155414E-2</v>
      </c>
      <c r="Z55" s="5">
        <v>175058.50187979406</v>
      </c>
      <c r="AA55">
        <v>100236.50188379432</v>
      </c>
      <c r="AB55">
        <v>441731.51783688564</v>
      </c>
      <c r="AC55">
        <v>1418300.67661004</v>
      </c>
      <c r="AD55">
        <v>671796.57479691808</v>
      </c>
      <c r="AE55" s="6">
        <v>540362.56238186813</v>
      </c>
      <c r="AH55" s="11">
        <f t="shared" si="10"/>
        <v>3347486.3353893002</v>
      </c>
      <c r="AJ55" s="11">
        <f t="shared" si="6"/>
        <v>5.6115706258984661E-2</v>
      </c>
      <c r="AL55" s="5">
        <v>792294241940.86853</v>
      </c>
      <c r="AM55">
        <v>453676121627.62463</v>
      </c>
      <c r="AN55">
        <v>1998386410660.2781</v>
      </c>
      <c r="AO55">
        <v>6417342698098.4492</v>
      </c>
      <c r="AP55">
        <v>3039278849988.833</v>
      </c>
      <c r="AQ55" s="6">
        <v>2444891326839.1484</v>
      </c>
      <c r="AT55" s="11">
        <f t="shared" si="11"/>
        <v>15145869649155.203</v>
      </c>
      <c r="AV55" s="11">
        <f t="shared" si="7"/>
        <v>5.6107887500589003E-2</v>
      </c>
    </row>
    <row r="56" spans="2:48">
      <c r="B56" s="7">
        <v>2.4166666666666665</v>
      </c>
      <c r="C56" s="8">
        <v>1.2619047619047619</v>
      </c>
      <c r="D56" s="8">
        <v>5.083333333333333</v>
      </c>
      <c r="E56" s="8">
        <v>15.5</v>
      </c>
      <c r="F56" s="8">
        <v>7.25</v>
      </c>
      <c r="G56" s="9">
        <v>6</v>
      </c>
      <c r="J56" s="11">
        <f t="shared" si="8"/>
        <v>37.511904761904759</v>
      </c>
      <c r="L56" s="12">
        <f t="shared" si="4"/>
        <v>5.9286380877837316E-2</v>
      </c>
      <c r="N56" s="7">
        <v>94.358418367346943</v>
      </c>
      <c r="O56" s="8">
        <v>54.541865079365067</v>
      </c>
      <c r="P56" s="8">
        <v>243.12777777777777</v>
      </c>
      <c r="Q56" s="8">
        <v>785.17222222222222</v>
      </c>
      <c r="R56" s="8">
        <v>372.68849206349205</v>
      </c>
      <c r="S56" s="9">
        <v>298.61031746031745</v>
      </c>
      <c r="V56" s="12">
        <f t="shared" si="9"/>
        <v>1848.4990929705216</v>
      </c>
      <c r="X56" s="12">
        <f t="shared" si="5"/>
        <v>6.621958078150976E-2</v>
      </c>
      <c r="Z56" s="7">
        <v>204256.52472412682</v>
      </c>
      <c r="AA56" s="8">
        <v>116970.71747304253</v>
      </c>
      <c r="AB56" s="8">
        <v>515348.63085003267</v>
      </c>
      <c r="AC56" s="8">
        <v>1654976.6479395523</v>
      </c>
      <c r="AD56" s="8">
        <v>783839.28438465821</v>
      </c>
      <c r="AE56" s="9">
        <v>630507.29616510088</v>
      </c>
      <c r="AH56" s="12">
        <f t="shared" si="10"/>
        <v>3905899.1015365133</v>
      </c>
      <c r="AJ56" s="12">
        <f t="shared" si="6"/>
        <v>6.5476678527969248E-2</v>
      </c>
      <c r="AL56" s="7">
        <v>924458384021.12134</v>
      </c>
      <c r="AM56" s="8">
        <v>529354731946.0379</v>
      </c>
      <c r="AN56" s="8">
        <v>2331741095811.9473</v>
      </c>
      <c r="AO56" s="8">
        <v>7487832264332.6602</v>
      </c>
      <c r="AP56" s="8">
        <v>3546266886770.604</v>
      </c>
      <c r="AQ56" s="9">
        <v>2852728436631.5962</v>
      </c>
      <c r="AT56" s="12">
        <f t="shared" si="11"/>
        <v>17672381799513.965</v>
      </c>
      <c r="AV56" s="12">
        <f t="shared" si="7"/>
        <v>6.5467353994420038E-2</v>
      </c>
    </row>
    <row r="57" spans="2:48">
      <c r="F57"/>
      <c r="J57" s="3">
        <f>SUM(J51:J56)</f>
        <v>632.72380952380945</v>
      </c>
      <c r="L57">
        <f>SUM(L51:L56)</f>
        <v>1</v>
      </c>
      <c r="V57">
        <f>SUM(V51:V56)</f>
        <v>27914.690355253213</v>
      </c>
      <c r="X57">
        <f>SUM(X51:X56)</f>
        <v>1</v>
      </c>
      <c r="AH57">
        <f>SUM(AH51:AH56)</f>
        <v>59653287.084011987</v>
      </c>
      <c r="AJ57">
        <f>SUM(AJ51:AJ56)</f>
        <v>0.99999999999999978</v>
      </c>
      <c r="AT57">
        <f>SUM(AT51:AT56)</f>
        <v>269941898079770.09</v>
      </c>
      <c r="AV57">
        <f>SUM(AV51:AV56)</f>
        <v>0.99999999999999989</v>
      </c>
    </row>
    <row r="58" spans="2:48">
      <c r="F58"/>
    </row>
    <row r="59" spans="2:48">
      <c r="B59" s="2">
        <f t="array" ref="B59:H65">MMULT(G13:M19,G13:M19)</f>
        <v>7</v>
      </c>
      <c r="C59" s="3">
        <v>5.5166666666666666</v>
      </c>
      <c r="D59" s="3">
        <v>21.866666666666667</v>
      </c>
      <c r="E59" s="3">
        <v>96.4</v>
      </c>
      <c r="F59" s="3">
        <v>43.333333333333329</v>
      </c>
      <c r="G59" s="3">
        <v>34.133333333333333</v>
      </c>
      <c r="H59" s="4">
        <v>33.133333333333333</v>
      </c>
      <c r="J59" s="10">
        <f t="shared" ref="J59:J65" si="12">SUM(B59:H59)</f>
        <v>241.38333333333333</v>
      </c>
      <c r="L59" s="10">
        <f t="shared" ref="L59:L65" si="13">J59/$J$66</f>
        <v>0.28025181317835818</v>
      </c>
      <c r="N59" s="2">
        <f t="array" ref="N59:T65">MMULT(B59:H65,B59:H65)</f>
        <v>625.76865079365075</v>
      </c>
      <c r="O59" s="3">
        <v>358.02105820105817</v>
      </c>
      <c r="P59" s="3">
        <v>1448.4646825396821</v>
      </c>
      <c r="Q59" s="3">
        <v>4784.2944444444447</v>
      </c>
      <c r="R59" s="3">
        <v>2182.7396825396822</v>
      </c>
      <c r="S59" s="3">
        <v>1808.2555555555555</v>
      </c>
      <c r="T59" s="4">
        <v>1729.9769841269845</v>
      </c>
      <c r="V59" s="10">
        <f t="shared" ref="V59:V65" si="14">SUM(N59:T59)</f>
        <v>12937.521058201059</v>
      </c>
      <c r="X59" s="10">
        <f t="shared" ref="X59:X65" si="15">V59/V$66</f>
        <v>0.25898779441068115</v>
      </c>
      <c r="Z59" s="2">
        <f t="array" ref="Z59:AF65">MMULT(N59:T65,N59:T65)</f>
        <v>2176532.2792991139</v>
      </c>
      <c r="AA59" s="3">
        <v>1274806.0479802645</v>
      </c>
      <c r="AB59" s="3">
        <v>5172724.7742617466</v>
      </c>
      <c r="AC59" s="3">
        <v>17443700.472984631</v>
      </c>
      <c r="AD59" s="3">
        <v>7952807.473147098</v>
      </c>
      <c r="AE59" s="3">
        <v>6557868.5281119067</v>
      </c>
      <c r="AF59" s="4">
        <v>6276726.5717079025</v>
      </c>
      <c r="AH59" s="10">
        <f t="shared" ref="AH59:AH65" si="16">SUM(Z59:AF59)</f>
        <v>46855166.147492662</v>
      </c>
      <c r="AJ59" s="10">
        <f t="shared" ref="AJ59:AJ65" si="17">AH59/AH$66</f>
        <v>0.26084835932404826</v>
      </c>
      <c r="AL59" s="2">
        <f t="array" ref="AL59:AR65">MMULT(Z59:AF65,Z59:AF65)</f>
        <v>27982921711594.039</v>
      </c>
      <c r="AM59" s="3">
        <v>16392692250561.652</v>
      </c>
      <c r="AN59" s="3">
        <v>66522897344481.852</v>
      </c>
      <c r="AO59" s="3">
        <v>224361872069101.69</v>
      </c>
      <c r="AP59" s="3">
        <v>102291459583268.89</v>
      </c>
      <c r="AQ59" s="3">
        <v>84344625440443.906</v>
      </c>
      <c r="AR59" s="4">
        <v>80728556383792.688</v>
      </c>
      <c r="AT59" s="10">
        <f t="shared" ref="AT59:AT65" si="18">SUM(AL59:AR59)</f>
        <v>602625024783244.75</v>
      </c>
      <c r="AV59" s="10">
        <f t="shared" ref="AV59:AV65" si="19">AT59/AT$66</f>
        <v>0.2608666984359016</v>
      </c>
    </row>
    <row r="60" spans="2:48">
      <c r="B60" s="5">
        <v>15.023809523809526</v>
      </c>
      <c r="C60">
        <v>7</v>
      </c>
      <c r="D60">
        <v>53.833333333333329</v>
      </c>
      <c r="E60">
        <v>124</v>
      </c>
      <c r="F60">
        <v>68.333333333333343</v>
      </c>
      <c r="G60">
        <v>51.333333333333336</v>
      </c>
      <c r="H60" s="6">
        <v>46.333333333333336</v>
      </c>
      <c r="J60" s="11">
        <f t="shared" si="12"/>
        <v>365.85714285714283</v>
      </c>
      <c r="L60" s="11">
        <f t="shared" si="13"/>
        <v>0.42476887792571105</v>
      </c>
      <c r="N60" s="5">
        <v>1000.3492063492065</v>
      </c>
      <c r="O60">
        <v>600.28399470899467</v>
      </c>
      <c r="P60">
        <v>2291.0285714285715</v>
      </c>
      <c r="Q60">
        <v>8043.350793650794</v>
      </c>
      <c r="R60">
        <v>3595.8095238095239</v>
      </c>
      <c r="S60">
        <v>2997.5666666666671</v>
      </c>
      <c r="T60" s="6">
        <v>2882.4714285714285</v>
      </c>
      <c r="V60" s="11">
        <f t="shared" si="14"/>
        <v>21410.860185185185</v>
      </c>
      <c r="X60" s="11">
        <f t="shared" si="15"/>
        <v>0.42861004290165178</v>
      </c>
      <c r="Z60" s="5">
        <v>3571455.7908121422</v>
      </c>
      <c r="AA60">
        <v>2092743.1192441443</v>
      </c>
      <c r="AB60">
        <v>8487691.0047503561</v>
      </c>
      <c r="AC60">
        <v>28638074.295948073</v>
      </c>
      <c r="AD60">
        <v>13054323.489437861</v>
      </c>
      <c r="AE60">
        <v>10764971.319581848</v>
      </c>
      <c r="AF60" s="6">
        <v>10303916.649718983</v>
      </c>
      <c r="AH60" s="11">
        <f t="shared" si="16"/>
        <v>76913175.669493407</v>
      </c>
      <c r="AJ60" s="11">
        <f t="shared" si="17"/>
        <v>0.42818492246160283</v>
      </c>
      <c r="AL60" s="5">
        <v>45930100895156.57</v>
      </c>
      <c r="AM60">
        <v>26906341058240.031</v>
      </c>
      <c r="AN60">
        <v>109188148780304.88</v>
      </c>
      <c r="AO60">
        <v>368259041767391.94</v>
      </c>
      <c r="AP60">
        <v>167897308870274.69</v>
      </c>
      <c r="AQ60">
        <v>138440058305947.62</v>
      </c>
      <c r="AR60" s="6">
        <v>132504780523053</v>
      </c>
      <c r="AT60" s="11">
        <f t="shared" si="18"/>
        <v>989125780200368.62</v>
      </c>
      <c r="AV60" s="11">
        <f t="shared" si="19"/>
        <v>0.42817667041211077</v>
      </c>
    </row>
    <row r="61" spans="2:48">
      <c r="B61" s="5">
        <v>3.6428571428571423</v>
      </c>
      <c r="C61">
        <v>2.8190476190476188</v>
      </c>
      <c r="D61">
        <v>7</v>
      </c>
      <c r="E61">
        <v>35.166666666666664</v>
      </c>
      <c r="F61">
        <v>13.69047619047619</v>
      </c>
      <c r="G61">
        <v>12.238095238095237</v>
      </c>
      <c r="H61" s="6">
        <v>12.095238095238095</v>
      </c>
      <c r="J61" s="11">
        <f t="shared" si="12"/>
        <v>86.652380952380952</v>
      </c>
      <c r="L61" s="11">
        <f t="shared" si="13"/>
        <v>0.10060548316561453</v>
      </c>
      <c r="N61" s="5">
        <v>238.83242630385485</v>
      </c>
      <c r="O61">
        <v>136.19486016628872</v>
      </c>
      <c r="P61">
        <v>578.05740740740737</v>
      </c>
      <c r="Q61">
        <v>1877.0944444444444</v>
      </c>
      <c r="R61">
        <v>868.69047619047615</v>
      </c>
      <c r="S61">
        <v>711.85555555555538</v>
      </c>
      <c r="T61" s="6">
        <v>678.72063492063478</v>
      </c>
      <c r="V61" s="11">
        <f t="shared" si="14"/>
        <v>5089.4458049886607</v>
      </c>
      <c r="X61" s="11">
        <f t="shared" si="15"/>
        <v>0.10188229552454828</v>
      </c>
      <c r="Z61" s="5">
        <v>849718.29230544134</v>
      </c>
      <c r="AA61">
        <v>497642.69705210259</v>
      </c>
      <c r="AB61">
        <v>2020259.3956878253</v>
      </c>
      <c r="AC61">
        <v>6811308.1280860147</v>
      </c>
      <c r="AD61">
        <v>3105829.3890673397</v>
      </c>
      <c r="AE61">
        <v>2560792.0835546311</v>
      </c>
      <c r="AF61" s="6">
        <v>2450922.4309762861</v>
      </c>
      <c r="AH61" s="11">
        <f t="shared" si="16"/>
        <v>18296472.41672964</v>
      </c>
      <c r="AJ61" s="11">
        <f t="shared" si="17"/>
        <v>0.10185866797053339</v>
      </c>
      <c r="AL61" s="5">
        <v>10926430605982.221</v>
      </c>
      <c r="AM61">
        <v>6400818804896.9395</v>
      </c>
      <c r="AN61">
        <v>25975051937681.055</v>
      </c>
      <c r="AO61">
        <v>87606092747125.578</v>
      </c>
      <c r="AP61">
        <v>39941524588706.641</v>
      </c>
      <c r="AQ61">
        <v>32933862854604.375</v>
      </c>
      <c r="AR61" s="6">
        <v>31521904103347.633</v>
      </c>
      <c r="AT61" s="11">
        <f t="shared" si="18"/>
        <v>235305685642344.44</v>
      </c>
      <c r="AV61" s="11">
        <f t="shared" si="19"/>
        <v>0.10186005361923567</v>
      </c>
    </row>
    <row r="62" spans="2:48">
      <c r="B62" s="5">
        <v>1.2738095238095237</v>
      </c>
      <c r="C62">
        <v>0.57539682539682535</v>
      </c>
      <c r="D62">
        <v>2.6349206349206344</v>
      </c>
      <c r="E62">
        <v>7</v>
      </c>
      <c r="F62">
        <v>3.4047619047619051</v>
      </c>
      <c r="G62">
        <v>2.8095238095238098</v>
      </c>
      <c r="H62" s="6">
        <v>2.6666666666666665</v>
      </c>
      <c r="J62" s="11">
        <f t="shared" si="12"/>
        <v>20.365079365079367</v>
      </c>
      <c r="L62" s="11">
        <f t="shared" si="13"/>
        <v>2.3644343371889774E-2</v>
      </c>
      <c r="N62" s="5">
        <v>59.50547996976568</v>
      </c>
      <c r="O62">
        <v>35.660742630385485</v>
      </c>
      <c r="P62">
        <v>143.28425925925924</v>
      </c>
      <c r="Q62">
        <v>495.07645502645505</v>
      </c>
      <c r="R62">
        <v>224.7690854119426</v>
      </c>
      <c r="S62">
        <v>185.03424036281174</v>
      </c>
      <c r="T62" s="6">
        <v>177.34829931972786</v>
      </c>
      <c r="V62" s="11">
        <f t="shared" si="14"/>
        <v>1320.6785619803477</v>
      </c>
      <c r="X62" s="11">
        <f t="shared" si="15"/>
        <v>2.6437802601754403E-2</v>
      </c>
      <c r="Z62" s="5">
        <v>218287.69911576193</v>
      </c>
      <c r="AA62">
        <v>127899.34769629432</v>
      </c>
      <c r="AB62">
        <v>519009.62287734397</v>
      </c>
      <c r="AC62">
        <v>1750784.1587337828</v>
      </c>
      <c r="AD62">
        <v>798203.68830052449</v>
      </c>
      <c r="AE62">
        <v>658144.5279489205</v>
      </c>
      <c r="AF62" s="6">
        <v>629932.9999533837</v>
      </c>
      <c r="AH62" s="11">
        <f t="shared" si="16"/>
        <v>4702262.0446260115</v>
      </c>
      <c r="AJ62" s="11">
        <f t="shared" si="17"/>
        <v>2.6178059759544296E-2</v>
      </c>
      <c r="AL62" s="5">
        <v>2807847270481.272</v>
      </c>
      <c r="AM62">
        <v>1644866734700.7549</v>
      </c>
      <c r="AN62">
        <v>6675005081271.5</v>
      </c>
      <c r="AO62">
        <v>22512799494374.156</v>
      </c>
      <c r="AP62">
        <v>10264075241276.621</v>
      </c>
      <c r="AQ62">
        <v>8463263468011.0908</v>
      </c>
      <c r="AR62" s="6">
        <v>8100421782479.627</v>
      </c>
      <c r="AT62" s="11">
        <f t="shared" si="18"/>
        <v>60468279072595.023</v>
      </c>
      <c r="AV62" s="11">
        <f t="shared" si="19"/>
        <v>2.6175747227626861E-2</v>
      </c>
    </row>
    <row r="63" spans="2:48">
      <c r="B63" s="5">
        <v>2.3928571428571432</v>
      </c>
      <c r="C63">
        <v>1.4174603174603173</v>
      </c>
      <c r="D63">
        <v>4.5333333333333332</v>
      </c>
      <c r="E63">
        <v>16.566666666666666</v>
      </c>
      <c r="F63">
        <v>7</v>
      </c>
      <c r="G63">
        <v>6.1333333333333329</v>
      </c>
      <c r="H63" s="6">
        <v>5.9666666666666668</v>
      </c>
      <c r="J63" s="11">
        <f t="shared" si="12"/>
        <v>44.010317460317459</v>
      </c>
      <c r="L63" s="11">
        <f t="shared" si="13"/>
        <v>5.1097029345339183E-2</v>
      </c>
      <c r="N63" s="5">
        <v>126.1849395313681</v>
      </c>
      <c r="O63">
        <v>73.750621693121673</v>
      </c>
      <c r="P63">
        <v>306.78783068783065</v>
      </c>
      <c r="Q63">
        <v>1025.1226190476191</v>
      </c>
      <c r="R63">
        <v>470.82764550264545</v>
      </c>
      <c r="S63">
        <v>386.08518518518514</v>
      </c>
      <c r="T63" s="6">
        <v>368.90185185185186</v>
      </c>
      <c r="V63" s="11">
        <f t="shared" si="14"/>
        <v>2757.6606934996221</v>
      </c>
      <c r="X63" s="11">
        <f t="shared" si="15"/>
        <v>5.5203810492719302E-2</v>
      </c>
      <c r="Z63" s="5">
        <v>457535.14689071453</v>
      </c>
      <c r="AA63">
        <v>268016.02285134513</v>
      </c>
      <c r="AB63">
        <v>1087905.5906257182</v>
      </c>
      <c r="AC63">
        <v>3668748.3993384037</v>
      </c>
      <c r="AD63">
        <v>1672791.265681789</v>
      </c>
      <c r="AE63">
        <v>1379230.6755219505</v>
      </c>
      <c r="AF63" s="6">
        <v>1320075.6227171931</v>
      </c>
      <c r="AH63" s="11">
        <f t="shared" si="16"/>
        <v>9854302.7236271147</v>
      </c>
      <c r="AJ63" s="11">
        <f t="shared" si="17"/>
        <v>5.486009140697895E-2</v>
      </c>
      <c r="AL63" s="5">
        <v>5884514725783.1152</v>
      </c>
      <c r="AM63">
        <v>3447211119593.0903</v>
      </c>
      <c r="AN63">
        <v>13989067710899.125</v>
      </c>
      <c r="AO63">
        <v>47180948245185.266</v>
      </c>
      <c r="AP63">
        <v>21510821248915.645</v>
      </c>
      <c r="AQ63">
        <v>17736790039547.883</v>
      </c>
      <c r="AR63" s="6">
        <v>16976368594465.633</v>
      </c>
      <c r="AT63" s="11">
        <f t="shared" si="18"/>
        <v>126725721684389.75</v>
      </c>
      <c r="AV63" s="11">
        <f t="shared" si="19"/>
        <v>5.4857530409734241E-2</v>
      </c>
    </row>
    <row r="64" spans="2:48">
      <c r="B64" s="5">
        <v>2.75</v>
      </c>
      <c r="C64">
        <v>1.5119047619047619</v>
      </c>
      <c r="D64">
        <v>5.583333333333333</v>
      </c>
      <c r="E64">
        <v>18.5</v>
      </c>
      <c r="F64">
        <v>8.25</v>
      </c>
      <c r="G64">
        <v>7</v>
      </c>
      <c r="H64" s="6">
        <v>6.75</v>
      </c>
      <c r="J64" s="11">
        <f t="shared" si="12"/>
        <v>50.345238095238095</v>
      </c>
      <c r="L64" s="11">
        <f t="shared" si="13"/>
        <v>5.8452023452682293E-2</v>
      </c>
      <c r="N64" s="5">
        <v>143.98540249433105</v>
      </c>
      <c r="O64">
        <v>84.73392857142855</v>
      </c>
      <c r="P64">
        <v>347.46190476190469</v>
      </c>
      <c r="Q64">
        <v>1173.4109126984126</v>
      </c>
      <c r="R64">
        <v>536.46924603174602</v>
      </c>
      <c r="S64">
        <v>440.88333333333333</v>
      </c>
      <c r="T64" s="6">
        <v>421.75833333333333</v>
      </c>
      <c r="V64" s="11">
        <f t="shared" si="14"/>
        <v>3148.7030612244894</v>
      </c>
      <c r="X64" s="11">
        <f t="shared" si="15"/>
        <v>6.303183255989854E-2</v>
      </c>
      <c r="Z64" s="5">
        <v>522327.98551391577</v>
      </c>
      <c r="AA64">
        <v>305992.27013123274</v>
      </c>
      <c r="AB64">
        <v>1241895.7375972788</v>
      </c>
      <c r="AC64">
        <v>4188480.4920848818</v>
      </c>
      <c r="AD64">
        <v>1909686.1465938964</v>
      </c>
      <c r="AE64">
        <v>1574582.374956883</v>
      </c>
      <c r="AF64" s="6">
        <v>1507064.6644800401</v>
      </c>
      <c r="AH64" s="11">
        <f t="shared" si="16"/>
        <v>11250029.671358129</v>
      </c>
      <c r="AJ64" s="11">
        <f t="shared" si="17"/>
        <v>6.2630271609391469E-2</v>
      </c>
      <c r="AL64" s="5">
        <v>6717944161524.9082</v>
      </c>
      <c r="AM64">
        <v>3935442946782.5596</v>
      </c>
      <c r="AN64">
        <v>15970352674694.875</v>
      </c>
      <c r="AO64">
        <v>53863231305441.211</v>
      </c>
      <c r="AP64">
        <v>24557419463008.621</v>
      </c>
      <c r="AQ64">
        <v>20248868622819.848</v>
      </c>
      <c r="AR64" s="6">
        <v>19380747975467.254</v>
      </c>
      <c r="AT64" s="11">
        <f t="shared" si="18"/>
        <v>144674007149739.28</v>
      </c>
      <c r="AV64" s="11">
        <f t="shared" si="19"/>
        <v>6.2627055038444943E-2</v>
      </c>
    </row>
    <row r="65" spans="2:48">
      <c r="B65" s="7">
        <v>2.833333333333333</v>
      </c>
      <c r="C65" s="8">
        <v>1.5285714285714285</v>
      </c>
      <c r="D65" s="8">
        <v>6.1666666666666661</v>
      </c>
      <c r="E65" s="8">
        <v>19.083333333333332</v>
      </c>
      <c r="F65" s="8">
        <v>8.75</v>
      </c>
      <c r="G65" s="8">
        <v>7.333333333333333</v>
      </c>
      <c r="H65" s="9">
        <v>7</v>
      </c>
      <c r="J65" s="12">
        <f t="shared" si="12"/>
        <v>52.695238095238096</v>
      </c>
      <c r="L65" s="12">
        <f t="shared" si="13"/>
        <v>6.1180429560405036E-2</v>
      </c>
      <c r="N65" s="7">
        <v>150.50861678004534</v>
      </c>
      <c r="O65" s="8">
        <v>88.885251322751301</v>
      </c>
      <c r="P65" s="8">
        <v>361.47116402116404</v>
      </c>
      <c r="Q65" s="8">
        <v>1227.328968253968</v>
      </c>
      <c r="R65" s="8">
        <v>559.62896825396831</v>
      </c>
      <c r="S65" s="8">
        <v>460.59444444444438</v>
      </c>
      <c r="T65" s="9">
        <v>440.88611111111112</v>
      </c>
      <c r="V65" s="12">
        <f t="shared" si="14"/>
        <v>3289.3035241874522</v>
      </c>
      <c r="X65" s="12">
        <f t="shared" si="15"/>
        <v>6.5846421508746339E-2</v>
      </c>
      <c r="Z65" s="7">
        <v>545756.48188091628</v>
      </c>
      <c r="AA65" s="8">
        <v>319728.85895341716</v>
      </c>
      <c r="AB65" s="8">
        <v>1297547.0681273593</v>
      </c>
      <c r="AC65" s="8">
        <v>4376417.1413762392</v>
      </c>
      <c r="AD65" s="8">
        <v>1995323.9142334415</v>
      </c>
      <c r="AE65" s="8">
        <v>1645213.2098079158</v>
      </c>
      <c r="AF65" s="9">
        <v>1574676.5544181019</v>
      </c>
      <c r="AH65" s="12">
        <f t="shared" si="16"/>
        <v>11754663.228797391</v>
      </c>
      <c r="AJ65" s="12">
        <f t="shared" si="17"/>
        <v>6.5439627467900857E-2</v>
      </c>
      <c r="AL65" s="7">
        <v>7019283249579.1797</v>
      </c>
      <c r="AM65" s="8">
        <v>4111970596265.458</v>
      </c>
      <c r="AN65" s="8">
        <v>16686716361005.514</v>
      </c>
      <c r="AO65" s="8">
        <v>56279312429214.836</v>
      </c>
      <c r="AP65" s="8">
        <v>25658963380096.355</v>
      </c>
      <c r="AQ65" s="8">
        <v>21157148848761.344</v>
      </c>
      <c r="AR65" s="9">
        <v>20250087921780.52</v>
      </c>
      <c r="AT65" s="12">
        <f t="shared" si="18"/>
        <v>151163482786703.22</v>
      </c>
      <c r="AV65" s="12">
        <f t="shared" si="19"/>
        <v>6.5436244856945935E-2</v>
      </c>
    </row>
    <row r="66" spans="2:48">
      <c r="F66"/>
      <c r="J66">
        <f>SUM(J59:J65)</f>
        <v>861.3087301587301</v>
      </c>
      <c r="L66">
        <f>SUM(L59:L65)</f>
        <v>1.0000000000000002</v>
      </c>
      <c r="V66">
        <f>SUM(V59:V65)</f>
        <v>49954.172889266825</v>
      </c>
      <c r="X66">
        <f>SUM(X59:X65)</f>
        <v>0.99999999999999978</v>
      </c>
      <c r="AH66">
        <f>SUM(AH59:AH65)</f>
        <v>179626071.90212435</v>
      </c>
      <c r="AJ66">
        <f>SUM(AJ59:AJ65)</f>
        <v>1</v>
      </c>
      <c r="AT66">
        <f>SUM(AT59:AT65)</f>
        <v>2310087981319385</v>
      </c>
      <c r="AV66">
        <f>SUM(AV59:AV65)</f>
        <v>1</v>
      </c>
    </row>
    <row r="67" spans="2:48">
      <c r="F67"/>
    </row>
    <row r="68" spans="2:48">
      <c r="F68"/>
    </row>
    <row r="69" spans="2:48">
      <c r="F69"/>
    </row>
    <row r="70" spans="2:48">
      <c r="F70"/>
    </row>
    <row r="71" spans="2:48">
      <c r="F71"/>
    </row>
    <row r="72" spans="2:48">
      <c r="F72"/>
    </row>
    <row r="73" spans="2:48">
      <c r="F73"/>
    </row>
    <row r="74" spans="2:48">
      <c r="F74"/>
    </row>
  </sheetData>
  <mergeCells count="6">
    <mergeCell ref="B30:H30"/>
    <mergeCell ref="N30:T30"/>
    <mergeCell ref="Z30:AF30"/>
    <mergeCell ref="AL30:AR30"/>
    <mergeCell ref="B2:D2"/>
    <mergeCell ref="F10:M10"/>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B2:AV66"/>
  <sheetViews>
    <sheetView topLeftCell="AB1" workbookViewId="0">
      <selection activeCell="F29" sqref="F29"/>
    </sheetView>
  </sheetViews>
  <sheetFormatPr baseColWidth="10" defaultRowHeight="16"/>
  <cols>
    <col min="2" max="2" width="10.6640625" style="32"/>
    <col min="3" max="3" width="10.6640625" style="14"/>
  </cols>
  <sheetData>
    <row r="2" spans="2:13">
      <c r="B2" s="108" t="str">
        <f>'Process Sheet'!B273:K273</f>
        <v>Trifft meine Talente</v>
      </c>
      <c r="C2" s="109"/>
      <c r="D2" s="110"/>
    </row>
    <row r="4" spans="2:13">
      <c r="B4" s="14" t="s">
        <v>8</v>
      </c>
      <c r="C4">
        <v>3</v>
      </c>
    </row>
    <row r="6" spans="2:13">
      <c r="C6" s="14" t="s">
        <v>2</v>
      </c>
    </row>
    <row r="7" spans="2:13">
      <c r="B7" s="32" t="s">
        <v>0</v>
      </c>
      <c r="C7" s="14">
        <f>'Process Sheet'!M277</f>
        <v>2</v>
      </c>
      <c r="D7" t="s">
        <v>1</v>
      </c>
    </row>
    <row r="8" spans="2:13">
      <c r="B8" s="32" t="s">
        <v>0</v>
      </c>
      <c r="C8" s="14">
        <f>'Process Sheet'!M278</f>
        <v>1</v>
      </c>
      <c r="D8" t="s">
        <v>3</v>
      </c>
    </row>
    <row r="9" spans="2:13">
      <c r="B9" s="32" t="s">
        <v>0</v>
      </c>
      <c r="C9" s="14">
        <f>'Process Sheet'!M279</f>
        <v>-5</v>
      </c>
      <c r="D9" t="s">
        <v>4</v>
      </c>
      <c r="F9" s="111" t="s">
        <v>43</v>
      </c>
      <c r="G9" s="111"/>
      <c r="H9" s="111"/>
      <c r="I9" s="111"/>
      <c r="J9" s="111"/>
      <c r="K9" s="111"/>
      <c r="L9" s="111"/>
      <c r="M9" s="111"/>
    </row>
    <row r="10" spans="2:13">
      <c r="B10" s="32" t="s">
        <v>0</v>
      </c>
      <c r="C10" s="14">
        <f>'Process Sheet'!M280</f>
        <v>3</v>
      </c>
      <c r="D10" t="s">
        <v>5</v>
      </c>
    </row>
    <row r="11" spans="2:13">
      <c r="B11" s="32" t="s">
        <v>0</v>
      </c>
      <c r="C11" s="14">
        <f>'Process Sheet'!M281</f>
        <v>-3</v>
      </c>
      <c r="D11" t="s">
        <v>6</v>
      </c>
      <c r="G11" t="s">
        <v>0</v>
      </c>
      <c r="H11" t="s">
        <v>1</v>
      </c>
      <c r="I11" t="s">
        <v>3</v>
      </c>
      <c r="J11" t="s">
        <v>4</v>
      </c>
      <c r="K11" t="s">
        <v>5</v>
      </c>
      <c r="L11" t="s">
        <v>6</v>
      </c>
      <c r="M11" t="s">
        <v>7</v>
      </c>
    </row>
    <row r="12" spans="2:13">
      <c r="B12" s="32" t="s">
        <v>0</v>
      </c>
      <c r="C12" s="14">
        <f>'Process Sheet'!M282</f>
        <v>1</v>
      </c>
      <c r="D12" t="s">
        <v>7</v>
      </c>
      <c r="F12" s="32" t="s">
        <v>0</v>
      </c>
      <c r="G12">
        <v>1</v>
      </c>
      <c r="H12">
        <f>ABS(IF(C7&lt;1,-C7,1/C7))</f>
        <v>0.5</v>
      </c>
      <c r="I12">
        <f>ABS(IF(C8&lt;1,-C8,1/C8))</f>
        <v>1</v>
      </c>
      <c r="J12">
        <f>ABS(IF(C9&lt;1,-C9,1/C9))</f>
        <v>5</v>
      </c>
      <c r="K12">
        <f>ABS(IF($C$10&lt;1,-$C$10,1/$C$10))</f>
        <v>0.33333333333333331</v>
      </c>
      <c r="L12">
        <f>ABS(IF($C$11&lt;1,-$C$11,1/$C$11))</f>
        <v>3</v>
      </c>
      <c r="M12">
        <f>ABS(IF($C$12&lt;1,-$C$12,1/$C$12))</f>
        <v>1</v>
      </c>
    </row>
    <row r="13" spans="2:13">
      <c r="B13" s="32" t="s">
        <v>1</v>
      </c>
      <c r="C13" s="14">
        <f>'Process Sheet'!M283</f>
        <v>-3</v>
      </c>
      <c r="D13" t="s">
        <v>3</v>
      </c>
      <c r="F13" s="32" t="s">
        <v>1</v>
      </c>
      <c r="G13">
        <f>ABS(IF(C7&gt;1,C7,-1/C7))</f>
        <v>2</v>
      </c>
      <c r="H13">
        <v>1</v>
      </c>
      <c r="I13">
        <f>ABS(IF($C$13&lt;1,-$C$13,1/$C$13))</f>
        <v>3</v>
      </c>
      <c r="J13" s="1">
        <f>ABS(IF($C$14&lt;1,-$C$14,1/$C$14))</f>
        <v>5</v>
      </c>
      <c r="K13" s="1">
        <f>ABS(IF($C$15&lt;1,-$C$15,1/$C$15))</f>
        <v>1</v>
      </c>
      <c r="L13" s="1">
        <f>ABS(IF($C$16&lt;1,-$C$16,1/$C$16))</f>
        <v>4</v>
      </c>
      <c r="M13" s="1">
        <f>ABS(IF($C$17&lt;1,-$C$17,1/$C$17))</f>
        <v>4</v>
      </c>
    </row>
    <row r="14" spans="2:13">
      <c r="B14" s="32" t="s">
        <v>1</v>
      </c>
      <c r="C14" s="14">
        <f>'Process Sheet'!M284</f>
        <v>-5</v>
      </c>
      <c r="D14" t="s">
        <v>4</v>
      </c>
      <c r="F14" s="32" t="s">
        <v>3</v>
      </c>
      <c r="G14">
        <f>ABS(IF(C8&gt;1,C8,-1/C8))</f>
        <v>1</v>
      </c>
      <c r="H14">
        <f>ABS(IF($C$13&gt;1,$C$13,-1/$C$13))</f>
        <v>0.33333333333333331</v>
      </c>
      <c r="I14">
        <v>1</v>
      </c>
      <c r="J14" s="1">
        <f>ABS(IF($C$18&lt;1,-$C$18,1/$C$18))</f>
        <v>5</v>
      </c>
      <c r="K14" s="1">
        <f>ABS(IF($C$19&lt;1,-$C$19,1/$C$19))</f>
        <v>1</v>
      </c>
      <c r="L14" s="1">
        <f>ABS(IF($C$20&lt;1,-$C$20,1/$C$20))</f>
        <v>1</v>
      </c>
      <c r="M14" s="1">
        <f>ABS(IF($C$21&lt;1,-$C$21,1/$C$21))</f>
        <v>1</v>
      </c>
    </row>
    <row r="15" spans="2:13">
      <c r="B15" s="32" t="s">
        <v>1</v>
      </c>
      <c r="C15" s="14">
        <f>'Process Sheet'!M285</f>
        <v>1</v>
      </c>
      <c r="D15" t="s">
        <v>5</v>
      </c>
      <c r="F15" s="32" t="s">
        <v>4</v>
      </c>
      <c r="G15">
        <f>ABS(IF(C9&gt;1,C9,-1/C9))</f>
        <v>0.2</v>
      </c>
      <c r="H15" s="1">
        <f>ABS(IF($C$14&gt;1,$C$14,-1/$C$14))</f>
        <v>0.2</v>
      </c>
      <c r="I15" s="1">
        <f>ABS(IF($C$18&gt;1,$C$18,-1/$C$18))</f>
        <v>0.2</v>
      </c>
      <c r="J15">
        <v>1</v>
      </c>
      <c r="K15" s="1">
        <f>ABS(IF($C$22&lt;1,-$C$22,1/$C$22))</f>
        <v>0.2</v>
      </c>
      <c r="L15" s="1">
        <f>ABS(IF($C$23&lt;1,-$C$23,1/$C$23))</f>
        <v>0.33333333333333331</v>
      </c>
      <c r="M15" s="1">
        <f>ABS(IF($C$24&lt;1,-$C$24,1/$C$24))</f>
        <v>1</v>
      </c>
    </row>
    <row r="16" spans="2:13">
      <c r="B16" s="32" t="s">
        <v>1</v>
      </c>
      <c r="C16" s="14">
        <f>'Process Sheet'!M286</f>
        <v>-4</v>
      </c>
      <c r="D16" t="s">
        <v>6</v>
      </c>
      <c r="F16" s="32" t="s">
        <v>5</v>
      </c>
      <c r="G16">
        <f>ABS(IF($C$10&gt;1,$C$10,-1/$C$10))</f>
        <v>3</v>
      </c>
      <c r="H16" s="1">
        <f>ABS(IF($C$15&gt;1,$C$15,-1/$C$15))</f>
        <v>1</v>
      </c>
      <c r="I16" s="1">
        <f>ABS(IF($C$19&gt;1,$C$19,-1/$C$19))</f>
        <v>1</v>
      </c>
      <c r="J16" s="1">
        <f>ABS(IF($C$22&gt;1,$C$22,-1/$C$22))</f>
        <v>5</v>
      </c>
      <c r="K16">
        <v>1</v>
      </c>
      <c r="L16" s="1">
        <f>ABS(IF($C$25&lt;1,-$C$25,1/$C$25))</f>
        <v>2</v>
      </c>
      <c r="M16" s="1">
        <f>ABS(IF($C$26&lt;1,-$C$26,1/$C$26))</f>
        <v>2</v>
      </c>
    </row>
    <row r="17" spans="2:48">
      <c r="B17" s="32" t="s">
        <v>1</v>
      </c>
      <c r="C17" s="14">
        <f>'Process Sheet'!M287</f>
        <v>-4</v>
      </c>
      <c r="D17" t="s">
        <v>7</v>
      </c>
      <c r="F17" s="32" t="s">
        <v>6</v>
      </c>
      <c r="G17">
        <f>ABS(IF($C$11&gt;1,$C$11,-1/$C$11))</f>
        <v>0.33333333333333331</v>
      </c>
      <c r="H17" s="1">
        <f>ABS(IF($C$16&gt;1,$C$16,-1/$C$16))</f>
        <v>0.25</v>
      </c>
      <c r="I17" s="1">
        <f>ABS(IF($C$20&gt;1,$C$20,-1/$C$20))</f>
        <v>1</v>
      </c>
      <c r="J17" s="1">
        <f>ABS(IF($C$23&gt;1,$C$23,-1/$C$23))</f>
        <v>3</v>
      </c>
      <c r="K17" s="1">
        <f>ABS(IF($C$25&gt;1,$C$25,-1/$C$25))</f>
        <v>0.5</v>
      </c>
      <c r="L17">
        <v>1</v>
      </c>
      <c r="M17" s="1">
        <f>ABS(IF($C$27&lt;1,-$C$27,1/$C$27))</f>
        <v>1</v>
      </c>
    </row>
    <row r="18" spans="2:48">
      <c r="B18" s="32" t="s">
        <v>3</v>
      </c>
      <c r="C18" s="14">
        <f>'Process Sheet'!M288</f>
        <v>-5</v>
      </c>
      <c r="D18" t="s">
        <v>4</v>
      </c>
      <c r="F18" s="32" t="s">
        <v>7</v>
      </c>
      <c r="G18">
        <f>ABS(IF($C$12&gt;1,$C$12,-1/$C$12))</f>
        <v>1</v>
      </c>
      <c r="H18" s="1">
        <f>ABS(IF($C$17&gt;1,$C$17,-1/$C$17))</f>
        <v>0.25</v>
      </c>
      <c r="I18" s="1">
        <f>ABS(IF($C$21&gt;1,$C$21,-1/$C$21))</f>
        <v>1</v>
      </c>
      <c r="J18" s="1">
        <f>ABS(IF($C$24&gt;1,$C$24,-1/$C$24))</f>
        <v>1</v>
      </c>
      <c r="K18" s="1">
        <f>ABS(IF($C$26&gt;1,$C$26,-1/$C$26))</f>
        <v>0.5</v>
      </c>
      <c r="L18" s="1">
        <f>ABS(IF($C$27&gt;1,$C$27,-1/$C$27))</f>
        <v>1</v>
      </c>
      <c r="M18">
        <v>1</v>
      </c>
    </row>
    <row r="19" spans="2:48">
      <c r="B19" s="32" t="s">
        <v>3</v>
      </c>
      <c r="C19" s="14">
        <f>'Process Sheet'!M289</f>
        <v>1</v>
      </c>
      <c r="D19" t="s">
        <v>5</v>
      </c>
    </row>
    <row r="20" spans="2:48">
      <c r="B20" s="32" t="s">
        <v>3</v>
      </c>
      <c r="C20" s="14">
        <f>'Process Sheet'!M290</f>
        <v>-1</v>
      </c>
      <c r="D20" t="s">
        <v>6</v>
      </c>
    </row>
    <row r="21" spans="2:48">
      <c r="B21" s="32" t="s">
        <v>3</v>
      </c>
      <c r="C21" s="14">
        <f>'Process Sheet'!M291</f>
        <v>1</v>
      </c>
      <c r="D21" t="s">
        <v>7</v>
      </c>
    </row>
    <row r="22" spans="2:48">
      <c r="B22" s="32" t="s">
        <v>4</v>
      </c>
      <c r="C22" s="14">
        <f>'Process Sheet'!M292</f>
        <v>5</v>
      </c>
      <c r="D22" t="s">
        <v>5</v>
      </c>
    </row>
    <row r="23" spans="2:48">
      <c r="B23" s="32" t="s">
        <v>4</v>
      </c>
      <c r="C23" s="14">
        <f>'Process Sheet'!M293</f>
        <v>3</v>
      </c>
      <c r="D23" t="s">
        <v>6</v>
      </c>
    </row>
    <row r="24" spans="2:48">
      <c r="B24" s="32" t="s">
        <v>4</v>
      </c>
      <c r="C24" s="14">
        <f>'Process Sheet'!M294</f>
        <v>1</v>
      </c>
      <c r="D24" t="s">
        <v>7</v>
      </c>
    </row>
    <row r="25" spans="2:48">
      <c r="B25" s="32" t="s">
        <v>5</v>
      </c>
      <c r="C25" s="14">
        <f>'Process Sheet'!M295</f>
        <v>-2</v>
      </c>
      <c r="D25" t="s">
        <v>6</v>
      </c>
    </row>
    <row r="26" spans="2:48">
      <c r="B26" s="32" t="s">
        <v>5</v>
      </c>
      <c r="C26" s="14">
        <f>'Process Sheet'!M296</f>
        <v>-2</v>
      </c>
      <c r="D26" t="s">
        <v>7</v>
      </c>
    </row>
    <row r="27" spans="2:48">
      <c r="B27" s="32" t="s">
        <v>6</v>
      </c>
      <c r="C27" s="14">
        <f>'Process Sheet'!M297</f>
        <v>-1</v>
      </c>
      <c r="D27" t="s">
        <v>7</v>
      </c>
    </row>
    <row r="30" spans="2:48">
      <c r="B30" s="111" t="s">
        <v>10</v>
      </c>
      <c r="C30" s="111"/>
      <c r="D30" s="111"/>
      <c r="E30" s="111"/>
      <c r="F30" s="111"/>
      <c r="G30" s="111"/>
      <c r="H30" s="111"/>
      <c r="L30" s="13" t="s">
        <v>9</v>
      </c>
      <c r="N30" s="111" t="s">
        <v>11</v>
      </c>
      <c r="O30" s="111"/>
      <c r="P30" s="111"/>
      <c r="Q30" s="111"/>
      <c r="R30" s="111"/>
      <c r="S30" s="111"/>
      <c r="T30" s="111"/>
      <c r="X30" s="13" t="s">
        <v>12</v>
      </c>
      <c r="Z30" s="111" t="s">
        <v>13</v>
      </c>
      <c r="AA30" s="111"/>
      <c r="AB30" s="111"/>
      <c r="AC30" s="111"/>
      <c r="AD30" s="111"/>
      <c r="AE30" s="111"/>
      <c r="AF30" s="111"/>
      <c r="AJ30" s="13" t="s">
        <v>14</v>
      </c>
      <c r="AL30" s="111" t="s">
        <v>15</v>
      </c>
      <c r="AM30" s="111"/>
      <c r="AN30" s="111"/>
      <c r="AO30" s="111"/>
      <c r="AP30" s="111"/>
      <c r="AQ30" s="111"/>
      <c r="AR30" s="111"/>
      <c r="AV30" s="13" t="s">
        <v>16</v>
      </c>
    </row>
    <row r="31" spans="2:48">
      <c r="B31"/>
      <c r="C31"/>
    </row>
    <row r="32" spans="2:48">
      <c r="B32" s="2">
        <f t="array" ref="B32:D34">MMULT(G12:I14,G12:I14)</f>
        <v>3</v>
      </c>
      <c r="C32" s="3">
        <v>1.3333333333333333</v>
      </c>
      <c r="D32" s="4">
        <v>3.5</v>
      </c>
      <c r="J32" s="10">
        <f>SUM(B32:D32)</f>
        <v>7.833333333333333</v>
      </c>
      <c r="L32" s="10">
        <f>J32/$J$35</f>
        <v>0.23979591836734696</v>
      </c>
      <c r="N32" s="2">
        <f t="array" ref="N32:P34">MMULT(B32:D34,B32:D34)</f>
        <v>27.666666666666664</v>
      </c>
      <c r="O32" s="3">
        <v>12.083333333333332</v>
      </c>
      <c r="P32" s="4">
        <v>31.666666666666664</v>
      </c>
      <c r="V32" s="10">
        <f>SUM(N32:P32)</f>
        <v>71.416666666666657</v>
      </c>
      <c r="X32" s="10">
        <f>V32/V$35</f>
        <v>0.24021302438568623</v>
      </c>
      <c r="Z32" s="2">
        <f t="array" ref="Z32:AB34">MMULT(N32:P34,N32:P34)</f>
        <v>2295.9999999999995</v>
      </c>
      <c r="AA32" s="3">
        <v>1002.8703703703702</v>
      </c>
      <c r="AB32" s="4">
        <v>2628.2638888888887</v>
      </c>
      <c r="AH32" s="10">
        <f>SUM(Z32:AB32)</f>
        <v>5927.1342592592582</v>
      </c>
      <c r="AJ32" s="10">
        <f>AH32/AH$35</f>
        <v>0.24021086965250446</v>
      </c>
      <c r="AL32" s="2">
        <f t="array" ref="AL32:AN34">MMULT(Z32:AB34,Z32:AB34)</f>
        <v>15814847.918724276</v>
      </c>
      <c r="AM32" s="3">
        <v>6907771.0972865205</v>
      </c>
      <c r="AN32" s="4">
        <v>18103481.656378597</v>
      </c>
      <c r="AT32" s="10">
        <f>SUM(AL32:AN32)</f>
        <v>40826100.672389396</v>
      </c>
      <c r="AV32" s="10">
        <f>AT32/AT$35</f>
        <v>0.2402108696013546</v>
      </c>
    </row>
    <row r="33" spans="2:48">
      <c r="B33" s="5">
        <v>7</v>
      </c>
      <c r="C33">
        <v>3</v>
      </c>
      <c r="D33" s="6">
        <v>8</v>
      </c>
      <c r="J33" s="11">
        <f>SUM(B33:D33)</f>
        <v>18</v>
      </c>
      <c r="L33" s="11">
        <f>J33/$J$35</f>
        <v>0.55102040816326536</v>
      </c>
      <c r="N33" s="5">
        <v>63.333333333333329</v>
      </c>
      <c r="O33">
        <v>27.666666666666664</v>
      </c>
      <c r="P33" s="6">
        <v>72.5</v>
      </c>
      <c r="V33" s="11">
        <f>SUM(N33:P33)</f>
        <v>163.5</v>
      </c>
      <c r="X33" s="11">
        <f>V33/V$35</f>
        <v>0.54993926936372983</v>
      </c>
      <c r="Z33" s="5">
        <v>5256.5277777777774</v>
      </c>
      <c r="AA33">
        <v>2295.9999999999995</v>
      </c>
      <c r="AB33" s="6">
        <v>6017.2222222222217</v>
      </c>
      <c r="AH33" s="11">
        <f>SUM(Z33:AB33)</f>
        <v>13569.75</v>
      </c>
      <c r="AJ33" s="11">
        <f>AH33/AH$35</f>
        <v>0.54994560708237439</v>
      </c>
      <c r="AL33" s="5">
        <v>36206963.312757194</v>
      </c>
      <c r="AM33">
        <v>15814847.918724276</v>
      </c>
      <c r="AN33" s="6">
        <v>41446626.583719127</v>
      </c>
      <c r="AT33" s="11">
        <f>SUM(AL33:AN33)</f>
        <v>93468437.815200597</v>
      </c>
      <c r="AV33" s="11">
        <f>AT33/AT$35</f>
        <v>0.54994560729758357</v>
      </c>
    </row>
    <row r="34" spans="2:48">
      <c r="B34" s="7">
        <v>2.6666666666666665</v>
      </c>
      <c r="C34" s="8">
        <v>1.1666666666666665</v>
      </c>
      <c r="D34" s="9">
        <v>3</v>
      </c>
      <c r="J34" s="12">
        <f>SUM(B34:D34)</f>
        <v>6.833333333333333</v>
      </c>
      <c r="L34" s="12">
        <f>J34/$J$35</f>
        <v>0.20918367346938777</v>
      </c>
      <c r="N34" s="7">
        <v>24.166666666666664</v>
      </c>
      <c r="O34" s="8">
        <v>10.555555555555555</v>
      </c>
      <c r="P34" s="9">
        <v>27.666666666666664</v>
      </c>
      <c r="V34" s="12">
        <f>SUM(N34:P34)</f>
        <v>62.388888888888886</v>
      </c>
      <c r="X34" s="12">
        <f>V34/V$35</f>
        <v>0.20984770625058394</v>
      </c>
      <c r="Z34" s="7">
        <v>2005.7407407407404</v>
      </c>
      <c r="AA34" s="8">
        <v>876.08796296296282</v>
      </c>
      <c r="AB34" s="9">
        <v>2295.9999999999995</v>
      </c>
      <c r="AH34" s="12">
        <f>SUM(Z34:AB34)</f>
        <v>5177.8287037037026</v>
      </c>
      <c r="AJ34" s="12">
        <f>AH34/AH$35</f>
        <v>0.20984352326512104</v>
      </c>
      <c r="AL34" s="7">
        <v>13815542.194573041</v>
      </c>
      <c r="AM34" s="8">
        <v>6034493.8854595311</v>
      </c>
      <c r="AN34" s="9">
        <v>15814847.918724276</v>
      </c>
      <c r="AT34" s="12">
        <f>SUM(AL34:AN34)</f>
        <v>35664883.998756848</v>
      </c>
      <c r="AV34" s="12">
        <f>AT34/AT$35</f>
        <v>0.2098435231010618</v>
      </c>
    </row>
    <row r="35" spans="2:48">
      <c r="B35"/>
      <c r="C35"/>
      <c r="J35">
        <f>SUM(J32:J34)</f>
        <v>32.666666666666664</v>
      </c>
      <c r="L35">
        <f>SUM(L32:L34)</f>
        <v>1</v>
      </c>
      <c r="V35">
        <f>SUM(V32:V34)</f>
        <v>297.30555555555554</v>
      </c>
      <c r="X35">
        <f>SUM(X32:X34)</f>
        <v>1</v>
      </c>
      <c r="AH35">
        <f>SUM(AH32:AH34)</f>
        <v>24674.712962962964</v>
      </c>
      <c r="AJ35">
        <f>SUM(AJ32:AJ34)</f>
        <v>0.99999999999999989</v>
      </c>
      <c r="AT35">
        <f>SUM(AT32:AT34)</f>
        <v>169959422.48634684</v>
      </c>
      <c r="AV35">
        <f>SUM(AV32:AV34)</f>
        <v>1</v>
      </c>
    </row>
    <row r="36" spans="2:48">
      <c r="B36"/>
      <c r="C36"/>
    </row>
    <row r="37" spans="2:48">
      <c r="B37"/>
      <c r="C37"/>
    </row>
    <row r="38" spans="2:48">
      <c r="B38" s="2">
        <f t="array" ref="B38:E41">MMULT(G12:J15,G12:J15)</f>
        <v>4</v>
      </c>
      <c r="C38" s="3">
        <v>2.333333333333333</v>
      </c>
      <c r="D38" s="3">
        <v>4.5</v>
      </c>
      <c r="E38" s="4">
        <v>17.5</v>
      </c>
      <c r="J38" s="10">
        <f>SUM(B38:E38)</f>
        <v>28.333333333333332</v>
      </c>
      <c r="L38" s="10">
        <f>J38/$J$42</f>
        <v>0.24092970521541951</v>
      </c>
      <c r="N38" s="2">
        <f t="array" ref="N38:Q41">MMULT(B38:E41,B38:E41)</f>
        <v>68.666666666666657</v>
      </c>
      <c r="O38" s="3">
        <v>38.333333333333329</v>
      </c>
      <c r="P38" s="3">
        <v>78</v>
      </c>
      <c r="Q38" s="4">
        <v>296.66666666666663</v>
      </c>
      <c r="V38" s="10">
        <f>SUM(N38:Q38)</f>
        <v>481.66666666666663</v>
      </c>
      <c r="X38" s="10">
        <f>V38/$V$42</f>
        <v>0.24442640143441929</v>
      </c>
      <c r="Z38" s="2">
        <f t="array" ref="Z38:AC41">MMULT(N38:Q41,N38:Q41)</f>
        <v>19738.666666666664</v>
      </c>
      <c r="AA38" s="3">
        <v>11033.333333333332</v>
      </c>
      <c r="AB38" s="3">
        <v>22418</v>
      </c>
      <c r="AC38" s="4">
        <v>85296.666666666657</v>
      </c>
      <c r="AH38" s="10">
        <f>SUM(Z38:AC38)</f>
        <v>138486.66666666666</v>
      </c>
      <c r="AJ38" s="10">
        <f>AH38/$AH$42</f>
        <v>0.24430821716745951</v>
      </c>
      <c r="AL38" s="2">
        <f t="array" ref="AL38:AO41">MMULT(Z38:AC41,Z38:AC41)</f>
        <v>1632148725.3333333</v>
      </c>
      <c r="AM38" s="3">
        <v>912324026.66666651</v>
      </c>
      <c r="AN38" s="3">
        <v>1853697248</v>
      </c>
      <c r="AO38" s="4">
        <v>7053001013.3333321</v>
      </c>
      <c r="AT38" s="10">
        <f>SUM(AL38:AO38)</f>
        <v>11451171013.333332</v>
      </c>
      <c r="AV38" s="10">
        <f>AT38/$AT$42</f>
        <v>0.2443080954532382</v>
      </c>
    </row>
    <row r="39" spans="2:48">
      <c r="B39" s="5">
        <v>8</v>
      </c>
      <c r="C39">
        <v>4</v>
      </c>
      <c r="D39">
        <v>9</v>
      </c>
      <c r="E39" s="6">
        <v>35</v>
      </c>
      <c r="J39" s="11">
        <f>SUM(B39:E39)</f>
        <v>56</v>
      </c>
      <c r="L39" s="11">
        <f>J39/$J$42</f>
        <v>0.47619047619047622</v>
      </c>
      <c r="N39" s="5">
        <v>132</v>
      </c>
      <c r="O39">
        <v>74</v>
      </c>
      <c r="P39">
        <v>150</v>
      </c>
      <c r="Q39" s="6">
        <v>570</v>
      </c>
      <c r="V39" s="11">
        <f>SUM(N39:Q39)</f>
        <v>926</v>
      </c>
      <c r="X39" s="11">
        <f>V39/$V$42</f>
        <v>0.46990764234243382</v>
      </c>
      <c r="Z39" s="5">
        <v>37984</v>
      </c>
      <c r="AA39">
        <v>21232</v>
      </c>
      <c r="AB39">
        <v>43140</v>
      </c>
      <c r="AC39" s="6">
        <v>164140</v>
      </c>
      <c r="AH39" s="11">
        <f>SUM(Z39:AC39)</f>
        <v>266496</v>
      </c>
      <c r="AJ39" s="11">
        <f>AH39/$AH$42</f>
        <v>0.47013307641356061</v>
      </c>
      <c r="AL39" s="5">
        <v>3140819008</v>
      </c>
      <c r="AM39">
        <v>1755627167.9999998</v>
      </c>
      <c r="AN39">
        <v>3567155040</v>
      </c>
      <c r="AO39" s="6">
        <v>13572414880</v>
      </c>
      <c r="AT39" s="11">
        <f>SUM(AL39:AO39)</f>
        <v>22036016096</v>
      </c>
      <c r="AV39" s="11">
        <f>AT39/$AT$42</f>
        <v>0.47013332675952685</v>
      </c>
    </row>
    <row r="40" spans="2:48">
      <c r="B40" s="5">
        <v>3.6666666666666665</v>
      </c>
      <c r="C40">
        <v>2.1666666666666665</v>
      </c>
      <c r="D40">
        <v>4</v>
      </c>
      <c r="E40" s="6">
        <v>16.666666666666664</v>
      </c>
      <c r="J40" s="11">
        <f>SUM(B40:E40)</f>
        <v>26.499999999999996</v>
      </c>
      <c r="L40" s="11">
        <f>J40/$J$42</f>
        <v>0.22534013605442174</v>
      </c>
      <c r="N40" s="5">
        <v>63.333333333333329</v>
      </c>
      <c r="O40">
        <v>35.333333333333329</v>
      </c>
      <c r="P40">
        <v>72</v>
      </c>
      <c r="Q40" s="6">
        <v>273.33333333333331</v>
      </c>
      <c r="V40" s="11">
        <f>SUM(N40:Q40)</f>
        <v>444</v>
      </c>
      <c r="X40" s="11">
        <f>V40/$V$42</f>
        <v>0.22531208768902874</v>
      </c>
      <c r="Z40" s="5">
        <v>18201.333333333332</v>
      </c>
      <c r="AA40">
        <v>10173.999999999998</v>
      </c>
      <c r="AB40">
        <v>20672</v>
      </c>
      <c r="AC40" s="6">
        <v>78653.333333333328</v>
      </c>
      <c r="AH40" s="11">
        <f>SUM(Z40:AC40)</f>
        <v>127700.66666666666</v>
      </c>
      <c r="AJ40" s="11">
        <f>AH40/$AH$42</f>
        <v>0.22528033171253087</v>
      </c>
      <c r="AL40" s="5">
        <v>1505029450.6666663</v>
      </c>
      <c r="AM40">
        <v>841268021.33333313</v>
      </c>
      <c r="AN40">
        <v>1709322751.9999998</v>
      </c>
      <c r="AO40" s="6">
        <v>6503680746.6666651</v>
      </c>
      <c r="AT40" s="11">
        <f>SUM(AL40:AO40)</f>
        <v>10559300970.666664</v>
      </c>
      <c r="AV40" s="11">
        <f>AT40/$AT$42</f>
        <v>0.22528025356161094</v>
      </c>
    </row>
    <row r="41" spans="2:48">
      <c r="B41" s="7">
        <v>1</v>
      </c>
      <c r="C41" s="8">
        <v>0.56666666666666665</v>
      </c>
      <c r="D41" s="8">
        <v>1.2</v>
      </c>
      <c r="E41" s="9">
        <v>4</v>
      </c>
      <c r="J41" s="12">
        <f>SUM(B41:E41)</f>
        <v>6.7666666666666666</v>
      </c>
      <c r="L41" s="12">
        <f>J41/$J$42</f>
        <v>5.7539682539682543E-2</v>
      </c>
      <c r="N41" s="7">
        <v>16.933333333333334</v>
      </c>
      <c r="O41" s="8">
        <v>9.466666666666665</v>
      </c>
      <c r="P41" s="8">
        <v>19.2</v>
      </c>
      <c r="Q41" s="9">
        <v>73.333333333333329</v>
      </c>
      <c r="V41" s="12">
        <f>SUM(N41:Q41)</f>
        <v>118.93333333333332</v>
      </c>
      <c r="X41" s="12">
        <f>V41/$V$42</f>
        <v>6.0353868534118199E-2</v>
      </c>
      <c r="Z41" s="7">
        <v>4870.1333333333332</v>
      </c>
      <c r="AA41" s="8">
        <v>2722.266666666666</v>
      </c>
      <c r="AB41" s="8">
        <v>5531.2</v>
      </c>
      <c r="AC41" s="9">
        <v>21045.333333333332</v>
      </c>
      <c r="AH41" s="12">
        <f>SUM(Z41:AC41)</f>
        <v>34168.933333333334</v>
      </c>
      <c r="AJ41" s="12">
        <f>AH41/$AH$42</f>
        <v>6.0278374706449096E-2</v>
      </c>
      <c r="AL41" s="7">
        <v>402701309.86666662</v>
      </c>
      <c r="AM41" s="8">
        <v>225098408.53333327</v>
      </c>
      <c r="AN41" s="8">
        <v>457364147.19999993</v>
      </c>
      <c r="AO41" s="9">
        <v>1740192362.6666665</v>
      </c>
      <c r="AT41" s="12">
        <f>SUM(AL41:AO41)</f>
        <v>2825356228.2666664</v>
      </c>
      <c r="AV41" s="12">
        <f>AT41/$AT$42</f>
        <v>6.0278324225623993E-2</v>
      </c>
    </row>
    <row r="42" spans="2:48">
      <c r="B42"/>
      <c r="C42"/>
      <c r="J42">
        <f>SUM(J38:J41)</f>
        <v>117.6</v>
      </c>
      <c r="L42">
        <f>SUM(L38:L41)</f>
        <v>1</v>
      </c>
      <c r="V42">
        <f>SUM(V38:V41)</f>
        <v>1970.6</v>
      </c>
      <c r="X42">
        <f>SUM(X38:X41)</f>
        <v>1</v>
      </c>
      <c r="AH42">
        <f>SUM(AH38:AH41)</f>
        <v>566852.2666666666</v>
      </c>
      <c r="AJ42">
        <f>SUM(AJ38:AJ41)</f>
        <v>1</v>
      </c>
      <c r="AT42">
        <f>SUM(AT38:AT41)</f>
        <v>46871844308.266663</v>
      </c>
      <c r="AV42">
        <f>SUM(AV38:AV41)</f>
        <v>1</v>
      </c>
    </row>
    <row r="43" spans="2:48">
      <c r="B43"/>
      <c r="C43"/>
    </row>
    <row r="44" spans="2:48">
      <c r="B44" s="2">
        <f t="array" ref="B44:F48">MMULT(G12:K16,G12:K16)</f>
        <v>5</v>
      </c>
      <c r="C44" s="3">
        <v>2.6666666666666665</v>
      </c>
      <c r="D44" s="3">
        <v>4.833333333333333</v>
      </c>
      <c r="E44" s="3">
        <v>19.166666666666668</v>
      </c>
      <c r="F44" s="4">
        <v>3.1666666666666665</v>
      </c>
      <c r="J44" s="10">
        <f>SUM(B44:F44)</f>
        <v>34.833333333333336</v>
      </c>
      <c r="L44" s="10">
        <f>J44/$J$49</f>
        <v>0.15752185709978897</v>
      </c>
      <c r="N44" s="2">
        <f t="array" ref="N44:R48">MMULT(B44:F48,B44:F48)</f>
        <v>148.88888888888889</v>
      </c>
      <c r="O44" s="3">
        <v>71.972222222222214</v>
      </c>
      <c r="P44" s="3">
        <v>130.33333333333331</v>
      </c>
      <c r="Q44" s="3">
        <v>513.88888888888891</v>
      </c>
      <c r="R44" s="4">
        <v>83.777777777777771</v>
      </c>
      <c r="V44" s="10">
        <f>SUM(N44:R44)</f>
        <v>948.86111111111109</v>
      </c>
      <c r="X44" s="10">
        <f>V44/$V$49</f>
        <v>0.15807984746884357</v>
      </c>
      <c r="Z44" s="2">
        <f t="array" ref="Z44:AD48">MMULT(N44:R48,N44:R48)</f>
        <v>111169.512345679</v>
      </c>
      <c r="AA44" s="3">
        <v>53833.074074074066</v>
      </c>
      <c r="AB44" s="3">
        <v>97477.634259259255</v>
      </c>
      <c r="AC44" s="3">
        <v>384445.4706790123</v>
      </c>
      <c r="AD44" s="4">
        <v>62716.75462962962</v>
      </c>
      <c r="AH44" s="10">
        <f>SUM(Z44:AD44)</f>
        <v>709642.44598765427</v>
      </c>
      <c r="AJ44" s="10">
        <f>AH44/$AH$49</f>
        <v>0.15806538888591384</v>
      </c>
      <c r="AL44" s="2">
        <f t="array" ref="AL44:AP48">MMULT(Z44:AD48,Z44:AD48)</f>
        <v>62175521101.066582</v>
      </c>
      <c r="AM44" s="3">
        <v>30108087722.221031</v>
      </c>
      <c r="AN44" s="3">
        <v>54517862656.668945</v>
      </c>
      <c r="AO44" s="3">
        <v>215014978856.15891</v>
      </c>
      <c r="AP44" s="4">
        <v>35076633308.783302</v>
      </c>
      <c r="AT44" s="10">
        <f>SUM(AL44:AP44)</f>
        <v>396893083644.8988</v>
      </c>
      <c r="AV44" s="10">
        <f>AT44/AT$49</f>
        <v>0.15806537475831184</v>
      </c>
    </row>
    <row r="45" spans="2:48">
      <c r="B45" s="5">
        <v>11</v>
      </c>
      <c r="C45">
        <v>5</v>
      </c>
      <c r="D45">
        <v>10</v>
      </c>
      <c r="E45">
        <v>40</v>
      </c>
      <c r="F45" s="6">
        <v>6.6666666666666661</v>
      </c>
      <c r="J45" s="11">
        <f t="shared" ref="J45:J48" si="0">SUM(B45:F45)</f>
        <v>72.666666666666671</v>
      </c>
      <c r="L45" s="11">
        <f>J45/$J$49</f>
        <v>0.32861018993066027</v>
      </c>
      <c r="N45" s="5">
        <v>307.33333333333331</v>
      </c>
      <c r="O45">
        <v>148.88888888888889</v>
      </c>
      <c r="P45">
        <v>269.16666666666663</v>
      </c>
      <c r="Q45">
        <v>1060.8333333333333</v>
      </c>
      <c r="R45" s="6">
        <v>172.83333333333331</v>
      </c>
      <c r="V45" s="11">
        <f t="shared" ref="V45:V48" si="1">SUM(N45:R45)</f>
        <v>1959.0555555555554</v>
      </c>
      <c r="X45" s="11">
        <f>V45/$V$49</f>
        <v>0.32637780153364154</v>
      </c>
      <c r="Z45" s="5">
        <v>229573.6759259259</v>
      </c>
      <c r="AA45">
        <v>111169.51234567899</v>
      </c>
      <c r="AB45">
        <v>201298.90740740739</v>
      </c>
      <c r="AC45">
        <v>793909.44444444438</v>
      </c>
      <c r="AD45" s="6">
        <v>129514.77777777775</v>
      </c>
      <c r="AH45" s="11">
        <f t="shared" ref="AH45:AH48" si="2">SUM(Z45:AD45)</f>
        <v>1465466.3179012344</v>
      </c>
      <c r="AJ45" s="11">
        <f>AH45/$AH$49</f>
        <v>0.32641720453443213</v>
      </c>
      <c r="AL45" s="5">
        <v>128397241958.86337</v>
      </c>
      <c r="AM45">
        <v>62175521101.066574</v>
      </c>
      <c r="AN45">
        <v>112583587216.50409</v>
      </c>
      <c r="AO45">
        <v>444022499145.79327</v>
      </c>
      <c r="AP45" s="6">
        <v>72435950584.600983</v>
      </c>
      <c r="AT45" s="11">
        <f t="shared" ref="AT45:AT48" si="3">SUM(AL45:AP45)</f>
        <v>819614800006.82825</v>
      </c>
      <c r="AV45" s="11">
        <f>AT45/AT$49</f>
        <v>0.32641717847733837</v>
      </c>
    </row>
    <row r="46" spans="2:48">
      <c r="B46" s="5">
        <v>6.6666666666666661</v>
      </c>
      <c r="C46">
        <v>3.1666666666666665</v>
      </c>
      <c r="D46">
        <v>5</v>
      </c>
      <c r="E46">
        <v>21.666666666666664</v>
      </c>
      <c r="F46" s="6">
        <v>3.6666666666666665</v>
      </c>
      <c r="J46" s="11">
        <f t="shared" si="0"/>
        <v>40.166666666666664</v>
      </c>
      <c r="L46" s="11">
        <f>J46/$J$49</f>
        <v>0.18164003617726862</v>
      </c>
      <c r="N46" s="5">
        <v>172.83333333333331</v>
      </c>
      <c r="O46">
        <v>83.777777777777771</v>
      </c>
      <c r="P46">
        <v>152.22222222222223</v>
      </c>
      <c r="Q46">
        <v>599.44444444444434</v>
      </c>
      <c r="R46" s="6">
        <v>97.666666666666643</v>
      </c>
      <c r="V46" s="11">
        <f t="shared" si="1"/>
        <v>1105.9444444444443</v>
      </c>
      <c r="X46" s="11">
        <f>V46/$V$49</f>
        <v>0.18424986232397136</v>
      </c>
      <c r="Z46" s="5">
        <v>129514.77777777775</v>
      </c>
      <c r="AA46">
        <v>62716.75462962962</v>
      </c>
      <c r="AB46">
        <v>113563.84567901233</v>
      </c>
      <c r="AC46">
        <v>447888.4876543209</v>
      </c>
      <c r="AD46" s="6">
        <v>73066.604938271586</v>
      </c>
      <c r="AH46" s="11">
        <f t="shared" si="2"/>
        <v>826750.47067901213</v>
      </c>
      <c r="AJ46" s="11">
        <f>AH46/$AH$49</f>
        <v>0.18414996932379638</v>
      </c>
      <c r="AL46" s="5">
        <v>72435950584.600998</v>
      </c>
      <c r="AM46">
        <v>35076633308.783302</v>
      </c>
      <c r="AN46">
        <v>63514597633.322815</v>
      </c>
      <c r="AO46">
        <v>250497528731.0329</v>
      </c>
      <c r="AP46" s="6">
        <v>40865106267.529251</v>
      </c>
      <c r="AT46" s="11">
        <f t="shared" si="3"/>
        <v>462389816525.26923</v>
      </c>
      <c r="AV46" s="11">
        <f>AT46/AT$49</f>
        <v>0.18414989488424943</v>
      </c>
    </row>
    <row r="47" spans="2:48">
      <c r="B47" s="5">
        <v>1.6</v>
      </c>
      <c r="C47">
        <v>0.76666666666666661</v>
      </c>
      <c r="D47">
        <v>1.4</v>
      </c>
      <c r="E47">
        <v>5</v>
      </c>
      <c r="F47" s="6">
        <v>0.8666666666666667</v>
      </c>
      <c r="J47" s="11">
        <f t="shared" si="0"/>
        <v>9.6333333333333329</v>
      </c>
      <c r="L47" s="11">
        <f>J47/$J$49</f>
        <v>4.356346095869762E-2</v>
      </c>
      <c r="N47" s="5">
        <v>42.433333333333337</v>
      </c>
      <c r="O47">
        <v>20.555555555555554</v>
      </c>
      <c r="P47">
        <v>37.200000000000003</v>
      </c>
      <c r="Q47">
        <v>147</v>
      </c>
      <c r="R47" s="6">
        <v>23.977777777777781</v>
      </c>
      <c r="V47" s="11">
        <f t="shared" si="1"/>
        <v>271.16666666666669</v>
      </c>
      <c r="X47" s="11">
        <f>V47/$V$49</f>
        <v>4.5176248455483216E-2</v>
      </c>
      <c r="Z47" s="5">
        <v>31756.377777777776</v>
      </c>
      <c r="AA47">
        <v>15377.818827160492</v>
      </c>
      <c r="AB47">
        <v>27845.177777777782</v>
      </c>
      <c r="AC47">
        <v>109819.70370370371</v>
      </c>
      <c r="AD47" s="6">
        <v>17915.539506172838</v>
      </c>
      <c r="AH47" s="11">
        <f t="shared" si="2"/>
        <v>202714.61759259261</v>
      </c>
      <c r="AJ47" s="11">
        <f>AH47/$AH$49</f>
        <v>4.5152548362629795E-2</v>
      </c>
      <c r="AL47" s="5">
        <v>17760899965.831734</v>
      </c>
      <c r="AM47">
        <v>8600599154.2463551</v>
      </c>
      <c r="AN47">
        <v>15573432885.599331</v>
      </c>
      <c r="AO47">
        <v>61420627651.955078</v>
      </c>
      <c r="AP47" s="6">
        <v>10019901149.241318</v>
      </c>
      <c r="AT47" s="11">
        <f t="shared" si="3"/>
        <v>113375460806.87381</v>
      </c>
      <c r="AV47" s="11">
        <f>AT47/AT$49</f>
        <v>4.5152549740243214E-2</v>
      </c>
    </row>
    <row r="48" spans="2:48">
      <c r="B48" s="7">
        <v>10</v>
      </c>
      <c r="C48" s="8">
        <v>4.8333333333333339</v>
      </c>
      <c r="D48" s="8">
        <v>9</v>
      </c>
      <c r="E48" s="8">
        <v>35</v>
      </c>
      <c r="F48" s="9">
        <v>5</v>
      </c>
      <c r="J48" s="11">
        <f t="shared" si="0"/>
        <v>63.833333333333336</v>
      </c>
      <c r="L48" s="11">
        <f>J48/$J$49</f>
        <v>0.28866445583358458</v>
      </c>
      <c r="N48" s="7">
        <v>269.16666666666663</v>
      </c>
      <c r="O48" s="8">
        <v>130.33333333333334</v>
      </c>
      <c r="P48" s="8">
        <v>235.66666666666669</v>
      </c>
      <c r="Q48" s="8">
        <v>930</v>
      </c>
      <c r="R48" s="9">
        <v>152.22222222222223</v>
      </c>
      <c r="V48" s="11">
        <f t="shared" si="1"/>
        <v>1717.3888888888889</v>
      </c>
      <c r="X48" s="12">
        <f>V48/$V$49</f>
        <v>0.28611624021806037</v>
      </c>
      <c r="Z48" s="7">
        <v>201298.90740740742</v>
      </c>
      <c r="AA48" s="8">
        <v>97477.63425925927</v>
      </c>
      <c r="AB48" s="8">
        <v>176506.18518518517</v>
      </c>
      <c r="AC48" s="8">
        <v>696129.4444444445</v>
      </c>
      <c r="AD48" s="9">
        <v>113563.84567901233</v>
      </c>
      <c r="AH48" s="11">
        <f t="shared" si="2"/>
        <v>1284976.0169753088</v>
      </c>
      <c r="AJ48" s="12">
        <f>AH48/$AH$49</f>
        <v>0.28621488889322771</v>
      </c>
      <c r="AL48" s="7">
        <v>112583587216.50409</v>
      </c>
      <c r="AM48" s="8">
        <v>54517862656.668945</v>
      </c>
      <c r="AN48" s="8">
        <v>98717573034.519806</v>
      </c>
      <c r="AO48" s="8">
        <v>389335822139.98328</v>
      </c>
      <c r="AP48" s="9">
        <v>63514597633.322815</v>
      </c>
      <c r="AT48" s="11">
        <f t="shared" si="3"/>
        <v>718669442680.99902</v>
      </c>
      <c r="AV48" s="12">
        <f>AT48/AT$49</f>
        <v>0.28621500213985718</v>
      </c>
    </row>
    <row r="49" spans="2:48">
      <c r="B49"/>
      <c r="C49"/>
      <c r="J49" s="3">
        <f>SUM(J44:J48)</f>
        <v>221.13333333333333</v>
      </c>
      <c r="L49" s="3">
        <f>SUM(L44:L48)</f>
        <v>1</v>
      </c>
      <c r="V49" s="3">
        <f>SUM(V44:V48)</f>
        <v>6002.4166666666661</v>
      </c>
      <c r="X49">
        <f>SUM(X44:X48)</f>
        <v>1</v>
      </c>
      <c r="AH49" s="3">
        <f>SUM(AH44:AH48)</f>
        <v>4489549.8691358026</v>
      </c>
      <c r="AJ49">
        <f>SUM(AJ44:AJ48)</f>
        <v>0.99999999999999978</v>
      </c>
      <c r="AT49" s="3">
        <f>SUM(AT44:AT48)</f>
        <v>2510942603664.8691</v>
      </c>
      <c r="AV49">
        <f>SUM(AV44:AV48)</f>
        <v>1</v>
      </c>
    </row>
    <row r="50" spans="2:48">
      <c r="B50"/>
      <c r="C50"/>
    </row>
    <row r="51" spans="2:48">
      <c r="B51" s="2">
        <f t="array" ref="B51:G56">MMULT(G12:L17,G12:L17)</f>
        <v>6</v>
      </c>
      <c r="C51" s="3">
        <v>3.4166666666666665</v>
      </c>
      <c r="D51" s="3">
        <v>7.833333333333333</v>
      </c>
      <c r="E51" s="3">
        <v>28.166666666666668</v>
      </c>
      <c r="F51" s="3">
        <v>4.6666666666666661</v>
      </c>
      <c r="G51" s="4">
        <v>11.333333333333332</v>
      </c>
      <c r="J51" s="10">
        <f>SUM(B51:G51)</f>
        <v>61.416666666666671</v>
      </c>
      <c r="L51" s="10">
        <f t="shared" ref="L51:L56" si="4">J51/J$57</f>
        <v>0.16424984399607764</v>
      </c>
      <c r="N51" s="2">
        <f t="array" ref="N51:S56">MMULT(B51:G56,B51:G56)</f>
        <v>279.30185185185184</v>
      </c>
      <c r="O51" s="3">
        <v>140.39444444444445</v>
      </c>
      <c r="P51" s="3">
        <v>289.39999999999998</v>
      </c>
      <c r="Q51" s="3">
        <v>1086.2777777777776</v>
      </c>
      <c r="R51" s="3">
        <v>180.9148148148148</v>
      </c>
      <c r="S51" s="4">
        <v>451.83333333333331</v>
      </c>
      <c r="V51" s="10">
        <f>SUM(N51:S51)</f>
        <v>2428.1222222222223</v>
      </c>
      <c r="X51" s="10">
        <f t="shared" ref="X51:X56" si="5">V51/V$57</f>
        <v>0.16287779010540401</v>
      </c>
      <c r="Z51" s="2">
        <f t="array" ref="Z51:AE56">MMULT(N51:S56,N51:S56)</f>
        <v>447423.54467421118</v>
      </c>
      <c r="AA51" s="3">
        <v>225602.45461934153</v>
      </c>
      <c r="AB51" s="3">
        <v>467465.76588477363</v>
      </c>
      <c r="AC51" s="3">
        <v>1751531.0120370365</v>
      </c>
      <c r="AD51" s="3">
        <v>291733.38351165981</v>
      </c>
      <c r="AE51" s="4">
        <v>727285.21440329216</v>
      </c>
      <c r="AH51" s="10">
        <f>SUM(Z51:AE51)</f>
        <v>3911041.3751303144</v>
      </c>
      <c r="AJ51" s="10">
        <f t="shared" ref="AJ51:AJ56" si="6">AH51/AH$57</f>
        <v>0.16295141390828219</v>
      </c>
      <c r="AL51" s="2">
        <f t="array" ref="AL51:AQ56">MMULT(Z51:AE56,Z51:AE56)</f>
        <v>1159386282426.3228</v>
      </c>
      <c r="AM51" s="3">
        <v>584594884882.66187</v>
      </c>
      <c r="AN51" s="3">
        <v>1211336574056.0481</v>
      </c>
      <c r="AO51" s="3">
        <v>4538703165766.4648</v>
      </c>
      <c r="AP51" s="3">
        <v>755963127409.34839</v>
      </c>
      <c r="AQ51" s="4">
        <v>1884589302030.5112</v>
      </c>
      <c r="AT51" s="10">
        <f>SUM(AL51:AQ51)</f>
        <v>10134573336571.357</v>
      </c>
      <c r="AV51" s="10">
        <f t="shared" ref="AV51:AV56" si="7">AT51/AT$57</f>
        <v>0.16295153445324415</v>
      </c>
    </row>
    <row r="52" spans="2:48">
      <c r="B52" s="5">
        <v>12.333333333333334</v>
      </c>
      <c r="C52">
        <v>6</v>
      </c>
      <c r="D52">
        <v>14</v>
      </c>
      <c r="E52">
        <v>52</v>
      </c>
      <c r="F52">
        <v>8.6666666666666661</v>
      </c>
      <c r="G52" s="6">
        <v>20.666666666666664</v>
      </c>
      <c r="J52" s="11">
        <f t="shared" ref="J52:J56" si="8">SUM(B52:G52)</f>
        <v>113.66666666666669</v>
      </c>
      <c r="L52" s="11">
        <f t="shared" si="4"/>
        <v>0.3039847859031885</v>
      </c>
      <c r="N52" s="5">
        <v>515.6</v>
      </c>
      <c r="O52">
        <v>259.79444444444442</v>
      </c>
      <c r="P52">
        <v>536.5333333333333</v>
      </c>
      <c r="Q52">
        <v>2011.333333333333</v>
      </c>
      <c r="R52">
        <v>334.81851851851849</v>
      </c>
      <c r="S52" s="6">
        <v>836.88888888888891</v>
      </c>
      <c r="V52" s="11">
        <f t="shared" ref="V52:V56" si="9">SUM(N52:S52)</f>
        <v>4494.9685185185181</v>
      </c>
      <c r="X52" s="11">
        <f t="shared" si="5"/>
        <v>0.30152128759795738</v>
      </c>
      <c r="Z52" s="5">
        <v>828081.3011522633</v>
      </c>
      <c r="AA52">
        <v>417540.82291152258</v>
      </c>
      <c r="AB52">
        <v>865180.77532921801</v>
      </c>
      <c r="AC52">
        <v>3241709.9105967069</v>
      </c>
      <c r="AD52">
        <v>539935.83338820294</v>
      </c>
      <c r="AE52" s="6">
        <v>1346049.2543209875</v>
      </c>
      <c r="AH52" s="11">
        <f t="shared" ref="AH52:AH56" si="10">SUM(Z52:AE52)</f>
        <v>7238497.8976989016</v>
      </c>
      <c r="AJ52" s="11">
        <f t="shared" si="6"/>
        <v>0.30158808201379939</v>
      </c>
      <c r="AL52" s="5">
        <v>2145773894259.8115</v>
      </c>
      <c r="AM52">
        <v>1081959017214.9337</v>
      </c>
      <c r="AN52">
        <v>2241922676866.063</v>
      </c>
      <c r="AO52">
        <v>8400160425097.7715</v>
      </c>
      <c r="AP52">
        <v>1399124664860.4307</v>
      </c>
      <c r="AQ52" s="6">
        <v>3487968235463.9502</v>
      </c>
      <c r="AT52" s="11">
        <f t="shared" ref="AT52:AT56" si="11">SUM(AL52:AQ52)</f>
        <v>18756908913762.961</v>
      </c>
      <c r="AV52" s="11">
        <f t="shared" si="7"/>
        <v>0.3015881367267747</v>
      </c>
    </row>
    <row r="53" spans="2:48">
      <c r="B53" s="5">
        <v>6.9999999999999991</v>
      </c>
      <c r="C53">
        <v>3.4166666666666665</v>
      </c>
      <c r="D53">
        <v>6</v>
      </c>
      <c r="E53">
        <v>24.666666666666664</v>
      </c>
      <c r="F53">
        <v>4.1666666666666661</v>
      </c>
      <c r="G53" s="6">
        <v>10</v>
      </c>
      <c r="J53" s="11">
        <f t="shared" si="8"/>
        <v>55.249999999999993</v>
      </c>
      <c r="L53" s="11">
        <f t="shared" si="4"/>
        <v>0.14775800077259083</v>
      </c>
      <c r="N53" s="5">
        <v>255.45740740740737</v>
      </c>
      <c r="O53">
        <v>129.10555555555555</v>
      </c>
      <c r="P53">
        <v>269.08888888888885</v>
      </c>
      <c r="Q53">
        <v>1005.8333333333331</v>
      </c>
      <c r="R53">
        <v>167.37777777777777</v>
      </c>
      <c r="S53" s="6">
        <v>417.66666666666663</v>
      </c>
      <c r="V53" s="11">
        <f t="shared" si="9"/>
        <v>2244.5296296296292</v>
      </c>
      <c r="X53" s="11">
        <f t="shared" si="5"/>
        <v>0.15056244803261665</v>
      </c>
      <c r="Z53" s="5">
        <v>413056.61261659802</v>
      </c>
      <c r="AA53">
        <v>208275.58650205762</v>
      </c>
      <c r="AB53">
        <v>431571.03814814804</v>
      </c>
      <c r="AC53">
        <v>1617029.1486625511</v>
      </c>
      <c r="AD53">
        <v>269331.01331961591</v>
      </c>
      <c r="AE53" s="6">
        <v>671431.95648148132</v>
      </c>
      <c r="AH53" s="11">
        <f t="shared" si="10"/>
        <v>3610695.3557304516</v>
      </c>
      <c r="AJ53" s="11">
        <f t="shared" si="6"/>
        <v>0.15043766019702126</v>
      </c>
      <c r="AL53" s="5">
        <v>1070349659438.2607</v>
      </c>
      <c r="AM53">
        <v>539700137427.43158</v>
      </c>
      <c r="AN53">
        <v>1118310358889.3135</v>
      </c>
      <c r="AO53">
        <v>4190147375105.7407</v>
      </c>
      <c r="AP53">
        <v>697907926195.67847</v>
      </c>
      <c r="AQ53" s="6">
        <v>1739859741507.6938</v>
      </c>
      <c r="AT53" s="11">
        <f t="shared" si="11"/>
        <v>9356275198564.1191</v>
      </c>
      <c r="AV53" s="11">
        <f t="shared" si="7"/>
        <v>0.15043745303723374</v>
      </c>
    </row>
    <row r="54" spans="2:48">
      <c r="B54" s="5">
        <v>1.7111111111111112</v>
      </c>
      <c r="C54">
        <v>0.85</v>
      </c>
      <c r="D54">
        <v>1.7333333333333332</v>
      </c>
      <c r="E54">
        <v>6</v>
      </c>
      <c r="F54">
        <v>1.0333333333333334</v>
      </c>
      <c r="G54" s="6">
        <v>2.666666666666667</v>
      </c>
      <c r="J54" s="11">
        <f t="shared" si="8"/>
        <v>13.994444444444444</v>
      </c>
      <c r="L54" s="11">
        <f t="shared" si="4"/>
        <v>3.7426083855822662E-2</v>
      </c>
      <c r="N54" s="5">
        <v>65.55</v>
      </c>
      <c r="O54">
        <v>33.079629629629629</v>
      </c>
      <c r="P54">
        <v>68.625925925925927</v>
      </c>
      <c r="Q54">
        <v>257.2962962962963</v>
      </c>
      <c r="R54">
        <v>42.870370370370374</v>
      </c>
      <c r="S54" s="6">
        <v>106.61481481481481</v>
      </c>
      <c r="V54" s="11">
        <f t="shared" si="9"/>
        <v>574.03703703703707</v>
      </c>
      <c r="X54" s="11">
        <f t="shared" si="5"/>
        <v>3.8506251116830974E-2</v>
      </c>
      <c r="Z54" s="5">
        <v>105678.48262345679</v>
      </c>
      <c r="AA54">
        <v>53286.092085048018</v>
      </c>
      <c r="AB54">
        <v>110414.10231138546</v>
      </c>
      <c r="AC54">
        <v>413705.68635116593</v>
      </c>
      <c r="AD54">
        <v>68906.646838134417</v>
      </c>
      <c r="AE54" s="6">
        <v>171780.91690672151</v>
      </c>
      <c r="AH54" s="11">
        <f t="shared" si="10"/>
        <v>923771.9271159122</v>
      </c>
      <c r="AJ54" s="11">
        <f t="shared" si="6"/>
        <v>3.8488455430186003E-2</v>
      </c>
      <c r="AL54" s="5">
        <v>273841983559.12521</v>
      </c>
      <c r="AM54">
        <v>138078762258.14709</v>
      </c>
      <c r="AN54">
        <v>286112415884.21075</v>
      </c>
      <c r="AO54">
        <v>1072021893459.4471</v>
      </c>
      <c r="AP54">
        <v>178555193773.74704</v>
      </c>
      <c r="AQ54" s="6">
        <v>445131774011.59888</v>
      </c>
      <c r="AT54" s="11">
        <f t="shared" si="11"/>
        <v>2393742022946.2764</v>
      </c>
      <c r="AV54" s="11">
        <f t="shared" si="7"/>
        <v>3.8488441769594185E-2</v>
      </c>
    </row>
    <row r="55" spans="2:48">
      <c r="B55" s="5">
        <v>10.666666666666666</v>
      </c>
      <c r="C55">
        <v>5.3333333333333339</v>
      </c>
      <c r="D55">
        <v>11</v>
      </c>
      <c r="E55">
        <v>41</v>
      </c>
      <c r="F55">
        <v>6</v>
      </c>
      <c r="G55" s="6">
        <v>19.666666666666664</v>
      </c>
      <c r="J55" s="11">
        <f t="shared" si="8"/>
        <v>93.666666666666657</v>
      </c>
      <c r="L55" s="11">
        <f t="shared" si="4"/>
        <v>0.25049772679998811</v>
      </c>
      <c r="N55" s="5">
        <v>424.84444444444443</v>
      </c>
      <c r="O55">
        <v>214.17777777777775</v>
      </c>
      <c r="P55">
        <v>443.56111111111113</v>
      </c>
      <c r="Q55">
        <v>1663.9722222222222</v>
      </c>
      <c r="R55">
        <v>278.43518518518516</v>
      </c>
      <c r="S55" s="6">
        <v>686.44444444444446</v>
      </c>
      <c r="V55" s="11">
        <f t="shared" si="9"/>
        <v>3711.4351851851852</v>
      </c>
      <c r="X55" s="11">
        <f t="shared" si="5"/>
        <v>0.24896208088287863</v>
      </c>
      <c r="Z55" s="5">
        <v>683756.35047325096</v>
      </c>
      <c r="AA55">
        <v>344768.53504115227</v>
      </c>
      <c r="AB55">
        <v>714391.17593621393</v>
      </c>
      <c r="AC55">
        <v>2676729.1028292179</v>
      </c>
      <c r="AD55">
        <v>445837.56619684491</v>
      </c>
      <c r="AE55" s="6">
        <v>1111436.5333333332</v>
      </c>
      <c r="AH55" s="11">
        <f t="shared" si="10"/>
        <v>5976919.2638100134</v>
      </c>
      <c r="AJ55" s="11">
        <f t="shared" si="6"/>
        <v>0.24902509368647094</v>
      </c>
      <c r="AL55" s="5">
        <v>1771793489921.2607</v>
      </c>
      <c r="AM55">
        <v>893387671543.63135</v>
      </c>
      <c r="AN55">
        <v>1851184793667.6738</v>
      </c>
      <c r="AO55">
        <v>6936122018823.3945</v>
      </c>
      <c r="AP55">
        <v>1155275483349.0234</v>
      </c>
      <c r="AQ55" s="6">
        <v>2880060862368.6094</v>
      </c>
      <c r="AT55" s="11">
        <f t="shared" si="11"/>
        <v>15487824319673.594</v>
      </c>
      <c r="AV55" s="11">
        <f t="shared" si="7"/>
        <v>0.24902525783950791</v>
      </c>
    </row>
    <row r="56" spans="2:48">
      <c r="B56" s="7">
        <v>4.2666666666666666</v>
      </c>
      <c r="C56" s="8">
        <v>2.1</v>
      </c>
      <c r="D56" s="8">
        <v>4.1833333333333336</v>
      </c>
      <c r="E56" s="8">
        <v>16.416666666666664</v>
      </c>
      <c r="F56" s="8">
        <v>2.9611111111111112</v>
      </c>
      <c r="G56" s="9">
        <v>6</v>
      </c>
      <c r="J56" s="11">
        <f t="shared" si="8"/>
        <v>35.927777777777777</v>
      </c>
      <c r="L56" s="12">
        <f t="shared" si="4"/>
        <v>9.6083558672332328E-2</v>
      </c>
      <c r="N56" s="7">
        <v>166.05925925925925</v>
      </c>
      <c r="O56" s="8">
        <v>83.817592592592604</v>
      </c>
      <c r="P56" s="8">
        <v>174.04999999999998</v>
      </c>
      <c r="Q56" s="8">
        <v>650.97222222222217</v>
      </c>
      <c r="R56" s="8">
        <v>108.03888888888888</v>
      </c>
      <c r="S56" s="9">
        <v>271.60185185185185</v>
      </c>
      <c r="V56" s="12">
        <f t="shared" si="9"/>
        <v>1454.5398148148147</v>
      </c>
      <c r="X56" s="12">
        <f t="shared" si="5"/>
        <v>9.7570142264312418E-2</v>
      </c>
      <c r="Z56" s="7">
        <v>267732.32435528119</v>
      </c>
      <c r="AA56" s="8">
        <v>134998.42680727024</v>
      </c>
      <c r="AB56" s="8">
        <v>279731.1265020576</v>
      </c>
      <c r="AC56" s="8">
        <v>1048108.6055555553</v>
      </c>
      <c r="AD56" s="8">
        <v>174571.17513374484</v>
      </c>
      <c r="AE56" s="9">
        <v>435205.54782235931</v>
      </c>
      <c r="AH56" s="12">
        <f t="shared" si="10"/>
        <v>2340347.2061762689</v>
      </c>
      <c r="AJ56" s="12">
        <f t="shared" si="6"/>
        <v>9.7509294764240154E-2</v>
      </c>
      <c r="AL56" s="7">
        <v>693769479625.11157</v>
      </c>
      <c r="AM56" s="8">
        <v>349817912487.31195</v>
      </c>
      <c r="AN56" s="8">
        <v>724856208344.94592</v>
      </c>
      <c r="AO56" s="8">
        <v>2715931507356.8145</v>
      </c>
      <c r="AP56" s="8">
        <v>452363593990.57654</v>
      </c>
      <c r="AQ56" s="9">
        <v>1127726418061.9941</v>
      </c>
      <c r="AT56" s="12">
        <f t="shared" si="11"/>
        <v>6064465119866.7539</v>
      </c>
      <c r="AV56" s="12">
        <f t="shared" si="7"/>
        <v>9.7509176173645309E-2</v>
      </c>
    </row>
    <row r="57" spans="2:48">
      <c r="B57"/>
      <c r="C57"/>
      <c r="J57" s="3">
        <f>SUM(J51:J56)</f>
        <v>373.92222222222222</v>
      </c>
      <c r="L57">
        <f>SUM(L51:L56)</f>
        <v>1</v>
      </c>
      <c r="V57">
        <f>SUM(V51:V56)</f>
        <v>14907.632407407405</v>
      </c>
      <c r="X57">
        <f>SUM(X51:X56)</f>
        <v>1</v>
      </c>
      <c r="AH57">
        <f>SUM(AH51:AH56)</f>
        <v>24001273.025661863</v>
      </c>
      <c r="AJ57">
        <f>SUM(AJ51:AJ56)</f>
        <v>1</v>
      </c>
      <c r="AT57">
        <f>SUM(AT51:AT56)</f>
        <v>62193788911385.062</v>
      </c>
      <c r="AV57">
        <f>SUM(AV51:AV56)</f>
        <v>1</v>
      </c>
    </row>
    <row r="58" spans="2:48">
      <c r="B58"/>
      <c r="C58"/>
    </row>
    <row r="59" spans="2:48">
      <c r="B59" s="2">
        <f t="array" ref="B59:H65">MMULT(G12:M18,G12:M18)</f>
        <v>7</v>
      </c>
      <c r="C59" s="3">
        <v>3.6666666666666665</v>
      </c>
      <c r="D59" s="3">
        <v>8.8333333333333321</v>
      </c>
      <c r="E59" s="3">
        <v>29.166666666666668</v>
      </c>
      <c r="F59" s="3">
        <v>5.1666666666666661</v>
      </c>
      <c r="G59" s="3">
        <v>12.333333333333332</v>
      </c>
      <c r="H59" s="4">
        <v>13.666666666666666</v>
      </c>
      <c r="J59" s="10">
        <f t="shared" ref="J59:J65" si="12">SUM(B59:H59)</f>
        <v>79.833333333333343</v>
      </c>
      <c r="L59" s="10">
        <f t="shared" ref="L59:L65" si="13">J59/$J$66</f>
        <v>0.14428000562260285</v>
      </c>
      <c r="N59" s="2">
        <f t="array" ref="N59:T65">MMULT(B59:H65,B59:H65)</f>
        <v>464.65185185185175</v>
      </c>
      <c r="O59" s="3">
        <v>206.1333333333333</v>
      </c>
      <c r="P59" s="3">
        <v>474.9666666666667</v>
      </c>
      <c r="Q59" s="3">
        <v>1533.6111111111111</v>
      </c>
      <c r="R59" s="3">
        <v>284.94814814814816</v>
      </c>
      <c r="S59" s="3">
        <v>693.05555555555554</v>
      </c>
      <c r="T59" s="4">
        <v>703.94444444444434</v>
      </c>
      <c r="V59" s="10">
        <f t="shared" ref="V59:V65" si="14">SUM(N59:T59)</f>
        <v>4361.3111111111111</v>
      </c>
      <c r="X59" s="10">
        <f t="shared" ref="X59:X65" si="15">V59/V$66</f>
        <v>0.14226290898469099</v>
      </c>
      <c r="Z59" s="2">
        <f t="array" ref="Z59:AF65">MMULT(N59:T65,N59:T65)</f>
        <v>1432744.4600548693</v>
      </c>
      <c r="AA59" s="3">
        <v>638735.16156378598</v>
      </c>
      <c r="AB59" s="3">
        <v>1473280.051316872</v>
      </c>
      <c r="AC59" s="3">
        <v>4762041.2660493823</v>
      </c>
      <c r="AD59" s="3">
        <v>883596.1029355278</v>
      </c>
      <c r="AE59" s="3">
        <v>2146457.7578189299</v>
      </c>
      <c r="AF59" s="4">
        <v>2187889.7583127567</v>
      </c>
      <c r="AH59" s="10">
        <f t="shared" ref="AH59:AH65" si="16">SUM(Z59:AF59)</f>
        <v>13524744.558052124</v>
      </c>
      <c r="AJ59" s="10">
        <f t="shared" ref="AJ59:AJ65" si="17">AH59/AH$66</f>
        <v>0.14232292723511927</v>
      </c>
      <c r="AL59" s="2">
        <f t="array" ref="AL59:AR65">MMULT(Z59:AF65,Z59:AF65)</f>
        <v>13761956831021.402</v>
      </c>
      <c r="AM59" s="3">
        <v>6135284024574.4805</v>
      </c>
      <c r="AN59" s="3">
        <v>14151396610820.9</v>
      </c>
      <c r="AO59" s="3">
        <v>45741217471970.562</v>
      </c>
      <c r="AP59" s="3">
        <v>8487270059072.417</v>
      </c>
      <c r="AQ59" s="3">
        <v>20617471900698.992</v>
      </c>
      <c r="AR59" s="4">
        <v>21015557115754.859</v>
      </c>
      <c r="AT59" s="10">
        <f t="shared" ref="AT59:AT65" si="18">SUM(AL59:AR59)</f>
        <v>129910154013913.61</v>
      </c>
      <c r="AV59" s="10">
        <f t="shared" ref="AV59:AV65" si="19">AT59/AT$66</f>
        <v>0.1423229735893167</v>
      </c>
    </row>
    <row r="60" spans="2:48">
      <c r="B60" s="5">
        <v>16.333333333333336</v>
      </c>
      <c r="C60">
        <v>7</v>
      </c>
      <c r="D60">
        <v>18</v>
      </c>
      <c r="E60">
        <v>56</v>
      </c>
      <c r="F60">
        <v>10.666666666666666</v>
      </c>
      <c r="G60">
        <v>24.666666666666664</v>
      </c>
      <c r="H60" s="6">
        <v>24</v>
      </c>
      <c r="J60" s="11">
        <f t="shared" si="12"/>
        <v>156.66666666666669</v>
      </c>
      <c r="L60" s="11">
        <f t="shared" si="13"/>
        <v>0.28313821562681979</v>
      </c>
      <c r="N60" s="5">
        <v>922.3111111111109</v>
      </c>
      <c r="O60">
        <v>411.47777777777776</v>
      </c>
      <c r="P60">
        <v>946.66666666666652</v>
      </c>
      <c r="Q60">
        <v>3060.6666666666665</v>
      </c>
      <c r="R60">
        <v>567.76296296296289</v>
      </c>
      <c r="S60">
        <v>1381.2222222222222</v>
      </c>
      <c r="T60" s="6">
        <v>1409.711111111111</v>
      </c>
      <c r="V60" s="11">
        <f t="shared" si="14"/>
        <v>8699.8185185185193</v>
      </c>
      <c r="X60" s="11">
        <f t="shared" si="15"/>
        <v>0.28378197715136538</v>
      </c>
      <c r="Z60" s="5">
        <v>2856807.1976954723</v>
      </c>
      <c r="AA60">
        <v>1273606.5494238683</v>
      </c>
      <c r="AB60">
        <v>2937645.818106995</v>
      </c>
      <c r="AC60">
        <v>9495270.4036213979</v>
      </c>
      <c r="AD60">
        <v>1761845.8502606307</v>
      </c>
      <c r="AE60">
        <v>4279921.5612345673</v>
      </c>
      <c r="AF60" s="6">
        <v>4362561.8362962957</v>
      </c>
      <c r="AH60" s="11">
        <f t="shared" si="16"/>
        <v>26967659.216639228</v>
      </c>
      <c r="AJ60" s="11">
        <f t="shared" si="17"/>
        <v>0.28378474609386756</v>
      </c>
      <c r="AL60" s="5">
        <v>27440642927748.781</v>
      </c>
      <c r="AM60">
        <v>12233444723488.588</v>
      </c>
      <c r="AN60">
        <v>28217166068468.832</v>
      </c>
      <c r="AO60">
        <v>91205664364681.359</v>
      </c>
      <c r="AP60">
        <v>16923185414920.553</v>
      </c>
      <c r="AQ60">
        <v>41110191773358.367</v>
      </c>
      <c r="AR60" s="6">
        <v>41903953473126.656</v>
      </c>
      <c r="AT60" s="11">
        <f t="shared" si="18"/>
        <v>259034248745793.16</v>
      </c>
      <c r="AV60" s="11">
        <f t="shared" si="19"/>
        <v>0.2837847805109025</v>
      </c>
    </row>
    <row r="61" spans="2:48">
      <c r="B61" s="5">
        <v>7.9999999999999991</v>
      </c>
      <c r="C61">
        <v>3.6666666666666665</v>
      </c>
      <c r="D61">
        <v>7</v>
      </c>
      <c r="E61">
        <v>25.666666666666664</v>
      </c>
      <c r="F61">
        <v>4.6666666666666661</v>
      </c>
      <c r="G61">
        <v>11</v>
      </c>
      <c r="H61" s="6">
        <v>12.333333333333332</v>
      </c>
      <c r="J61" s="11">
        <f t="shared" si="12"/>
        <v>72.333333333333329</v>
      </c>
      <c r="L61" s="11">
        <f t="shared" si="13"/>
        <v>0.13072551657663806</v>
      </c>
      <c r="N61" s="5">
        <v>426.76296296296289</v>
      </c>
      <c r="O61">
        <v>190.1333333333333</v>
      </c>
      <c r="P61">
        <v>440.72222222222217</v>
      </c>
      <c r="Q61">
        <v>1421.4999999999998</v>
      </c>
      <c r="R61">
        <v>263.69999999999993</v>
      </c>
      <c r="S61">
        <v>641.11111111111097</v>
      </c>
      <c r="T61" s="6">
        <v>651.28888888888878</v>
      </c>
      <c r="V61" s="11">
        <f t="shared" si="14"/>
        <v>4035.2185185185176</v>
      </c>
      <c r="X61" s="11">
        <f t="shared" si="15"/>
        <v>0.13162599736827496</v>
      </c>
      <c r="Z61" s="5">
        <v>1324507.5492729764</v>
      </c>
      <c r="AA61">
        <v>590485.30831275706</v>
      </c>
      <c r="AB61">
        <v>1361993.605061728</v>
      </c>
      <c r="AC61">
        <v>4402342.052551439</v>
      </c>
      <c r="AD61">
        <v>816851.85274348396</v>
      </c>
      <c r="AE61">
        <v>1984316.9955555547</v>
      </c>
      <c r="AF61" s="6">
        <v>2022623.6768724276</v>
      </c>
      <c r="AH61" s="11">
        <f t="shared" si="16"/>
        <v>12503121.040370367</v>
      </c>
      <c r="AJ61" s="11">
        <f t="shared" si="17"/>
        <v>0.13157222884339689</v>
      </c>
      <c r="AL61" s="5">
        <v>12722400934139.619</v>
      </c>
      <c r="AM61">
        <v>5671834620949.8584</v>
      </c>
      <c r="AN61">
        <v>13082423064770.248</v>
      </c>
      <c r="AO61">
        <v>42286000097745.492</v>
      </c>
      <c r="AP61">
        <v>7846155445398.4902</v>
      </c>
      <c r="AQ61">
        <v>19060061515329.805</v>
      </c>
      <c r="AR61" s="6">
        <v>19428076019130.227</v>
      </c>
      <c r="AT61" s="11">
        <f t="shared" si="18"/>
        <v>120096951697463.72</v>
      </c>
      <c r="AV61" s="11">
        <f t="shared" si="19"/>
        <v>0.1315721270160678</v>
      </c>
    </row>
    <row r="62" spans="2:48">
      <c r="B62" s="5">
        <v>2.7111111111111112</v>
      </c>
      <c r="C62">
        <v>1.1000000000000001</v>
      </c>
      <c r="D62">
        <v>2.7333333333333334</v>
      </c>
      <c r="E62">
        <v>7</v>
      </c>
      <c r="F62">
        <v>1.5333333333333334</v>
      </c>
      <c r="G62">
        <v>3.666666666666667</v>
      </c>
      <c r="H62" s="6">
        <v>3.9333333333333336</v>
      </c>
      <c r="J62" s="11">
        <f t="shared" si="12"/>
        <v>22.677777777777777</v>
      </c>
      <c r="L62" s="11">
        <f t="shared" si="13"/>
        <v>4.0984758730094974E-2</v>
      </c>
      <c r="N62" s="5">
        <v>138.28666666666666</v>
      </c>
      <c r="O62">
        <v>61.905185185185189</v>
      </c>
      <c r="P62">
        <v>142.39037037037036</v>
      </c>
      <c r="Q62">
        <v>463.37407407407409</v>
      </c>
      <c r="R62">
        <v>85.56814814814814</v>
      </c>
      <c r="S62">
        <v>207.97037037037035</v>
      </c>
      <c r="T62" s="6">
        <v>211.91851851851851</v>
      </c>
      <c r="V62" s="11">
        <f t="shared" si="14"/>
        <v>1311.4133333333332</v>
      </c>
      <c r="X62" s="11">
        <f t="shared" si="15"/>
        <v>4.2777382976877283E-2</v>
      </c>
      <c r="Z62" s="5">
        <v>430072.64560493815</v>
      </c>
      <c r="AA62">
        <v>191733.83843072702</v>
      </c>
      <c r="AB62">
        <v>442244.13239780517</v>
      </c>
      <c r="AC62">
        <v>1429463.4205075444</v>
      </c>
      <c r="AD62">
        <v>265235.42807956098</v>
      </c>
      <c r="AE62">
        <v>644316.02532235929</v>
      </c>
      <c r="AF62" s="6">
        <v>656758.13589026057</v>
      </c>
      <c r="AH62" s="11">
        <f t="shared" si="16"/>
        <v>4059823.626233195</v>
      </c>
      <c r="AJ62" s="11">
        <f t="shared" si="17"/>
        <v>4.2722136456159625E-2</v>
      </c>
      <c r="AL62" s="5">
        <v>4131023034571.5278</v>
      </c>
      <c r="AM62">
        <v>1841671205678.8984</v>
      </c>
      <c r="AN62">
        <v>4247923902760.1064</v>
      </c>
      <c r="AO62">
        <v>13730461832474.529</v>
      </c>
      <c r="AP62">
        <v>2547683337888.3047</v>
      </c>
      <c r="AQ62">
        <v>6188891040904.2139</v>
      </c>
      <c r="AR62" s="6">
        <v>6308387070060.3613</v>
      </c>
      <c r="AT62" s="11">
        <f t="shared" si="18"/>
        <v>38996041424337.945</v>
      </c>
      <c r="AV62" s="11">
        <f t="shared" si="19"/>
        <v>4.272208447331631E-2</v>
      </c>
    </row>
    <row r="63" spans="2:48">
      <c r="B63" s="5">
        <v>12.666666666666666</v>
      </c>
      <c r="C63">
        <v>5.8333333333333339</v>
      </c>
      <c r="D63">
        <v>13</v>
      </c>
      <c r="E63">
        <v>43</v>
      </c>
      <c r="F63">
        <v>7</v>
      </c>
      <c r="G63">
        <v>21.666666666666664</v>
      </c>
      <c r="H63" s="6">
        <v>19</v>
      </c>
      <c r="J63" s="11">
        <f t="shared" si="12"/>
        <v>122.16666666666666</v>
      </c>
      <c r="L63" s="11">
        <f t="shared" si="13"/>
        <v>0.22078756601538177</v>
      </c>
      <c r="N63" s="5">
        <v>712.43333333333328</v>
      </c>
      <c r="O63">
        <v>317.37777777777779</v>
      </c>
      <c r="P63">
        <v>732.27777777777771</v>
      </c>
      <c r="Q63">
        <v>2365.3888888888887</v>
      </c>
      <c r="R63">
        <v>440.64074074074074</v>
      </c>
      <c r="S63">
        <v>1062.4444444444443</v>
      </c>
      <c r="T63" s="6">
        <v>1089.1333333333332</v>
      </c>
      <c r="V63" s="11">
        <f t="shared" si="14"/>
        <v>6719.6962962962962</v>
      </c>
      <c r="X63" s="11">
        <f t="shared" si="15"/>
        <v>0.21919177931821945</v>
      </c>
      <c r="Z63" s="5">
        <v>2207139.4460493824</v>
      </c>
      <c r="AA63">
        <v>983974.86831275711</v>
      </c>
      <c r="AB63">
        <v>2269595.0336213992</v>
      </c>
      <c r="AC63">
        <v>7335947.7147736624</v>
      </c>
      <c r="AD63">
        <v>1361189.2079972562</v>
      </c>
      <c r="AE63">
        <v>3306608.2022222215</v>
      </c>
      <c r="AF63" s="6">
        <v>3370476.0154732503</v>
      </c>
      <c r="AH63" s="11">
        <f t="shared" si="16"/>
        <v>20834930.488449931</v>
      </c>
      <c r="AJ63" s="11">
        <f t="shared" si="17"/>
        <v>0.21924911654549561</v>
      </c>
      <c r="AL63" s="5">
        <v>21200359478011.164</v>
      </c>
      <c r="AM63">
        <v>9451434008860.082</v>
      </c>
      <c r="AN63">
        <v>21800293297668.828</v>
      </c>
      <c r="AO63">
        <v>70464561491747.688</v>
      </c>
      <c r="AP63">
        <v>13074679600431.977</v>
      </c>
      <c r="AQ63">
        <v>31761312812336.555</v>
      </c>
      <c r="AR63" s="6">
        <v>32374564966360.074</v>
      </c>
      <c r="AT63" s="11">
        <f t="shared" si="18"/>
        <v>200127205655416.38</v>
      </c>
      <c r="AV63" s="11">
        <f t="shared" si="19"/>
        <v>0.21924921282095491</v>
      </c>
    </row>
    <row r="64" spans="2:48">
      <c r="B64" s="5">
        <v>5.2666666666666666</v>
      </c>
      <c r="C64">
        <v>2.35</v>
      </c>
      <c r="D64">
        <v>5.1833333333333336</v>
      </c>
      <c r="E64">
        <v>17.416666666666664</v>
      </c>
      <c r="F64">
        <v>3.4611111111111112</v>
      </c>
      <c r="G64">
        <v>7</v>
      </c>
      <c r="H64" s="6">
        <v>8.3333333333333321</v>
      </c>
      <c r="J64" s="11">
        <f t="shared" si="12"/>
        <v>49.011111111111106</v>
      </c>
      <c r="L64" s="11">
        <f t="shared" si="13"/>
        <v>8.8576075824815734E-2</v>
      </c>
      <c r="N64" s="5">
        <v>290.75370370370371</v>
      </c>
      <c r="O64">
        <v>129.59259259259261</v>
      </c>
      <c r="P64">
        <v>299.40555555555557</v>
      </c>
      <c r="Q64">
        <v>967.16111111111104</v>
      </c>
      <c r="R64">
        <v>178.98888888888888</v>
      </c>
      <c r="S64">
        <v>437.23518518518517</v>
      </c>
      <c r="T64" s="6">
        <v>443.23888888888888</v>
      </c>
      <c r="V64" s="11">
        <f t="shared" si="14"/>
        <v>2746.3759259259259</v>
      </c>
      <c r="X64" s="11">
        <f t="shared" si="15"/>
        <v>8.9584856120985989E-2</v>
      </c>
      <c r="Z64" s="5">
        <v>901400.21171330567</v>
      </c>
      <c r="AA64">
        <v>401857.54092455417</v>
      </c>
      <c r="AB64">
        <v>926909.78639094648</v>
      </c>
      <c r="AC64">
        <v>2996030.8133539092</v>
      </c>
      <c r="AD64">
        <v>555910.64073251025</v>
      </c>
      <c r="AE64">
        <v>1350438.4407338819</v>
      </c>
      <c r="AF64" s="6">
        <v>1376503.8492798354</v>
      </c>
      <c r="AH64" s="11">
        <f t="shared" si="16"/>
        <v>8509051.2831289433</v>
      </c>
      <c r="AJ64" s="11">
        <f t="shared" si="17"/>
        <v>8.9542030269817954E-2</v>
      </c>
      <c r="AL64" s="5">
        <v>8658282977589.4004</v>
      </c>
      <c r="AM64">
        <v>3859990689212.5391</v>
      </c>
      <c r="AN64">
        <v>8903297539010.0625</v>
      </c>
      <c r="AO64">
        <v>28777913597581.855</v>
      </c>
      <c r="AP64">
        <v>5339733787976.4668</v>
      </c>
      <c r="AQ64">
        <v>12971404298971.238</v>
      </c>
      <c r="AR64" s="6">
        <v>13221858103191.625</v>
      </c>
      <c r="AT64" s="11">
        <f t="shared" si="18"/>
        <v>81732480993533.188</v>
      </c>
      <c r="AV64" s="11">
        <f t="shared" si="19"/>
        <v>8.9541959380527725E-2</v>
      </c>
    </row>
    <row r="65" spans="2:48">
      <c r="B65" s="7">
        <v>5.5333333333333332</v>
      </c>
      <c r="C65" s="8">
        <v>2.2833333333333332</v>
      </c>
      <c r="D65" s="8">
        <v>5.45</v>
      </c>
      <c r="E65" s="8">
        <v>18.75</v>
      </c>
      <c r="F65" s="8">
        <v>3.2833333333333332</v>
      </c>
      <c r="G65" s="8">
        <v>8.3333333333333321</v>
      </c>
      <c r="H65" s="9">
        <v>7</v>
      </c>
      <c r="J65" s="12">
        <f t="shared" si="12"/>
        <v>50.633333333333326</v>
      </c>
      <c r="L65" s="12">
        <f t="shared" si="13"/>
        <v>9.1507861603646629E-2</v>
      </c>
      <c r="N65" s="7">
        <v>294.67222222222222</v>
      </c>
      <c r="O65" s="8">
        <v>131.6</v>
      </c>
      <c r="P65" s="8">
        <v>303.40555555555551</v>
      </c>
      <c r="Q65" s="8">
        <v>977.96111111111122</v>
      </c>
      <c r="R65" s="8">
        <v>181.93703703703699</v>
      </c>
      <c r="S65" s="8">
        <v>441.07222222222214</v>
      </c>
      <c r="T65" s="9">
        <v>452.2166666666667</v>
      </c>
      <c r="V65" s="12">
        <f t="shared" si="14"/>
        <v>2782.864814814815</v>
      </c>
      <c r="X65" s="12">
        <f t="shared" si="15"/>
        <v>9.077509807958592E-2</v>
      </c>
      <c r="Z65" s="7">
        <v>914134.45407818921</v>
      </c>
      <c r="AA65" s="8">
        <v>407534.79492181062</v>
      </c>
      <c r="AB65" s="8">
        <v>940003.60387242783</v>
      </c>
      <c r="AC65" s="8">
        <v>3038339.2092386824</v>
      </c>
      <c r="AD65" s="8">
        <v>563765.13437311375</v>
      </c>
      <c r="AE65" s="8">
        <v>1369507.1715432096</v>
      </c>
      <c r="AF65" s="9">
        <v>1395957.5598971192</v>
      </c>
      <c r="AH65" s="12">
        <f t="shared" si="16"/>
        <v>8629241.9279245511</v>
      </c>
      <c r="AJ65" s="12">
        <f t="shared" si="17"/>
        <v>9.0806814556143214E-2</v>
      </c>
      <c r="AL65" s="7">
        <v>8780593084592.1592</v>
      </c>
      <c r="AM65" s="8">
        <v>3914518345018.04</v>
      </c>
      <c r="AN65" s="8">
        <v>9029068812273.5605</v>
      </c>
      <c r="AO65" s="8">
        <v>29184441046177.555</v>
      </c>
      <c r="AP65" s="8">
        <v>5415164841983.1973</v>
      </c>
      <c r="AQ65" s="8">
        <v>13154643152516.941</v>
      </c>
      <c r="AR65" s="9">
        <v>13408634959931.014</v>
      </c>
      <c r="AT65" s="12">
        <f t="shared" si="18"/>
        <v>82887064242492.469</v>
      </c>
      <c r="AV65" s="12">
        <f t="shared" si="19"/>
        <v>9.0806862208914027E-2</v>
      </c>
    </row>
    <row r="66" spans="2:48">
      <c r="B66"/>
      <c r="C66"/>
      <c r="J66">
        <f>SUM(J59:J65)</f>
        <v>553.32222222222231</v>
      </c>
      <c r="L66">
        <f>SUM(L59:L65)</f>
        <v>0.99999999999999989</v>
      </c>
      <c r="V66">
        <f>SUM(V59:V65)</f>
        <v>30656.698518518519</v>
      </c>
      <c r="X66">
        <f>SUM(X59:X65)</f>
        <v>1</v>
      </c>
      <c r="AH66">
        <f>SUM(AH59:AH65)</f>
        <v>95028572.14079833</v>
      </c>
      <c r="AJ66">
        <f>SUM(AJ59:AJ65)</f>
        <v>1.0000000000000002</v>
      </c>
      <c r="AT66">
        <f>SUM(AT59:AT65)</f>
        <v>912784146772950.5</v>
      </c>
      <c r="AV66">
        <f>SUM(AV59:AV65)</f>
        <v>0.99999999999999978</v>
      </c>
    </row>
  </sheetData>
  <mergeCells count="6">
    <mergeCell ref="B30:H30"/>
    <mergeCell ref="N30:T30"/>
    <mergeCell ref="Z30:AF30"/>
    <mergeCell ref="AL30:AR30"/>
    <mergeCell ref="B2:D2"/>
    <mergeCell ref="F9:M9"/>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dimension ref="B2:AV66"/>
  <sheetViews>
    <sheetView topLeftCell="AS11" workbookViewId="0">
      <selection activeCell="K27" sqref="K27"/>
    </sheetView>
  </sheetViews>
  <sheetFormatPr baseColWidth="10" defaultRowHeight="16"/>
  <sheetData>
    <row r="2" spans="2:13">
      <c r="B2" s="108" t="str">
        <f>'Process Sheet'!B305:K305</f>
        <v>WK für Erfolg</v>
      </c>
      <c r="C2" s="109"/>
      <c r="D2" s="110"/>
    </row>
    <row r="4" spans="2:13">
      <c r="B4" t="s">
        <v>8</v>
      </c>
      <c r="C4">
        <v>3</v>
      </c>
    </row>
    <row r="6" spans="2:13">
      <c r="C6" t="s">
        <v>2</v>
      </c>
    </row>
    <row r="7" spans="2:13">
      <c r="B7" t="s">
        <v>0</v>
      </c>
      <c r="C7">
        <f>'Process Sheet'!M310+'Process Sheet'!M310+'Process Sheet'!M309</f>
        <v>5</v>
      </c>
      <c r="D7" t="s">
        <v>1</v>
      </c>
    </row>
    <row r="8" spans="2:13">
      <c r="B8" t="s">
        <v>0</v>
      </c>
      <c r="C8">
        <f>'Process Sheet'!M311+'Process Sheet'!M311+'Process Sheet'!M310</f>
        <v>14</v>
      </c>
      <c r="D8" t="s">
        <v>3</v>
      </c>
    </row>
    <row r="9" spans="2:13">
      <c r="B9" t="s">
        <v>0</v>
      </c>
      <c r="C9">
        <f>'Process Sheet'!M312+'Process Sheet'!M312+'Process Sheet'!M311</f>
        <v>20</v>
      </c>
      <c r="D9" t="s">
        <v>4</v>
      </c>
    </row>
    <row r="10" spans="2:13">
      <c r="B10" t="s">
        <v>0</v>
      </c>
      <c r="C10">
        <f>'Process Sheet'!M313+'Process Sheet'!M313+'Process Sheet'!M312</f>
        <v>9</v>
      </c>
      <c r="D10" t="s">
        <v>5</v>
      </c>
      <c r="F10" s="111" t="s">
        <v>43</v>
      </c>
      <c r="G10" s="111"/>
      <c r="H10" s="111"/>
      <c r="I10" s="111"/>
      <c r="J10" s="111"/>
      <c r="K10" s="111"/>
      <c r="L10" s="111"/>
      <c r="M10" s="111"/>
    </row>
    <row r="11" spans="2:13">
      <c r="B11" t="s">
        <v>0</v>
      </c>
      <c r="C11">
        <f>'Process Sheet'!M314+'Process Sheet'!M314+'Process Sheet'!M313</f>
        <v>7</v>
      </c>
      <c r="D11" t="s">
        <v>6</v>
      </c>
    </row>
    <row r="12" spans="2:13">
      <c r="B12" t="s">
        <v>0</v>
      </c>
      <c r="C12">
        <f>'Process Sheet'!M315+'Process Sheet'!M315+'Process Sheet'!M314</f>
        <v>9</v>
      </c>
      <c r="D12" t="s">
        <v>7</v>
      </c>
      <c r="G12" t="s">
        <v>0</v>
      </c>
      <c r="H12" t="s">
        <v>1</v>
      </c>
      <c r="I12" t="s">
        <v>3</v>
      </c>
      <c r="J12" t="s">
        <v>4</v>
      </c>
      <c r="K12" t="s">
        <v>5</v>
      </c>
      <c r="L12" t="s">
        <v>6</v>
      </c>
      <c r="M12" t="s">
        <v>7</v>
      </c>
    </row>
    <row r="13" spans="2:13">
      <c r="B13" t="s">
        <v>1</v>
      </c>
      <c r="C13">
        <f>'Process Sheet'!M316+'Process Sheet'!M316+'Process Sheet'!M315</f>
        <v>13</v>
      </c>
      <c r="D13" t="s">
        <v>3</v>
      </c>
      <c r="F13" t="s">
        <v>0</v>
      </c>
      <c r="G13">
        <v>1</v>
      </c>
      <c r="H13">
        <f>ABS(IF(C7&lt;1,-C7,1/C7))</f>
        <v>0.2</v>
      </c>
      <c r="I13">
        <f>ABS(IF(C8&lt;1,-C8,1/C8))</f>
        <v>7.1428571428571425E-2</v>
      </c>
      <c r="J13">
        <f>ABS(IF(C9&lt;1,-C9,1/C9))</f>
        <v>0.05</v>
      </c>
      <c r="K13">
        <f>ABS(IF($C$10&lt;1,-$C$10,1/$C$10))</f>
        <v>0.1111111111111111</v>
      </c>
      <c r="L13">
        <f>ABS(IF($C$11&lt;1,-$C$11,1/$C$11))</f>
        <v>0.14285714285714285</v>
      </c>
      <c r="M13">
        <f>ABS(IF($C$12&lt;1,-$C$12,1/$C$12))</f>
        <v>0.1111111111111111</v>
      </c>
    </row>
    <row r="14" spans="2:13">
      <c r="B14" t="s">
        <v>1</v>
      </c>
      <c r="C14">
        <f>'Process Sheet'!M317+'Process Sheet'!M317+'Process Sheet'!M316</f>
        <v>17</v>
      </c>
      <c r="D14" t="s">
        <v>4</v>
      </c>
      <c r="F14" t="s">
        <v>1</v>
      </c>
      <c r="G14">
        <f>ABS(IF(C7&gt;1,C7,-1/C7))</f>
        <v>5</v>
      </c>
      <c r="H14">
        <v>1</v>
      </c>
      <c r="I14">
        <f>ABS(IF($C$13&lt;1,-$C$13,1/$C$13))</f>
        <v>7.6923076923076927E-2</v>
      </c>
      <c r="J14" s="1">
        <f>ABS(IF($C$14&lt;1,-$C$14,1/$C$14))</f>
        <v>5.8823529411764705E-2</v>
      </c>
      <c r="K14" s="1">
        <f>ABS(IF($C$15&lt;1,-$C$15,1/$C$15))</f>
        <v>0.25</v>
      </c>
      <c r="L14" s="1">
        <f>ABS(IF($C$16&lt;1,-$C$16,1/$C$16))</f>
        <v>3</v>
      </c>
      <c r="M14" s="1">
        <f>ABS(IF($C$17&lt;1,-$C$17,1/$C$17))</f>
        <v>0.1111111111111111</v>
      </c>
    </row>
    <row r="15" spans="2:13">
      <c r="B15" t="s">
        <v>1</v>
      </c>
      <c r="C15">
        <f>'Process Sheet'!M318+'Process Sheet'!M318+'Process Sheet'!M317</f>
        <v>4</v>
      </c>
      <c r="D15" t="s">
        <v>5</v>
      </c>
      <c r="F15" t="s">
        <v>3</v>
      </c>
      <c r="G15">
        <f>ABS(IF(C8&gt;1,C8,-1/C8))</f>
        <v>14</v>
      </c>
      <c r="H15">
        <f>ABS(IF($C$13&gt;1,$C$13,-1/$C$13))</f>
        <v>13</v>
      </c>
      <c r="I15">
        <v>1</v>
      </c>
      <c r="J15" s="1">
        <f>ABS(IF($C$18&lt;1,-$C$18,1/$C$18))</f>
        <v>5.8823529411764705E-2</v>
      </c>
      <c r="K15" s="1">
        <f>ABS(IF($C$19&lt;1,-$C$19,1/$C$19))</f>
        <v>0.5</v>
      </c>
      <c r="L15" s="1">
        <f>ABS(IF($C$20&lt;1,-$C$20,1/$C$20))</f>
        <v>4</v>
      </c>
      <c r="M15" s="1">
        <f>ABS(IF($C$21&lt;1,-$C$21,1/$C$21))</f>
        <v>0.14285714285714285</v>
      </c>
    </row>
    <row r="16" spans="2:13">
      <c r="B16" t="s">
        <v>1</v>
      </c>
      <c r="C16">
        <f>'Process Sheet'!M319+'Process Sheet'!M319+'Process Sheet'!M318</f>
        <v>-3</v>
      </c>
      <c r="D16" t="s">
        <v>6</v>
      </c>
      <c r="F16" t="s">
        <v>4</v>
      </c>
      <c r="G16">
        <f>ABS(IF(C9&gt;1,C9,-1/C9))</f>
        <v>20</v>
      </c>
      <c r="H16" s="1">
        <f>ABS(IF($C$14&gt;1,$C$14,-1/$C$14))</f>
        <v>17</v>
      </c>
      <c r="I16" s="1">
        <f>ABS(IF($C$18&gt;1,$C$18,-1/$C$18))</f>
        <v>17</v>
      </c>
      <c r="J16">
        <v>1</v>
      </c>
      <c r="K16" s="1">
        <f>ABS(IF($C$22&lt;1,-$C$22,1/$C$22))</f>
        <v>2</v>
      </c>
      <c r="L16" s="1">
        <f>ABS(IF($C$23&lt;1,-$C$23,1/$C$23))</f>
        <v>9</v>
      </c>
      <c r="M16" s="1">
        <f>ABS(IF($C$24&lt;1,-$C$24,1/$C$24))</f>
        <v>11</v>
      </c>
    </row>
    <row r="17" spans="2:48">
      <c r="B17" t="s">
        <v>1</v>
      </c>
      <c r="C17">
        <f>'Process Sheet'!M320+'Process Sheet'!M320+'Process Sheet'!M319</f>
        <v>9</v>
      </c>
      <c r="D17" t="s">
        <v>7</v>
      </c>
      <c r="F17" t="s">
        <v>5</v>
      </c>
      <c r="G17">
        <f>ABS(IF($C$10&gt;1,$C$10,-1/$C$10))</f>
        <v>9</v>
      </c>
      <c r="H17" s="1">
        <f>ABS(IF($C$15&gt;1,$C$15,-1/$C$15))</f>
        <v>4</v>
      </c>
      <c r="I17" s="1">
        <f>ABS(IF($C$19&gt;1,$C$19,-1/$C$19))</f>
        <v>2</v>
      </c>
      <c r="J17" s="1">
        <f>ABS(IF($C$22&gt;1,$C$22,-1/$C$22))</f>
        <v>0.5</v>
      </c>
      <c r="K17">
        <v>1</v>
      </c>
      <c r="L17" s="1">
        <f>ABS(IF($C$25&lt;1,-$C$25,1/$C$25))</f>
        <v>12</v>
      </c>
      <c r="M17" s="1">
        <f>ABS(IF($C$26&lt;1,-$C$26,1/$C$26))</f>
        <v>2</v>
      </c>
    </row>
    <row r="18" spans="2:48">
      <c r="B18" t="s">
        <v>3</v>
      </c>
      <c r="C18">
        <f>'Process Sheet'!M321+'Process Sheet'!M321+'Process Sheet'!M320</f>
        <v>17</v>
      </c>
      <c r="D18" t="s">
        <v>4</v>
      </c>
      <c r="F18" t="s">
        <v>6</v>
      </c>
      <c r="G18">
        <f>ABS(IF($C$11&gt;1,$C$11,-1/$C$11))</f>
        <v>7</v>
      </c>
      <c r="H18" s="1">
        <f>ABS(IF($C$16&gt;1,$C$16,-1/$C$16))</f>
        <v>0.33333333333333331</v>
      </c>
      <c r="I18" s="1">
        <f>ABS(IF($C$20&gt;1,$C$20,-1/$C$20))</f>
        <v>0.25</v>
      </c>
      <c r="J18" s="1">
        <f>ABS(IF($C$23&gt;1,$C$23,-1/$C$23))</f>
        <v>0.1111111111111111</v>
      </c>
      <c r="K18" s="1">
        <f>ABS(IF($C$25&gt;1,$C$25,-1/$C$25))</f>
        <v>8.3333333333333329E-2</v>
      </c>
      <c r="L18">
        <v>1</v>
      </c>
      <c r="M18" s="1">
        <f>ABS(IF($C$27&lt;1,-$C$27,1/$C$27))</f>
        <v>1</v>
      </c>
    </row>
    <row r="19" spans="2:48">
      <c r="B19" t="s">
        <v>3</v>
      </c>
      <c r="C19">
        <f>'Process Sheet'!M322+'Process Sheet'!M322+'Process Sheet'!M321</f>
        <v>2</v>
      </c>
      <c r="D19" t="s">
        <v>5</v>
      </c>
      <c r="F19" t="s">
        <v>7</v>
      </c>
      <c r="G19">
        <f>ABS(IF($C$12&gt;1,$C$12,-1/$C$12))</f>
        <v>9</v>
      </c>
      <c r="H19" s="1">
        <f>ABS(IF($C$17&gt;1,$C$17,-1/$C$17))</f>
        <v>9</v>
      </c>
      <c r="I19" s="1">
        <f>ABS(IF($C$21&gt;1,$C$21,-1/$C$21))</f>
        <v>7</v>
      </c>
      <c r="J19" s="1">
        <f>ABS(IF($C$24&gt;1,$C$24,-1/$C$24))</f>
        <v>9.0909090909090912E-2</v>
      </c>
      <c r="K19" s="1">
        <f>ABS(IF($C$26&gt;1,$C$26,-1/$C$26))</f>
        <v>0.5</v>
      </c>
      <c r="L19" s="1">
        <f>ABS(IF($C$27&gt;1,$C$27,-1/$C$27))</f>
        <v>1</v>
      </c>
      <c r="M19">
        <v>1</v>
      </c>
    </row>
    <row r="20" spans="2:48">
      <c r="B20" t="s">
        <v>3</v>
      </c>
      <c r="C20">
        <f>'Process Sheet'!M323+'Process Sheet'!M323+'Process Sheet'!M322</f>
        <v>-4</v>
      </c>
      <c r="D20" t="s">
        <v>6</v>
      </c>
    </row>
    <row r="21" spans="2:48">
      <c r="B21" t="s">
        <v>3</v>
      </c>
      <c r="C21">
        <f>'Process Sheet'!M324+'Process Sheet'!M324+'Process Sheet'!M323</f>
        <v>7</v>
      </c>
      <c r="D21" t="s">
        <v>7</v>
      </c>
    </row>
    <row r="22" spans="2:48">
      <c r="B22" t="s">
        <v>4</v>
      </c>
      <c r="C22">
        <f>'Process Sheet'!M325+'Process Sheet'!M325+'Process Sheet'!M324</f>
        <v>-2</v>
      </c>
      <c r="D22" t="s">
        <v>5</v>
      </c>
    </row>
    <row r="23" spans="2:48">
      <c r="B23" t="s">
        <v>4</v>
      </c>
      <c r="C23">
        <f>'Process Sheet'!M326+'Process Sheet'!M326+'Process Sheet'!M325</f>
        <v>-9</v>
      </c>
      <c r="D23" t="s">
        <v>6</v>
      </c>
    </row>
    <row r="24" spans="2:48">
      <c r="B24" t="s">
        <v>4</v>
      </c>
      <c r="C24">
        <f>'Process Sheet'!M327+'Process Sheet'!M327+'Process Sheet'!M326</f>
        <v>-11</v>
      </c>
      <c r="D24" t="s">
        <v>7</v>
      </c>
    </row>
    <row r="25" spans="2:48">
      <c r="B25" t="s">
        <v>5</v>
      </c>
      <c r="C25">
        <f>'Process Sheet'!M328+'Process Sheet'!M328+'Process Sheet'!M327</f>
        <v>-12</v>
      </c>
      <c r="D25" t="s">
        <v>6</v>
      </c>
    </row>
    <row r="26" spans="2:48">
      <c r="B26" t="s">
        <v>5</v>
      </c>
      <c r="C26">
        <f>'Process Sheet'!M329+'Process Sheet'!M329+'Process Sheet'!M328</f>
        <v>-2</v>
      </c>
      <c r="D26" t="s">
        <v>7</v>
      </c>
    </row>
    <row r="27" spans="2:48">
      <c r="B27" t="s">
        <v>6</v>
      </c>
      <c r="C27">
        <f>'Process Sheet'!M330+'Process Sheet'!M330+'Process Sheet'!M329</f>
        <v>1</v>
      </c>
      <c r="D27" t="s">
        <v>7</v>
      </c>
    </row>
    <row r="30" spans="2:48">
      <c r="B30" s="111" t="s">
        <v>10</v>
      </c>
      <c r="C30" s="111"/>
      <c r="D30" s="111"/>
      <c r="E30" s="111"/>
      <c r="F30" s="111"/>
      <c r="G30" s="111"/>
      <c r="H30" s="111"/>
      <c r="L30" s="13" t="s">
        <v>9</v>
      </c>
      <c r="N30" s="111" t="s">
        <v>11</v>
      </c>
      <c r="O30" s="111"/>
      <c r="P30" s="111"/>
      <c r="Q30" s="111"/>
      <c r="R30" s="111"/>
      <c r="S30" s="111"/>
      <c r="T30" s="111"/>
      <c r="X30" s="13" t="s">
        <v>12</v>
      </c>
      <c r="Z30" s="111" t="s">
        <v>13</v>
      </c>
      <c r="AA30" s="111"/>
      <c r="AB30" s="111"/>
      <c r="AC30" s="111"/>
      <c r="AD30" s="111"/>
      <c r="AE30" s="111"/>
      <c r="AF30" s="111"/>
      <c r="AJ30" s="13" t="s">
        <v>14</v>
      </c>
      <c r="AL30" s="111" t="s">
        <v>15</v>
      </c>
      <c r="AM30" s="111"/>
      <c r="AN30" s="111"/>
      <c r="AO30" s="111"/>
      <c r="AP30" s="111"/>
      <c r="AQ30" s="111"/>
      <c r="AR30" s="111"/>
      <c r="AV30" s="13" t="s">
        <v>16</v>
      </c>
    </row>
    <row r="32" spans="2:48">
      <c r="B32" s="2">
        <f t="array" ref="B32:D34">MMULT(G13:I15,G13:I15)</f>
        <v>3</v>
      </c>
      <c r="C32" s="3">
        <v>1.3285714285714285</v>
      </c>
      <c r="D32" s="4">
        <v>0.15824175824175823</v>
      </c>
      <c r="J32" s="10">
        <f>SUM(B32:D32)</f>
        <v>4.4868131868131869</v>
      </c>
      <c r="L32" s="10">
        <f>J32/$J$35</f>
        <v>3.1185555199120113E-2</v>
      </c>
      <c r="N32" s="2">
        <f t="array" ref="N32:P34">MMULT(B32:D34,B32:D34)</f>
        <v>38.432967032967028</v>
      </c>
      <c r="O32" s="3">
        <v>12.528791208791208</v>
      </c>
      <c r="P32" s="4">
        <v>1.6283359497645211</v>
      </c>
      <c r="V32" s="10">
        <f>SUM(N32:P32)</f>
        <v>52.590094191522752</v>
      </c>
      <c r="X32" s="10">
        <f>V32/V$35</f>
        <v>3.6992792209809167E-2</v>
      </c>
      <c r="Z32" s="2">
        <f t="array" ref="Z32:AB34">MMULT(N32:P34,N32:P34)</f>
        <v>4333.2443134887089</v>
      </c>
      <c r="AA32" s="3">
        <v>1445.6062286645847</v>
      </c>
      <c r="AB32" s="4">
        <v>185.53687496466821</v>
      </c>
      <c r="AH32" s="10">
        <f>SUM(Z32:AB32)</f>
        <v>5964.3874171179623</v>
      </c>
      <c r="AJ32" s="10">
        <f>AH32/AH$35</f>
        <v>3.6561141312023454E-2</v>
      </c>
      <c r="AL32" s="2">
        <f t="array" ref="AL32:AN34">MMULT(Z32:AB34,Z32:AB34)</f>
        <v>56326862.973806359</v>
      </c>
      <c r="AM32" s="3">
        <v>18793485.558650538</v>
      </c>
      <c r="AN32" s="4">
        <v>2411713.7430561678</v>
      </c>
      <c r="AT32" s="10">
        <f>SUM(AL32:AN32)</f>
        <v>77532062.275513068</v>
      </c>
      <c r="AV32" s="10">
        <f>AT32/AT$35</f>
        <v>3.6559485161051182E-2</v>
      </c>
    </row>
    <row r="33" spans="2:48">
      <c r="B33" s="5">
        <v>11.076923076923077</v>
      </c>
      <c r="C33">
        <v>3</v>
      </c>
      <c r="D33" s="6">
        <v>0.51098901098901095</v>
      </c>
      <c r="J33" s="11">
        <f>SUM(B33:D33)</f>
        <v>14.587912087912088</v>
      </c>
      <c r="L33" s="11">
        <f>J33/$J$35</f>
        <v>0.10139315338435452</v>
      </c>
      <c r="N33" s="5">
        <v>113.98351648351647</v>
      </c>
      <c r="O33">
        <v>38.432967032967028</v>
      </c>
      <c r="P33" s="6">
        <v>4.8187658495350796</v>
      </c>
      <c r="V33" s="11">
        <f>SUM(N33:P33)</f>
        <v>157.23524936601856</v>
      </c>
      <c r="X33" s="11">
        <f>V33/V$35</f>
        <v>0.1106020249112285</v>
      </c>
      <c r="Z33" s="5">
        <v>12987.581247526772</v>
      </c>
      <c r="AA33">
        <v>4333.2443134887089</v>
      </c>
      <c r="AB33" s="6">
        <v>556.0023956402249</v>
      </c>
      <c r="AH33" s="11">
        <f>SUM(Z33:AB33)</f>
        <v>17876.827956655707</v>
      </c>
      <c r="AJ33" s="11">
        <f>AH33/AH$35</f>
        <v>0.10958329622555671</v>
      </c>
      <c r="AL33" s="5">
        <v>168819962.01393175</v>
      </c>
      <c r="AM33">
        <v>56326862.973806351</v>
      </c>
      <c r="AN33" s="6">
        <v>7228263.6764040524</v>
      </c>
      <c r="AT33" s="11">
        <f>SUM(AL33:AN33)</f>
        <v>232375088.66414216</v>
      </c>
      <c r="AV33" s="11">
        <f>AT33/AT$35</f>
        <v>0.10957419880855916</v>
      </c>
    </row>
    <row r="34" spans="2:48">
      <c r="B34" s="7">
        <v>93</v>
      </c>
      <c r="C34" s="8">
        <v>28.8</v>
      </c>
      <c r="D34" s="9">
        <v>3</v>
      </c>
      <c r="J34" s="12">
        <f>SUM(B34:D34)</f>
        <v>124.8</v>
      </c>
      <c r="L34" s="12">
        <f>J34/$J$35</f>
        <v>0.86742129141652535</v>
      </c>
      <c r="N34" s="7">
        <v>877.01538461538462</v>
      </c>
      <c r="O34" s="8">
        <v>296.35714285714289</v>
      </c>
      <c r="P34" s="9">
        <v>38.432967032967028</v>
      </c>
      <c r="V34" s="12">
        <f>SUM(N34:P34)</f>
        <v>1211.8054945054946</v>
      </c>
      <c r="X34" s="12">
        <f>V34/V$35</f>
        <v>0.85240518287896228</v>
      </c>
      <c r="Z34" s="7">
        <v>101192.43600652095</v>
      </c>
      <c r="AA34" s="8">
        <v>33767.711243569618</v>
      </c>
      <c r="AB34" s="9">
        <v>4333.2443134887089</v>
      </c>
      <c r="AH34" s="12">
        <f>SUM(Z34:AB34)</f>
        <v>139293.39156357927</v>
      </c>
      <c r="AJ34" s="12">
        <f>AH34/AH$35</f>
        <v>0.85385556246241978</v>
      </c>
      <c r="AL34" s="7">
        <v>1315543989.1055377</v>
      </c>
      <c r="AM34" s="8">
        <v>438931901.23622268</v>
      </c>
      <c r="AN34" s="9">
        <v>56326862.973806366</v>
      </c>
      <c r="AT34" s="12">
        <f>SUM(AL34:AN34)</f>
        <v>1810802753.3155668</v>
      </c>
      <c r="AV34" s="12">
        <f>AT34/AT$35</f>
        <v>0.85386631603038965</v>
      </c>
    </row>
    <row r="35" spans="2:48">
      <c r="J35">
        <f>SUM(J32:J34)</f>
        <v>143.87472527472528</v>
      </c>
      <c r="L35">
        <f>SUM(L32:L34)</f>
        <v>1</v>
      </c>
      <c r="V35">
        <f>SUM(V32:V34)</f>
        <v>1421.630838063036</v>
      </c>
      <c r="X35">
        <f>SUM(X32:X34)</f>
        <v>1</v>
      </c>
      <c r="AH35">
        <f>SUM(AH32:AH34)</f>
        <v>163134.60693735295</v>
      </c>
      <c r="AJ35">
        <f>SUM(AJ32:AJ34)</f>
        <v>1</v>
      </c>
      <c r="AT35">
        <f>SUM(AT32:AT34)</f>
        <v>2120709904.2552221</v>
      </c>
      <c r="AV35">
        <f>SUM(AV32:AV34)</f>
        <v>1</v>
      </c>
    </row>
    <row r="38" spans="2:48">
      <c r="B38" s="2">
        <f t="array" ref="B38:E41">MMULT(G13:J16,G13:J16)</f>
        <v>4</v>
      </c>
      <c r="C38" s="3">
        <v>2.1785714285714288</v>
      </c>
      <c r="D38" s="3">
        <v>1.0082417582417582</v>
      </c>
      <c r="E38" s="4">
        <v>0.11596638655462185</v>
      </c>
      <c r="J38" s="10">
        <f>SUM(B38:E38)</f>
        <v>7.3027795733678085</v>
      </c>
      <c r="L38" s="10">
        <f>J38/$J$42</f>
        <v>8.9305028401779982E-3</v>
      </c>
      <c r="N38" s="2">
        <f t="array" ref="N38:Q41">MMULT(B38:E41,B38:E41)</f>
        <v>179.74334195216548</v>
      </c>
      <c r="O38" s="3">
        <v>77.509469941822886</v>
      </c>
      <c r="P38" s="3">
        <v>15.617903315172223</v>
      </c>
      <c r="Q38" s="4">
        <v>3.3339285714285718</v>
      </c>
      <c r="V38" s="10">
        <f>SUM(N38:Q38)</f>
        <v>276.20464378058909</v>
      </c>
      <c r="X38" s="10">
        <f>V38/$V$42</f>
        <v>1.4983016899217737E-2</v>
      </c>
      <c r="Z38" s="2">
        <f t="array" ref="Z38:AC41">MMULT(N38:Q41,N38:Q41)</f>
        <v>119643.86017388786</v>
      </c>
      <c r="AA38" s="3">
        <v>54725.000897761311</v>
      </c>
      <c r="AB38" s="3">
        <v>12610.115179679799</v>
      </c>
      <c r="AC38" s="4">
        <v>2375.8240611553219</v>
      </c>
      <c r="AH38" s="10">
        <f>SUM(Z38:AC38)</f>
        <v>189354.80031248429</v>
      </c>
      <c r="AJ38" s="10">
        <f>AH38/$AH$42</f>
        <v>1.3714061396398088E-2</v>
      </c>
      <c r="AL38" s="2">
        <f t="array" ref="AL38:AO41">MMULT(Z38:AC41,Z38:AC41)</f>
        <v>62131555347.698761</v>
      </c>
      <c r="AM38" s="3">
        <v>28533872042.15126</v>
      </c>
      <c r="AN38" s="3">
        <v>6610089929.945055</v>
      </c>
      <c r="AO38" s="4">
        <v>1236646268.917573</v>
      </c>
      <c r="AT38" s="10">
        <f>SUM(AL38:AO38)</f>
        <v>98512163588.712646</v>
      </c>
      <c r="AV38" s="10">
        <f>AT38/$AT$42</f>
        <v>1.3654087195614841E-2</v>
      </c>
    </row>
    <row r="39" spans="2:48">
      <c r="B39" s="5">
        <v>12.25339366515837</v>
      </c>
      <c r="C39">
        <v>4</v>
      </c>
      <c r="D39">
        <v>1.5109890109890109</v>
      </c>
      <c r="E39" s="6">
        <v>0.37217194570135748</v>
      </c>
      <c r="J39" s="11">
        <f>SUM(B39:E39)</f>
        <v>18.136554621848738</v>
      </c>
      <c r="L39" s="11">
        <f>J39/$J$42</f>
        <v>2.2179027989854667E-2</v>
      </c>
      <c r="N39" s="5">
        <v>375.42517776341305</v>
      </c>
      <c r="O39">
        <v>184.11489980607627</v>
      </c>
      <c r="P39">
        <v>38.114502013823277</v>
      </c>
      <c r="Q39" s="6">
        <v>6.7892752576143582</v>
      </c>
      <c r="V39" s="11">
        <f>SUM(N39:Q39)</f>
        <v>604.44385484092697</v>
      </c>
      <c r="X39" s="11">
        <f>V39/$V$42</f>
        <v>3.2788704663865541E-2</v>
      </c>
      <c r="Z39" s="5">
        <v>265879.25350905396</v>
      </c>
      <c r="AA39">
        <v>122393.18122989258</v>
      </c>
      <c r="AB39">
        <v>28178.56885343869</v>
      </c>
      <c r="AC39" s="6">
        <v>5266.6323211167191</v>
      </c>
      <c r="AH39" s="11">
        <f>SUM(Z39:AC39)</f>
        <v>421717.63591350202</v>
      </c>
      <c r="AJ39" s="11">
        <f>AH39/$AH$42</f>
        <v>3.0542988830055628E-2</v>
      </c>
      <c r="AL39" s="5">
        <v>138393304845.11902</v>
      </c>
      <c r="AM39">
        <v>63557881007.529846</v>
      </c>
      <c r="AN39">
        <v>14723514268.602625</v>
      </c>
      <c r="AO39" s="6">
        <v>2754505084.4453378</v>
      </c>
      <c r="AT39" s="11">
        <f>SUM(AL39:AO39)</f>
        <v>219429205205.69684</v>
      </c>
      <c r="AV39" s="11">
        <f>AT39/$AT$42</f>
        <v>3.0413559016445511E-2</v>
      </c>
    </row>
    <row r="40" spans="2:48">
      <c r="B40" s="5">
        <v>94.17647058823529</v>
      </c>
      <c r="C40">
        <v>29.8</v>
      </c>
      <c r="D40">
        <v>4</v>
      </c>
      <c r="E40" s="6">
        <v>1.5823529411764707</v>
      </c>
      <c r="J40" s="11">
        <f>SUM(B40:E40)</f>
        <v>129.55882352941177</v>
      </c>
      <c r="L40" s="11">
        <f>J40/$J$42</f>
        <v>0.15843630906224226</v>
      </c>
      <c r="N40" s="5">
        <v>1692.9570135746608</v>
      </c>
      <c r="O40">
        <v>853.3995798319329</v>
      </c>
      <c r="P40">
        <v>214.10985778926954</v>
      </c>
      <c r="Q40" s="6">
        <v>34.670852503897486</v>
      </c>
      <c r="V40" s="11">
        <f>SUM(N40:Q40)</f>
        <v>2795.1373036997607</v>
      </c>
      <c r="X40" s="11">
        <f>V40/$V$42</f>
        <v>0.15162521847473223</v>
      </c>
      <c r="Z40" s="5">
        <v>1317831.2623003838</v>
      </c>
      <c r="AA40">
        <v>608277.09299202147</v>
      </c>
      <c r="AB40">
        <v>141257.34185935702</v>
      </c>
      <c r="AC40" s="6">
        <v>26233.183357497903</v>
      </c>
      <c r="AH40" s="11">
        <f>SUM(Z40:AC40)</f>
        <v>2093598.8805092601</v>
      </c>
      <c r="AJ40" s="11">
        <f>AH40/$AH$42</f>
        <v>0.15162934100087511</v>
      </c>
      <c r="AL40" s="5">
        <v>689381809329.5332</v>
      </c>
      <c r="AM40">
        <v>316606165263.27307</v>
      </c>
      <c r="AN40">
        <v>73344455877.792816</v>
      </c>
      <c r="AO40" s="6">
        <v>13721154452.44693</v>
      </c>
      <c r="AT40" s="11">
        <f>SUM(AL40:AO40)</f>
        <v>1093053584923.046</v>
      </c>
      <c r="AV40" s="11">
        <f>AT40/$AT$42</f>
        <v>0.1515005702273369</v>
      </c>
    </row>
    <row r="41" spans="2:48">
      <c r="B41" s="7">
        <v>363</v>
      </c>
      <c r="C41" s="8">
        <v>259</v>
      </c>
      <c r="D41" s="8">
        <v>36.736263736263737</v>
      </c>
      <c r="E41" s="9">
        <v>4</v>
      </c>
      <c r="J41" s="12">
        <f>SUM(B41:E41)</f>
        <v>662.73626373626371</v>
      </c>
      <c r="L41" s="12">
        <f>J41/$J$42</f>
        <v>0.81045416010772509</v>
      </c>
      <c r="N41" s="7">
        <v>9537.3206205559145</v>
      </c>
      <c r="O41" s="8">
        <v>3957.5620879120879</v>
      </c>
      <c r="P41" s="8">
        <v>1051.2280219780218</v>
      </c>
      <c r="Q41" s="9">
        <v>212.61806722689076</v>
      </c>
      <c r="V41" s="12">
        <f>SUM(N41:Q41)</f>
        <v>14758.728797672915</v>
      </c>
      <c r="X41" s="12">
        <f>V41/$V$42</f>
        <v>0.80060305996218439</v>
      </c>
      <c r="Z41" s="7">
        <v>7007528.8615118386</v>
      </c>
      <c r="AA41" s="8">
        <v>3206445.5675826501</v>
      </c>
      <c r="AB41" s="8">
        <v>748381.8120447204</v>
      </c>
      <c r="AC41" s="9">
        <v>140319.13828494292</v>
      </c>
      <c r="AH41" s="12">
        <f>SUM(Z41:AC41)</f>
        <v>11102675.379424153</v>
      </c>
      <c r="AJ41" s="12">
        <f>AH41/$AH$42</f>
        <v>0.80411360877267113</v>
      </c>
      <c r="AL41" s="7">
        <v>3660466516601.2466</v>
      </c>
      <c r="AM41" s="8">
        <v>1681083288773.6887</v>
      </c>
      <c r="AN41" s="8">
        <v>389445509709.09119</v>
      </c>
      <c r="AO41" s="9">
        <v>72857723406.367035</v>
      </c>
      <c r="AT41" s="12">
        <f>SUM(AL41:AO41)</f>
        <v>5803853038490.3936</v>
      </c>
      <c r="AV41" s="12">
        <f>AT41/$AT$42</f>
        <v>0.80443178356060263</v>
      </c>
    </row>
    <row r="42" spans="2:48">
      <c r="J42">
        <f>SUM(J38:J41)</f>
        <v>817.73442146089201</v>
      </c>
      <c r="L42">
        <f>SUM(L38:L41)</f>
        <v>1</v>
      </c>
      <c r="V42">
        <f>SUM(V38:V41)</f>
        <v>18434.514599994192</v>
      </c>
      <c r="X42">
        <f>SUM(X38:X41)</f>
        <v>0.99999999999999989</v>
      </c>
      <c r="AH42">
        <f>SUM(AH38:AH41)</f>
        <v>13807346.6961594</v>
      </c>
      <c r="AJ42">
        <f>SUM(AJ38:AJ41)</f>
        <v>1</v>
      </c>
      <c r="AT42">
        <f>SUM(AT38:AT41)</f>
        <v>7214847992207.8496</v>
      </c>
      <c r="AV42">
        <f>SUM(AV38:AV41)</f>
        <v>0.99999999999999989</v>
      </c>
    </row>
    <row r="44" spans="2:48">
      <c r="B44" s="2">
        <f t="array" ref="B44:F48">MMULT(G13:K17,G13:K17)</f>
        <v>5</v>
      </c>
      <c r="C44" s="3">
        <v>2.6230158730158735</v>
      </c>
      <c r="D44" s="3">
        <v>1.2304639804639805</v>
      </c>
      <c r="E44" s="3">
        <v>0.17152194211017741</v>
      </c>
      <c r="F44" s="4">
        <v>0.40793650793650788</v>
      </c>
      <c r="J44" s="10">
        <f>SUM(B44:F44)</f>
        <v>9.4329383035265391</v>
      </c>
      <c r="L44" s="10">
        <f>J44/$J$49</f>
        <v>9.1657550782393415E-3</v>
      </c>
      <c r="N44" s="2">
        <f t="array" ref="N44:R48">MMULT(B44:F48,B44:F48)</f>
        <v>280.81350912159741</v>
      </c>
      <c r="O44" s="3">
        <v>129.22685915391799</v>
      </c>
      <c r="P44" s="3">
        <v>30.053629143965281</v>
      </c>
      <c r="Q44" s="3">
        <v>6.0094391474538549</v>
      </c>
      <c r="R44" s="4">
        <v>17.80001925271533</v>
      </c>
      <c r="V44" s="10">
        <f>SUM(N44:R44)</f>
        <v>463.90345581964988</v>
      </c>
      <c r="X44" s="10">
        <f>V44/$V$49</f>
        <v>1.3817812220369374E-2</v>
      </c>
      <c r="Z44" s="2">
        <f t="array" ref="Z44:AD48">MMULT(N44:R48,N44:R48)</f>
        <v>377452.52788770746</v>
      </c>
      <c r="AA44" s="3">
        <v>179217.70362365764</v>
      </c>
      <c r="AB44" s="3">
        <v>46004.992694155306</v>
      </c>
      <c r="AC44" s="3">
        <v>8643.9140689611049</v>
      </c>
      <c r="AD44" s="4">
        <v>24727.327779237665</v>
      </c>
      <c r="AH44" s="10">
        <f>SUM(Z44:AD44)</f>
        <v>636046.46605371917</v>
      </c>
      <c r="AJ44" s="10">
        <f>AH44/$AH$49</f>
        <v>1.3002956976394154E-2</v>
      </c>
      <c r="AL44" s="2">
        <f t="array" ref="AL44:AP48">MMULT(Z44:AD48,Z44:AD48)</f>
        <v>761211239478.78552</v>
      </c>
      <c r="AM44" s="3">
        <v>361910393575.92963</v>
      </c>
      <c r="AN44" s="3">
        <v>93186865070.854889</v>
      </c>
      <c r="AO44" s="3">
        <v>17468038288.368942</v>
      </c>
      <c r="AP44" s="4">
        <v>49917365723.16993</v>
      </c>
      <c r="AT44" s="10">
        <f>SUM(AL44:AP44)</f>
        <v>1283693902137.1089</v>
      </c>
      <c r="AV44" s="10">
        <f>AT44/AT$49</f>
        <v>1.2976393981784328E-2</v>
      </c>
    </row>
    <row r="45" spans="2:48">
      <c r="B45" s="5">
        <v>14.50339366515837</v>
      </c>
      <c r="C45">
        <v>5</v>
      </c>
      <c r="D45">
        <v>2.0109890109890109</v>
      </c>
      <c r="E45">
        <v>0.49717194570135748</v>
      </c>
      <c r="F45" s="6">
        <v>1.2116641528406236</v>
      </c>
      <c r="J45" s="11">
        <f t="shared" ref="J45:J48" si="0">SUM(B45:F45)</f>
        <v>23.223218774689361</v>
      </c>
      <c r="L45" s="11">
        <f>J45/$J$49</f>
        <v>2.2565432802374458E-2</v>
      </c>
      <c r="N45" s="5">
        <v>624.98022157580976</v>
      </c>
      <c r="O45">
        <v>313.41371381886086</v>
      </c>
      <c r="P45">
        <v>74.506269716959764</v>
      </c>
      <c r="Q45">
        <v>13.328770527818971</v>
      </c>
      <c r="R45" s="6">
        <v>39.377057297277879</v>
      </c>
      <c r="V45" s="11">
        <f t="shared" ref="V45:V48" si="1">SUM(N45:R45)</f>
        <v>1065.6060329367272</v>
      </c>
      <c r="X45" s="11">
        <f>V45/$V$49</f>
        <v>3.1740104280957915E-2</v>
      </c>
      <c r="Z45" s="5">
        <v>874550.0862972897</v>
      </c>
      <c r="AA45">
        <v>416440.31212452025</v>
      </c>
      <c r="AB45">
        <v>106920.29205984132</v>
      </c>
      <c r="AC45">
        <v>20018.480890396113</v>
      </c>
      <c r="AD45" s="6">
        <v>57270.686017220927</v>
      </c>
      <c r="AH45" s="11">
        <f t="shared" ref="AH45:AH48" si="2">SUM(Z45:AD45)</f>
        <v>1475199.8573892682</v>
      </c>
      <c r="AJ45" s="11">
        <f>AH45/$AH$49</f>
        <v>3.0158111554691631E-2</v>
      </c>
      <c r="AL45" s="5">
        <v>1765756108056.5918</v>
      </c>
      <c r="AM45">
        <v>839513959019.44128</v>
      </c>
      <c r="AN45">
        <v>216162931620.38953</v>
      </c>
      <c r="AO45">
        <v>40519969895.800278</v>
      </c>
      <c r="AP45" s="6">
        <v>115791540896.69189</v>
      </c>
      <c r="AT45" s="11">
        <f t="shared" ref="AT45:AT48" si="3">SUM(AL45:AP45)</f>
        <v>2977744509488.915</v>
      </c>
      <c r="AV45" s="11">
        <f>AT45/AT$49</f>
        <v>3.0100934395570711E-2</v>
      </c>
    </row>
    <row r="46" spans="2:48">
      <c r="B46" s="5">
        <v>98.67647058823529</v>
      </c>
      <c r="C46">
        <v>31.8</v>
      </c>
      <c r="D46">
        <v>5</v>
      </c>
      <c r="E46">
        <v>1.8323529411764707</v>
      </c>
      <c r="F46" s="6">
        <v>5.9232026143790844</v>
      </c>
      <c r="J46" s="11">
        <f t="shared" si="0"/>
        <v>143.23202614379085</v>
      </c>
      <c r="L46" s="11">
        <f>J46/$J$49</f>
        <v>0.13917505116122247</v>
      </c>
      <c r="N46" s="5">
        <v>2596.2624937154351</v>
      </c>
      <c r="O46">
        <v>1328.4660597572361</v>
      </c>
      <c r="P46">
        <v>364.68083566760038</v>
      </c>
      <c r="Q46">
        <v>61.737963050982088</v>
      </c>
      <c r="R46" s="6">
        <v>172.78048822092939</v>
      </c>
      <c r="V46" s="11">
        <f t="shared" si="1"/>
        <v>4523.9278404121833</v>
      </c>
      <c r="X46" s="11">
        <f>V46/$V$49</f>
        <v>0.13474955750624715</v>
      </c>
      <c r="Z46" s="5">
        <v>3907956.4552705758</v>
      </c>
      <c r="AA46">
        <v>1862799.212703408</v>
      </c>
      <c r="AB46">
        <v>480474.99591207149</v>
      </c>
      <c r="AC46">
        <v>89748.341148207706</v>
      </c>
      <c r="AD46" s="6">
        <v>256338.88771137426</v>
      </c>
      <c r="AH46" s="11">
        <f t="shared" si="2"/>
        <v>6597317.8927456373</v>
      </c>
      <c r="AJ46" s="11">
        <f>AH46/$AH$49</f>
        <v>0.13487165686370101</v>
      </c>
      <c r="AL46" s="5">
        <v>7910207656164.1123</v>
      </c>
      <c r="AM46">
        <v>3760849215666.167</v>
      </c>
      <c r="AN46">
        <v>968369471257.078</v>
      </c>
      <c r="AO46">
        <v>181521273675.54535</v>
      </c>
      <c r="AP46" s="6">
        <v>518721925050.50684</v>
      </c>
      <c r="AT46" s="11">
        <f t="shared" si="3"/>
        <v>13339669541813.41</v>
      </c>
      <c r="AV46" s="11">
        <f>AT46/AT$49</f>
        <v>0.13484585949438488</v>
      </c>
    </row>
    <row r="47" spans="2:48">
      <c r="B47" s="5">
        <v>381</v>
      </c>
      <c r="C47">
        <v>267</v>
      </c>
      <c r="D47">
        <v>40.736263736263737</v>
      </c>
      <c r="E47">
        <v>5</v>
      </c>
      <c r="F47" s="6">
        <v>18.972222222222221</v>
      </c>
      <c r="J47" s="11">
        <f t="shared" si="0"/>
        <v>712.70848595848588</v>
      </c>
      <c r="L47" s="11">
        <f>J47/$J$49</f>
        <v>0.69252137714460205</v>
      </c>
      <c r="N47" s="5">
        <v>13144.005727932197</v>
      </c>
      <c r="O47">
        <v>5805.2516788766789</v>
      </c>
      <c r="P47">
        <v>1668.2902930402931</v>
      </c>
      <c r="Q47">
        <v>331.94378276951807</v>
      </c>
      <c r="R47" s="6">
        <v>909.94950441715139</v>
      </c>
      <c r="V47" s="11">
        <f t="shared" si="1"/>
        <v>21859.440987035839</v>
      </c>
      <c r="X47" s="11">
        <f>V47/$V$49</f>
        <v>0.65110454990560318</v>
      </c>
      <c r="Z47" s="5">
        <v>19122572.868655808</v>
      </c>
      <c r="AA47">
        <v>9073040.3530418482</v>
      </c>
      <c r="AB47">
        <v>2345108.0069227731</v>
      </c>
      <c r="AC47">
        <v>440284.27899630426</v>
      </c>
      <c r="AD47" s="6">
        <v>1256282.0708357026</v>
      </c>
      <c r="AH47" s="11">
        <f t="shared" si="2"/>
        <v>32237287.578452438</v>
      </c>
      <c r="AJ47" s="11">
        <f>AH47/$AH$49</f>
        <v>0.65904000067639656</v>
      </c>
      <c r="AL47" s="5">
        <v>38677143211555.641</v>
      </c>
      <c r="AM47">
        <v>18388675825305.551</v>
      </c>
      <c r="AN47">
        <v>4734860915629.0244</v>
      </c>
      <c r="AO47">
        <v>887555806672.48767</v>
      </c>
      <c r="AP47" s="6">
        <v>2536308365255.4141</v>
      </c>
      <c r="AT47" s="11">
        <f t="shared" si="3"/>
        <v>65224544124418.109</v>
      </c>
      <c r="AV47" s="11">
        <f>AT47/AT$49</f>
        <v>0.65933115397032194</v>
      </c>
    </row>
    <row r="48" spans="2:48">
      <c r="B48" s="7">
        <v>76</v>
      </c>
      <c r="C48" s="8">
        <v>44.3</v>
      </c>
      <c r="D48" s="8">
        <v>13.450549450549451</v>
      </c>
      <c r="E48" s="8">
        <v>1.8029411764705883</v>
      </c>
      <c r="F48" s="9">
        <v>5</v>
      </c>
      <c r="J48" s="11">
        <f t="shared" si="0"/>
        <v>140.55349062702004</v>
      </c>
      <c r="L48" s="11">
        <f>J48/$J$49</f>
        <v>0.13657238381356177</v>
      </c>
      <c r="N48" s="7">
        <v>3416.6736748545568</v>
      </c>
      <c r="O48" s="8">
        <v>1551.4619729943261</v>
      </c>
      <c r="P48" s="8">
        <v>390.55265747324574</v>
      </c>
      <c r="Q48" s="8">
        <v>77.735950405803351</v>
      </c>
      <c r="R48" s="9">
        <v>223.55602689793866</v>
      </c>
      <c r="V48" s="11">
        <f t="shared" si="1"/>
        <v>5659.980282625871</v>
      </c>
      <c r="X48" s="12">
        <f>V48/$V$49</f>
        <v>0.16858797608682252</v>
      </c>
      <c r="Z48" s="7">
        <v>4728638.1575838039</v>
      </c>
      <c r="AA48" s="8">
        <v>2244726.8477296312</v>
      </c>
      <c r="AB48" s="8">
        <v>577700.68912650878</v>
      </c>
      <c r="AC48" s="8">
        <v>108505.60434771338</v>
      </c>
      <c r="AD48" s="9">
        <v>310101.82974155981</v>
      </c>
      <c r="AH48" s="11">
        <f t="shared" si="2"/>
        <v>7969673.1285292171</v>
      </c>
      <c r="AJ48" s="12">
        <f>AH48/$AH$49</f>
        <v>0.16292727392881654</v>
      </c>
      <c r="AL48" s="7">
        <v>9546857292377.4512</v>
      </c>
      <c r="AM48" s="8">
        <v>4538960439384.2266</v>
      </c>
      <c r="AN48" s="8">
        <v>1168721952586.1338</v>
      </c>
      <c r="AO48" s="8">
        <v>219078740154.81119</v>
      </c>
      <c r="AP48" s="9">
        <v>626047574379.80676</v>
      </c>
      <c r="AT48" s="11">
        <f t="shared" si="3"/>
        <v>16099665998882.43</v>
      </c>
      <c r="AV48" s="12">
        <f>AT48/AT$49</f>
        <v>0.16274565815793823</v>
      </c>
    </row>
    <row r="49" spans="2:48">
      <c r="J49" s="3">
        <f>SUM(J44:J48)</f>
        <v>1029.1501598075126</v>
      </c>
      <c r="L49" s="3">
        <f>SUM(L44:L48)</f>
        <v>1</v>
      </c>
      <c r="V49" s="3">
        <f>SUM(V44:V48)</f>
        <v>33572.858598830266</v>
      </c>
      <c r="X49">
        <f>SUM(X44:X48)</f>
        <v>1</v>
      </c>
      <c r="AH49" s="3">
        <f>SUM(AH44:AH48)</f>
        <v>48915524.923170283</v>
      </c>
      <c r="AJ49">
        <f>SUM(AJ44:AJ48)</f>
        <v>0.99999999999999989</v>
      </c>
      <c r="AT49" s="3">
        <f>SUM(AT44:AT48)</f>
        <v>98925318076739.969</v>
      </c>
      <c r="AV49">
        <f>SUM(AV44:AV48)</f>
        <v>1</v>
      </c>
    </row>
    <row r="51" spans="2:48">
      <c r="B51" s="2">
        <f t="array" ref="B51:G56">MMULT(G13:L18,G13:L18)</f>
        <v>6</v>
      </c>
      <c r="C51" s="3">
        <v>2.6706349206349209</v>
      </c>
      <c r="D51" s="3">
        <v>1.2661782661782663</v>
      </c>
      <c r="E51" s="3">
        <v>0.18739495798319328</v>
      </c>
      <c r="F51" s="3">
        <v>0.41984126984126979</v>
      </c>
      <c r="G51" s="4">
        <v>2.9547619047619045</v>
      </c>
      <c r="J51" s="10">
        <f>SUM(B51:G51)</f>
        <v>13.498811319399554</v>
      </c>
      <c r="L51" s="10">
        <f t="shared" ref="L51:L56" si="4">J51/J$57</f>
        <v>8.5897641475453038E-3</v>
      </c>
      <c r="N51" s="2">
        <f t="array" ref="N51:S56">MMULT(B51:G56,B51:G56)</f>
        <v>507.00470684000095</v>
      </c>
      <c r="O51" s="3">
        <v>167.1509192822428</v>
      </c>
      <c r="P51" s="3">
        <v>46.633963799194895</v>
      </c>
      <c r="Q51" s="3">
        <v>10.581569126225988</v>
      </c>
      <c r="R51" s="3">
        <v>24.622199029184323</v>
      </c>
      <c r="S51" s="4">
        <v>185.55428709945517</v>
      </c>
      <c r="V51" s="10">
        <f>SUM(N51:S51)</f>
        <v>941.54764517630429</v>
      </c>
      <c r="X51" s="10">
        <f t="shared" ref="X51:X56" si="5">V51/V$57</f>
        <v>1.1406844732371106E-2</v>
      </c>
      <c r="Z51" s="2">
        <f t="array" ref="Z51:AE56">MMULT(N51:S56,N51:S56)</f>
        <v>1558454.3701841158</v>
      </c>
      <c r="AA51" s="3">
        <v>525938.53865032457</v>
      </c>
      <c r="AB51" s="3">
        <v>156475.44998443814</v>
      </c>
      <c r="AC51" s="3">
        <v>33655.405316385491</v>
      </c>
      <c r="AD51" s="3">
        <v>76536.049109779444</v>
      </c>
      <c r="AE51" s="4">
        <v>562332.14972998947</v>
      </c>
      <c r="AH51" s="10">
        <f>SUM(Z51:AE51)</f>
        <v>2913391.9629750326</v>
      </c>
      <c r="AJ51" s="10">
        <f t="shared" ref="AJ51:AJ56" si="6">AH51/AH$57</f>
        <v>1.1142413462982642E-2</v>
      </c>
      <c r="AL51" s="2">
        <f t="array" ref="AL51:AQ56">MMULT(Z51:AE56,Z51:AE56)</f>
        <v>15503103514495.773</v>
      </c>
      <c r="AM51" s="3">
        <v>5232411020886.0576</v>
      </c>
      <c r="AN51" s="3">
        <v>1559516781067.0779</v>
      </c>
      <c r="AO51" s="3">
        <v>335151635941.13074</v>
      </c>
      <c r="AP51" s="3">
        <v>761655506430.13</v>
      </c>
      <c r="AQ51" s="4">
        <v>5590291809888.6416</v>
      </c>
      <c r="AT51" s="10">
        <f>SUM(AL51:AQ51)</f>
        <v>28982130268708.809</v>
      </c>
      <c r="AV51" s="10">
        <f t="shared" ref="AV51:AV56" si="7">AT51/AT$57</f>
        <v>1.1137031377919084E-2</v>
      </c>
    </row>
    <row r="52" spans="2:48">
      <c r="B52" s="5">
        <v>35.50339366515837</v>
      </c>
      <c r="C52">
        <v>6</v>
      </c>
      <c r="D52">
        <v>2.7609890109890109</v>
      </c>
      <c r="E52">
        <v>0.83050527903469074</v>
      </c>
      <c r="F52">
        <v>1.4616641528406236</v>
      </c>
      <c r="G52" s="6">
        <v>10.551389786683904</v>
      </c>
      <c r="J52" s="11">
        <f t="shared" ref="J52:J56" si="8">SUM(B52:G52)</f>
        <v>57.107941894706599</v>
      </c>
      <c r="L52" s="11">
        <f t="shared" si="4"/>
        <v>3.6339773941597042E-2</v>
      </c>
      <c r="N52" s="5">
        <v>1611.9997216835452</v>
      </c>
      <c r="O52">
        <v>596.67793130072539</v>
      </c>
      <c r="P52">
        <v>170.34189708921045</v>
      </c>
      <c r="Q52">
        <v>34.32905134401674</v>
      </c>
      <c r="R52">
        <v>80.607557339174974</v>
      </c>
      <c r="S52" s="6">
        <v>593.69106424621123</v>
      </c>
      <c r="V52" s="11">
        <f t="shared" ref="V52:V56" si="9">SUM(N52:S52)</f>
        <v>3087.6472230028835</v>
      </c>
      <c r="X52" s="11">
        <f t="shared" si="5"/>
        <v>3.7406829746290463E-2</v>
      </c>
      <c r="Z52" s="5">
        <v>5234257.20066135</v>
      </c>
      <c r="AA52">
        <v>1770629.7460533953</v>
      </c>
      <c r="AB52">
        <v>527414.53293161665</v>
      </c>
      <c r="AC52">
        <v>113146.83997945627</v>
      </c>
      <c r="AD52">
        <v>257278.3913926825</v>
      </c>
      <c r="AE52" s="6">
        <v>1887886.832467193</v>
      </c>
      <c r="AH52" s="11">
        <f t="shared" ref="AH52:AH56" si="10">SUM(Z52:AE52)</f>
        <v>9790613.5434856955</v>
      </c>
      <c r="AJ52" s="11">
        <f t="shared" si="6"/>
        <v>3.744469180398096E-2</v>
      </c>
      <c r="AL52" s="5">
        <v>52138842391472.914</v>
      </c>
      <c r="AM52">
        <v>17597247746728.973</v>
      </c>
      <c r="AN52">
        <v>5244857335919.2188</v>
      </c>
      <c r="AO52">
        <v>1127157313685.9487</v>
      </c>
      <c r="AP52">
        <v>2561542239889.2939</v>
      </c>
      <c r="AQ52" s="6">
        <v>18800827359431.367</v>
      </c>
      <c r="AT52" s="11">
        <f t="shared" ref="AT52:AT56" si="11">SUM(AL52:AQ52)</f>
        <v>97470474387127.719</v>
      </c>
      <c r="AV52" s="11">
        <f t="shared" si="7"/>
        <v>3.7455208489008761E-2</v>
      </c>
    </row>
    <row r="53" spans="2:48">
      <c r="B53" s="5">
        <v>126.67647058823529</v>
      </c>
      <c r="C53">
        <v>33.133333333333333</v>
      </c>
      <c r="D53">
        <v>6</v>
      </c>
      <c r="E53">
        <v>2.2767973856209149</v>
      </c>
      <c r="F53">
        <v>6.2565359477124174</v>
      </c>
      <c r="G53" s="6">
        <v>55.529411764705884</v>
      </c>
      <c r="J53" s="11">
        <f t="shared" si="8"/>
        <v>229.87254901960785</v>
      </c>
      <c r="L53" s="11">
        <f t="shared" si="4"/>
        <v>0.14627591521601538</v>
      </c>
      <c r="N53" s="5">
        <v>5937.7666918049272</v>
      </c>
      <c r="O53">
        <v>2071.4626517273573</v>
      </c>
      <c r="P53">
        <v>659.76726370035192</v>
      </c>
      <c r="Q53">
        <v>134.1940328494394</v>
      </c>
      <c r="R53">
        <v>297.94869241143749</v>
      </c>
      <c r="S53" s="6">
        <v>2074.8100912159734</v>
      </c>
      <c r="V53" s="11">
        <f t="shared" si="9"/>
        <v>11175.949423709488</v>
      </c>
      <c r="X53" s="11">
        <f t="shared" si="5"/>
        <v>0.13539656805069644</v>
      </c>
      <c r="Z53" s="5">
        <v>19326712.762589063</v>
      </c>
      <c r="AA53">
        <v>6523466.971245449</v>
      </c>
      <c r="AB53">
        <v>1948631.9090509193</v>
      </c>
      <c r="AC53">
        <v>418367.03809687129</v>
      </c>
      <c r="AD53">
        <v>949983.36618371657</v>
      </c>
      <c r="AE53" s="6">
        <v>6963631.5691426462</v>
      </c>
      <c r="AH53" s="11">
        <f t="shared" si="10"/>
        <v>36130793.616308667</v>
      </c>
      <c r="AJ53" s="11">
        <f t="shared" si="6"/>
        <v>0.13818402958986095</v>
      </c>
      <c r="AL53" s="5">
        <v>192481804338575.84</v>
      </c>
      <c r="AM53">
        <v>64963919194607.984</v>
      </c>
      <c r="AN53">
        <v>19362511878482.281</v>
      </c>
      <c r="AO53">
        <v>4161146943673.3486</v>
      </c>
      <c r="AP53">
        <v>9456484436414.9375</v>
      </c>
      <c r="AQ53" s="6">
        <v>69407284759574.008</v>
      </c>
      <c r="AT53" s="11">
        <f t="shared" si="11"/>
        <v>359833151551328.38</v>
      </c>
      <c r="AV53" s="11">
        <f t="shared" si="7"/>
        <v>0.13827393164295496</v>
      </c>
    </row>
    <row r="54" spans="2:48">
      <c r="B54" s="5">
        <v>444</v>
      </c>
      <c r="C54">
        <v>270</v>
      </c>
      <c r="D54">
        <v>42.986263736263737</v>
      </c>
      <c r="E54">
        <v>6</v>
      </c>
      <c r="F54">
        <v>19.722222222222221</v>
      </c>
      <c r="G54" s="6">
        <v>163.85714285714286</v>
      </c>
      <c r="J54" s="11">
        <f t="shared" si="8"/>
        <v>946.56562881562877</v>
      </c>
      <c r="L54" s="11">
        <f t="shared" si="4"/>
        <v>0.60233270243685666</v>
      </c>
      <c r="N54" s="5">
        <v>27142.435098398331</v>
      </c>
      <c r="O54">
        <v>8037.9242368742362</v>
      </c>
      <c r="P54">
        <v>2652.8028083028084</v>
      </c>
      <c r="Q54">
        <v>609.37773079317185</v>
      </c>
      <c r="R54">
        <v>1311.9741874955109</v>
      </c>
      <c r="S54" s="6">
        <v>9495.9621022768079</v>
      </c>
      <c r="V54" s="11">
        <f t="shared" si="9"/>
        <v>49250.47616414087</v>
      </c>
      <c r="X54" s="11">
        <f t="shared" si="5"/>
        <v>0.59666925776709223</v>
      </c>
      <c r="Z54" s="5">
        <v>83378884.518180341</v>
      </c>
      <c r="AA54">
        <v>28048323.554238562</v>
      </c>
      <c r="AB54">
        <v>8373960.8589591086</v>
      </c>
      <c r="AC54">
        <v>1803576.9073297863</v>
      </c>
      <c r="AD54">
        <v>4094133.9200368281</v>
      </c>
      <c r="AE54" s="6">
        <v>30046283.961675871</v>
      </c>
      <c r="AH54" s="11">
        <f t="shared" si="10"/>
        <v>155745163.72042048</v>
      </c>
      <c r="AJ54" s="11">
        <f t="shared" si="6"/>
        <v>0.59565517825509318</v>
      </c>
      <c r="AL54" s="5">
        <v>829065151904296</v>
      </c>
      <c r="AM54">
        <v>279814858800823.19</v>
      </c>
      <c r="AN54">
        <v>83398756726627.672</v>
      </c>
      <c r="AO54">
        <v>17923036102902.773</v>
      </c>
      <c r="AP54">
        <v>40731315254832.211</v>
      </c>
      <c r="AQ54" s="6">
        <v>298953929933374.5</v>
      </c>
      <c r="AT54" s="11">
        <f t="shared" si="11"/>
        <v>1549887048722856.5</v>
      </c>
      <c r="AV54" s="11">
        <f t="shared" si="7"/>
        <v>0.59557874227393237</v>
      </c>
    </row>
    <row r="55" spans="2:48">
      <c r="B55" s="5">
        <v>160</v>
      </c>
      <c r="C55">
        <v>48.3</v>
      </c>
      <c r="D55">
        <v>16.450549450549453</v>
      </c>
      <c r="E55">
        <v>3.1362745098039215</v>
      </c>
      <c r="F55">
        <v>6</v>
      </c>
      <c r="G55" s="6">
        <v>49.785714285714285</v>
      </c>
      <c r="J55" s="11">
        <f t="shared" si="8"/>
        <v>283.67253824606769</v>
      </c>
      <c r="L55" s="11">
        <f t="shared" si="4"/>
        <v>0.18051072357515055</v>
      </c>
      <c r="N55" s="5">
        <v>8213.4177368383262</v>
      </c>
      <c r="O55">
        <v>2774.0862116641529</v>
      </c>
      <c r="P55">
        <v>821.56718110321049</v>
      </c>
      <c r="Q55">
        <v>177.45769051210226</v>
      </c>
      <c r="R55">
        <v>407.00609572888982</v>
      </c>
      <c r="S55" s="6">
        <v>3007.2129174746824</v>
      </c>
      <c r="V55" s="11">
        <f t="shared" si="9"/>
        <v>15400.747833321364</v>
      </c>
      <c r="X55" s="11">
        <f t="shared" si="5"/>
        <v>0.18657997839737858</v>
      </c>
      <c r="Z55" s="5">
        <v>25978531.313470297</v>
      </c>
      <c r="AA55">
        <v>8768307.5307384729</v>
      </c>
      <c r="AB55">
        <v>2612649.4531628839</v>
      </c>
      <c r="AC55">
        <v>561517.64785930072</v>
      </c>
      <c r="AD55">
        <v>1276227.52149339</v>
      </c>
      <c r="AE55" s="6">
        <v>9368643.4289290197</v>
      </c>
      <c r="AH55" s="11">
        <f t="shared" si="10"/>
        <v>48565876.895653367</v>
      </c>
      <c r="AJ55" s="11">
        <f t="shared" si="6"/>
        <v>0.18574262833178662</v>
      </c>
      <c r="AL55" s="5">
        <v>258547007911372.38</v>
      </c>
      <c r="AM55">
        <v>87261461667487.562</v>
      </c>
      <c r="AN55">
        <v>26008252627468.078</v>
      </c>
      <c r="AO55">
        <v>5589365040532.0068</v>
      </c>
      <c r="AP55">
        <v>12702216065151.164</v>
      </c>
      <c r="AQ55" s="6">
        <v>93229890098776.688</v>
      </c>
      <c r="AT55" s="11">
        <f t="shared" si="11"/>
        <v>483338193410787.88</v>
      </c>
      <c r="AV55" s="11">
        <f t="shared" si="7"/>
        <v>0.18573350462006896</v>
      </c>
    </row>
    <row r="56" spans="2:48">
      <c r="B56" s="7">
        <v>22.138888888888889</v>
      </c>
      <c r="C56" s="8">
        <v>7.5388888888888879</v>
      </c>
      <c r="D56" s="8">
        <v>3.0811965811965809</v>
      </c>
      <c r="E56" s="8">
        <v>0.64820261437908488</v>
      </c>
      <c r="F56" s="8">
        <v>1.3749999999999998</v>
      </c>
      <c r="G56" s="9">
        <v>6</v>
      </c>
      <c r="J56" s="11">
        <f t="shared" si="8"/>
        <v>40.782176973353444</v>
      </c>
      <c r="L56" s="12">
        <f t="shared" si="4"/>
        <v>2.5951120682835154E-2</v>
      </c>
      <c r="N56" s="7">
        <v>1431.4398755656107</v>
      </c>
      <c r="O56" s="8">
        <v>493.10907571005606</v>
      </c>
      <c r="P56" s="8">
        <v>136.30424233083545</v>
      </c>
      <c r="Q56" s="8">
        <v>29.515872317588006</v>
      </c>
      <c r="R56" s="8">
        <v>68.875756043157992</v>
      </c>
      <c r="S56" s="9">
        <v>526.72591994062577</v>
      </c>
      <c r="V56" s="12">
        <f t="shared" si="9"/>
        <v>2685.9707419078741</v>
      </c>
      <c r="X56" s="12">
        <f t="shared" si="5"/>
        <v>3.2540521306171091E-2</v>
      </c>
      <c r="Z56" s="7">
        <v>4450795.7277109716</v>
      </c>
      <c r="AA56" s="8">
        <v>1503889.9037244064</v>
      </c>
      <c r="AB56" s="8">
        <v>447360.75490542734</v>
      </c>
      <c r="AC56" s="8">
        <v>96121.685638745243</v>
      </c>
      <c r="AD56" s="8">
        <v>218640.74750488583</v>
      </c>
      <c r="AE56" s="9">
        <v>1606015.5380022181</v>
      </c>
      <c r="AH56" s="12">
        <f t="shared" si="10"/>
        <v>8322824.3574866541</v>
      </c>
      <c r="AJ56" s="12">
        <f t="shared" si="6"/>
        <v>3.1831058556295568E-2</v>
      </c>
      <c r="AL56" s="7">
        <v>44296652948731.25</v>
      </c>
      <c r="AM56" s="8">
        <v>14950452313117.98</v>
      </c>
      <c r="AN56" s="8">
        <v>4455974283415.9014</v>
      </c>
      <c r="AO56" s="8">
        <v>957621129922.12549</v>
      </c>
      <c r="AP56" s="8">
        <v>2176260802142.7341</v>
      </c>
      <c r="AQ56" s="9">
        <v>15973007524238.359</v>
      </c>
      <c r="AT56" s="12">
        <f t="shared" si="11"/>
        <v>82809969001568.344</v>
      </c>
      <c r="AV56" s="12">
        <f t="shared" si="7"/>
        <v>3.1821581596115749E-2</v>
      </c>
    </row>
    <row r="57" spans="2:48">
      <c r="J57" s="3">
        <f>SUM(J51:J56)</f>
        <v>1571.4996462687639</v>
      </c>
      <c r="L57">
        <f>SUM(L51:L56)</f>
        <v>1</v>
      </c>
      <c r="V57">
        <f>SUM(V51:V56)</f>
        <v>82542.339031258787</v>
      </c>
      <c r="X57">
        <f>SUM(X51:X56)</f>
        <v>1</v>
      </c>
      <c r="AH57">
        <f>SUM(AH51:AH56)</f>
        <v>261468664.0963299</v>
      </c>
      <c r="AJ57">
        <f>SUM(AJ51:AJ56)</f>
        <v>1</v>
      </c>
      <c r="AT57">
        <f>SUM(AT51:AT56)</f>
        <v>2602320967342378</v>
      </c>
      <c r="AV57">
        <f>SUM(AV51:AV56)</f>
        <v>0.99999999999999989</v>
      </c>
    </row>
    <row r="59" spans="2:48">
      <c r="B59" s="2">
        <f t="array" ref="B59:H65">MMULT(G13:M19,G13:M19)</f>
        <v>7</v>
      </c>
      <c r="C59" s="3">
        <v>3.6706349206349209</v>
      </c>
      <c r="D59" s="3">
        <v>2.0439560439560438</v>
      </c>
      <c r="E59" s="3">
        <v>0.19749596808420339</v>
      </c>
      <c r="F59" s="3">
        <v>0.47539682539682537</v>
      </c>
      <c r="G59" s="3">
        <v>3.0658730158730156</v>
      </c>
      <c r="H59" s="4">
        <v>1.1697278911564626</v>
      </c>
      <c r="J59" s="10">
        <f t="shared" ref="J59:J65" si="12">SUM(B59:H59)</f>
        <v>17.623084665101469</v>
      </c>
      <c r="L59" s="10">
        <f t="shared" ref="L59:L65" si="13">J59/$J$66</f>
        <v>7.2621349898775193E-3</v>
      </c>
      <c r="N59" s="2">
        <f t="array" ref="N59:T65">MMULT(B59:H65,B59:H65)</f>
        <v>935.77337666742426</v>
      </c>
      <c r="O59" s="3">
        <v>410.98384090673301</v>
      </c>
      <c r="P59" s="3">
        <v>131.89336315944959</v>
      </c>
      <c r="Q59" s="3">
        <v>16.636531834437996</v>
      </c>
      <c r="R59" s="3">
        <v>45.26414190320002</v>
      </c>
      <c r="S59" s="3">
        <v>331.15822884635406</v>
      </c>
      <c r="T59" s="4">
        <v>84.996980664405982</v>
      </c>
      <c r="V59" s="10">
        <f t="shared" ref="V59:V65" si="14">SUM(N59:T59)</f>
        <v>1956.7064639820048</v>
      </c>
      <c r="X59" s="10">
        <f t="shared" ref="X59:X65" si="15">V59/V$66</f>
        <v>9.4823617986147524E-3</v>
      </c>
      <c r="Z59" s="2">
        <f t="array" ref="Z59:AF65">MMULT(N59:T65,N59:T65)</f>
        <v>7240255.6969698258</v>
      </c>
      <c r="AA59" s="3">
        <v>3172569.1192215094</v>
      </c>
      <c r="AB59" s="3">
        <v>1103307.0108154949</v>
      </c>
      <c r="AC59" s="3">
        <v>133917.66340583726</v>
      </c>
      <c r="AD59" s="3">
        <v>353178.57092044782</v>
      </c>
      <c r="AE59" s="3">
        <v>2506448.0994274174</v>
      </c>
      <c r="AF59" s="4">
        <v>708148.66905013076</v>
      </c>
      <c r="AH59" s="10">
        <f t="shared" ref="AH59:AH65" si="16">SUM(Z59:AF59)</f>
        <v>15217824.829810664</v>
      </c>
      <c r="AJ59" s="10">
        <f t="shared" ref="AJ59:AJ65" si="17">AH59/AH$66</f>
        <v>9.2281336662942779E-3</v>
      </c>
      <c r="AL59" s="2">
        <f t="array" ref="AL59:AR65">MMULT(Z59:AF65,Z59:AF65)</f>
        <v>457345465178698.5</v>
      </c>
      <c r="AM59" s="3">
        <v>200253773705974.28</v>
      </c>
      <c r="AN59" s="3">
        <v>69942731964646.266</v>
      </c>
      <c r="AO59" s="3">
        <v>8476044169662.0762</v>
      </c>
      <c r="AP59" s="3">
        <v>22316218009244.699</v>
      </c>
      <c r="AQ59" s="3">
        <v>158094608500752.22</v>
      </c>
      <c r="AR59" s="4">
        <v>44889817098709.016</v>
      </c>
      <c r="AT59" s="10">
        <f t="shared" ref="AT59:AT65" si="18">SUM(AL59:AR59)</f>
        <v>961318658627687.12</v>
      </c>
      <c r="AV59" s="10">
        <f t="shared" ref="AV59:AV65" si="19">AT59/AT$66</f>
        <v>9.2164608127410022E-3</v>
      </c>
    </row>
    <row r="60" spans="2:48">
      <c r="B60" s="5">
        <v>36.50339366515837</v>
      </c>
      <c r="C60">
        <v>7</v>
      </c>
      <c r="D60">
        <v>3.5387667887667886</v>
      </c>
      <c r="E60">
        <v>0.84060628913570079</v>
      </c>
      <c r="F60">
        <v>1.5172197083961791</v>
      </c>
      <c r="G60">
        <v>10.662500897795015</v>
      </c>
      <c r="H60" s="6">
        <v>4.9358256122962008</v>
      </c>
      <c r="J60" s="11">
        <f t="shared" si="12"/>
        <v>64.998312961548251</v>
      </c>
      <c r="L60" s="11">
        <f t="shared" si="13"/>
        <v>2.6784557403608841E-2</v>
      </c>
      <c r="N60" s="5">
        <v>2882.8127416985958</v>
      </c>
      <c r="O60">
        <v>1457.9474175075366</v>
      </c>
      <c r="P60">
        <v>468.19579191751808</v>
      </c>
      <c r="Q60">
        <v>49.542237713068978</v>
      </c>
      <c r="R60">
        <v>141.74340200726755</v>
      </c>
      <c r="S60">
        <v>1005.0987566238617</v>
      </c>
      <c r="T60" s="6">
        <v>258.77816823915094</v>
      </c>
      <c r="V60" s="11">
        <f t="shared" si="14"/>
        <v>6264.1185157070004</v>
      </c>
      <c r="X60" s="11">
        <f t="shared" si="15"/>
        <v>3.0356437824841608E-2</v>
      </c>
      <c r="Z60" s="5">
        <v>23243825.495370597</v>
      </c>
      <c r="AA60">
        <v>10252810.404094655</v>
      </c>
      <c r="AB60">
        <v>3568066.9112087064</v>
      </c>
      <c r="AC60">
        <v>429345.30408782361</v>
      </c>
      <c r="AD60">
        <v>1134790.4766613797</v>
      </c>
      <c r="AE60">
        <v>8037339.7297413964</v>
      </c>
      <c r="AF60" s="6">
        <v>2272613.0685920501</v>
      </c>
      <c r="AH60" s="11">
        <f t="shared" si="16"/>
        <v>48938791.389756605</v>
      </c>
      <c r="AJ60" s="11">
        <f t="shared" si="17"/>
        <v>2.9676626815081056E-2</v>
      </c>
      <c r="AL60" s="5">
        <v>1471260390552943.5</v>
      </c>
      <c r="AM60">
        <v>644217283705343.12</v>
      </c>
      <c r="AN60">
        <v>225007004393603.78</v>
      </c>
      <c r="AO60">
        <v>27267010530984.492</v>
      </c>
      <c r="AP60">
        <v>71790454139198.703</v>
      </c>
      <c r="AQ60">
        <v>508581669662575.5</v>
      </c>
      <c r="AR60" s="6">
        <v>144408754290869.66</v>
      </c>
      <c r="AT60" s="11">
        <f t="shared" si="18"/>
        <v>3092532567275518.5</v>
      </c>
      <c r="AV60" s="11">
        <f t="shared" si="19"/>
        <v>2.964907105736192E-2</v>
      </c>
    </row>
    <row r="61" spans="2:48">
      <c r="B61" s="5">
        <v>127.96218487394958</v>
      </c>
      <c r="C61">
        <v>34.419047619047618</v>
      </c>
      <c r="D61">
        <v>7</v>
      </c>
      <c r="E61">
        <v>2.289784398607928</v>
      </c>
      <c r="F61">
        <v>6.3279645191409886</v>
      </c>
      <c r="G61">
        <v>55.67226890756303</v>
      </c>
      <c r="H61" s="6">
        <v>8.9327731092436977</v>
      </c>
      <c r="J61" s="11">
        <f t="shared" si="12"/>
        <v>242.60402342755282</v>
      </c>
      <c r="L61" s="11">
        <f t="shared" si="13"/>
        <v>9.9972462295842487E-2</v>
      </c>
      <c r="N61" s="5">
        <v>8708.3306086070788</v>
      </c>
      <c r="O61">
        <v>4161.2006839099276</v>
      </c>
      <c r="P61">
        <v>1622.9825312836867</v>
      </c>
      <c r="Q61">
        <v>165.68359144311319</v>
      </c>
      <c r="R61">
        <v>435.38206218514341</v>
      </c>
      <c r="S61">
        <v>2848.3623532241181</v>
      </c>
      <c r="T61" s="6">
        <v>922.76073251811522</v>
      </c>
      <c r="V61" s="11">
        <f t="shared" si="14"/>
        <v>18864.702563171188</v>
      </c>
      <c r="X61" s="11">
        <f t="shared" si="15"/>
        <v>9.1419913114208107E-2</v>
      </c>
      <c r="Z61" s="5">
        <v>73490409.533585578</v>
      </c>
      <c r="AA61">
        <v>32305373.876717389</v>
      </c>
      <c r="AB61">
        <v>11350345.264219658</v>
      </c>
      <c r="AC61">
        <v>1364077.8679179533</v>
      </c>
      <c r="AD61">
        <v>3589667.3268444943</v>
      </c>
      <c r="AE61">
        <v>25336086.717052516</v>
      </c>
      <c r="AF61" s="6">
        <v>7243321.3207853362</v>
      </c>
      <c r="AH61" s="11">
        <f t="shared" si="16"/>
        <v>154679281.90712294</v>
      </c>
      <c r="AJ61" s="11">
        <f t="shared" si="17"/>
        <v>9.3797970788122409E-2</v>
      </c>
      <c r="AL61" s="5">
        <v>4661316821237704</v>
      </c>
      <c r="AM61">
        <v>2041017729923550.8</v>
      </c>
      <c r="AN61">
        <v>712886029534924.62</v>
      </c>
      <c r="AO61">
        <v>86389665703360.422</v>
      </c>
      <c r="AP61">
        <v>227450097456808.81</v>
      </c>
      <c r="AQ61">
        <v>1611301939500644.5</v>
      </c>
      <c r="AR61" s="6">
        <v>457531371803644.75</v>
      </c>
      <c r="AT61" s="11">
        <f t="shared" si="18"/>
        <v>9797893655160638</v>
      </c>
      <c r="AV61" s="11">
        <f t="shared" si="19"/>
        <v>9.3935452214253853E-2</v>
      </c>
    </row>
    <row r="62" spans="2:48">
      <c r="B62" s="5">
        <v>543</v>
      </c>
      <c r="C62">
        <v>369</v>
      </c>
      <c r="D62">
        <v>119.98626373626374</v>
      </c>
      <c r="E62">
        <v>7</v>
      </c>
      <c r="F62">
        <v>25.222222222222221</v>
      </c>
      <c r="G62">
        <v>174.85714285714286</v>
      </c>
      <c r="H62" s="6">
        <v>41.539682539682538</v>
      </c>
      <c r="J62" s="11">
        <f t="shared" si="12"/>
        <v>1280.6053113553114</v>
      </c>
      <c r="L62" s="11">
        <f t="shared" si="13"/>
        <v>0.52771287300416858</v>
      </c>
      <c r="N62" s="5">
        <v>53600.991357032326</v>
      </c>
      <c r="O62">
        <v>20616.864320071465</v>
      </c>
      <c r="P62">
        <v>7379.4206983492695</v>
      </c>
      <c r="Q62">
        <v>1034.4374777870225</v>
      </c>
      <c r="R62">
        <v>2591.1784717111395</v>
      </c>
      <c r="S62">
        <v>18737.685388747574</v>
      </c>
      <c r="T62" s="6">
        <v>5437.0562643290932</v>
      </c>
      <c r="V62" s="11">
        <f t="shared" si="14"/>
        <v>109397.63397802791</v>
      </c>
      <c r="X62" s="11">
        <f t="shared" si="15"/>
        <v>0.53015000685439095</v>
      </c>
      <c r="Z62" s="5">
        <v>415873874.17645633</v>
      </c>
      <c r="AA62">
        <v>180986710.92046615</v>
      </c>
      <c r="AB62">
        <v>63250211.982542433</v>
      </c>
      <c r="AC62">
        <v>7720848.7591151362</v>
      </c>
      <c r="AD62">
        <v>20279070.762853079</v>
      </c>
      <c r="AE62">
        <v>143847536.79602927</v>
      </c>
      <c r="AF62" s="6">
        <v>40871921.746019334</v>
      </c>
      <c r="AH62" s="11">
        <f t="shared" si="16"/>
        <v>872830175.14348173</v>
      </c>
      <c r="AJ62" s="11">
        <f t="shared" si="17"/>
        <v>0.52928678140785956</v>
      </c>
      <c r="AL62" s="5">
        <v>2.6260574877071816E+16</v>
      </c>
      <c r="AM62">
        <v>1.1498286444125252E+16</v>
      </c>
      <c r="AN62">
        <v>4016050621371008.5</v>
      </c>
      <c r="AO62">
        <v>486694720354194.38</v>
      </c>
      <c r="AP62">
        <v>1281385935667840.8</v>
      </c>
      <c r="AQ62">
        <v>9077712261540948</v>
      </c>
      <c r="AR62" s="6">
        <v>2577579111761456.5</v>
      </c>
      <c r="AT62" s="11">
        <f t="shared" si="18"/>
        <v>5.5198283971892512E+16</v>
      </c>
      <c r="AV62" s="11">
        <f t="shared" si="19"/>
        <v>0.52920310720248509</v>
      </c>
    </row>
    <row r="63" spans="2:48">
      <c r="B63" s="5">
        <v>178</v>
      </c>
      <c r="C63">
        <v>66.3</v>
      </c>
      <c r="D63">
        <v>30.450549450549453</v>
      </c>
      <c r="E63">
        <v>3.3180926916221032</v>
      </c>
      <c r="F63">
        <v>7</v>
      </c>
      <c r="G63">
        <v>51.785714285714285</v>
      </c>
      <c r="H63" s="6">
        <v>23.230158730158731</v>
      </c>
      <c r="J63" s="11">
        <f t="shared" si="12"/>
        <v>360.08451515804455</v>
      </c>
      <c r="L63" s="11">
        <f t="shared" si="13"/>
        <v>0.14838391839657322</v>
      </c>
      <c r="N63" s="5">
        <v>16272.406806218991</v>
      </c>
      <c r="O63">
        <v>7374.5127506558183</v>
      </c>
      <c r="P63">
        <v>2366.1167829252913</v>
      </c>
      <c r="Q63">
        <v>290.26998151500953</v>
      </c>
      <c r="R63">
        <v>793.883425549707</v>
      </c>
      <c r="S63">
        <v>5765.466431980718</v>
      </c>
      <c r="T63" s="6">
        <v>1490.0606800218145</v>
      </c>
      <c r="V63" s="11">
        <f t="shared" si="14"/>
        <v>34352.716858867352</v>
      </c>
      <c r="X63" s="11">
        <f t="shared" si="15"/>
        <v>0.16647611484772429</v>
      </c>
      <c r="Z63" s="5">
        <v>127541811.14110084</v>
      </c>
      <c r="AA63">
        <v>55946086.861759908</v>
      </c>
      <c r="AB63">
        <v>19462543.97780253</v>
      </c>
      <c r="AC63">
        <v>2358777.8624622943</v>
      </c>
      <c r="AD63">
        <v>6222433.8681504456</v>
      </c>
      <c r="AE63">
        <v>44141092.29383491</v>
      </c>
      <c r="AF63" s="6">
        <v>12476166.87180268</v>
      </c>
      <c r="AH63" s="11">
        <f t="shared" si="16"/>
        <v>268148912.87691361</v>
      </c>
      <c r="AJ63" s="11">
        <f t="shared" si="17"/>
        <v>0.16260628822933065</v>
      </c>
      <c r="AL63" s="5">
        <v>8059661895770576</v>
      </c>
      <c r="AM63">
        <v>3529020278286696.5</v>
      </c>
      <c r="AN63">
        <v>1232584113450893.5</v>
      </c>
      <c r="AO63">
        <v>149370774668304.88</v>
      </c>
      <c r="AP63">
        <v>393272165821909.5</v>
      </c>
      <c r="AQ63">
        <v>2786051754591619.5</v>
      </c>
      <c r="AR63" s="6">
        <v>791080289462320.38</v>
      </c>
      <c r="AT63" s="11">
        <f t="shared" si="18"/>
        <v>1.694104127205232E+16</v>
      </c>
      <c r="AV63" s="11">
        <f t="shared" si="19"/>
        <v>0.1624190289136673</v>
      </c>
    </row>
    <row r="64" spans="2:48">
      <c r="B64" s="5">
        <v>31.138888888888889</v>
      </c>
      <c r="C64">
        <v>16.538888888888888</v>
      </c>
      <c r="D64">
        <v>10.081196581196581</v>
      </c>
      <c r="E64">
        <v>0.73911170528817582</v>
      </c>
      <c r="F64">
        <v>1.8749999999999998</v>
      </c>
      <c r="G64">
        <v>7</v>
      </c>
      <c r="H64" s="6">
        <v>4.2394179894179889</v>
      </c>
      <c r="J64" s="11">
        <f t="shared" si="12"/>
        <v>71.612504053680524</v>
      </c>
      <c r="L64" s="11">
        <f t="shared" si="13"/>
        <v>2.951013862123919E-2</v>
      </c>
      <c r="N64" s="5">
        <v>3803.7772488676897</v>
      </c>
      <c r="O64">
        <v>1576.0451581642756</v>
      </c>
      <c r="P64">
        <v>485.95184918891147</v>
      </c>
      <c r="Q64">
        <v>67.90473611053676</v>
      </c>
      <c r="R64">
        <v>182.56152857672464</v>
      </c>
      <c r="S64">
        <v>1384.3966874421355</v>
      </c>
      <c r="T64" s="6">
        <v>341.72100500910022</v>
      </c>
      <c r="V64" s="11">
        <f t="shared" si="14"/>
        <v>7842.3582133593727</v>
      </c>
      <c r="X64" s="11">
        <f t="shared" si="15"/>
        <v>3.8004718286705395E-2</v>
      </c>
      <c r="Z64" s="5">
        <v>28807591.176650546</v>
      </c>
      <c r="AA64">
        <v>12585336.1690882</v>
      </c>
      <c r="AB64">
        <v>4368247.1213094136</v>
      </c>
      <c r="AC64">
        <v>532796.35130186728</v>
      </c>
      <c r="AD64">
        <v>1404477.0953086293</v>
      </c>
      <c r="AE64">
        <v>9983649.0929176584</v>
      </c>
      <c r="AF64" s="6">
        <v>2814469.4151882408</v>
      </c>
      <c r="AH64" s="11">
        <f t="shared" si="16"/>
        <v>60496566.421764553</v>
      </c>
      <c r="AJ64" s="11">
        <f t="shared" si="17"/>
        <v>3.668529553568526E-2</v>
      </c>
      <c r="AL64" s="5">
        <v>1817091276094599.5</v>
      </c>
      <c r="AM64">
        <v>795628534948741.25</v>
      </c>
      <c r="AN64">
        <v>277887948111003.56</v>
      </c>
      <c r="AO64">
        <v>33676363796328.43</v>
      </c>
      <c r="AP64">
        <v>88665037439521.062</v>
      </c>
      <c r="AQ64">
        <v>628131688594225.25</v>
      </c>
      <c r="AR64" s="6">
        <v>178352245516632.59</v>
      </c>
      <c r="AT64" s="11">
        <f t="shared" si="18"/>
        <v>3819433094501051.5</v>
      </c>
      <c r="AV64" s="11">
        <f t="shared" si="19"/>
        <v>3.6618092373871654E-2</v>
      </c>
    </row>
    <row r="65" spans="2:48">
      <c r="B65" s="7">
        <v>174.31818181818181</v>
      </c>
      <c r="C65" s="8">
        <v>114.67878787878787</v>
      </c>
      <c r="D65" s="8">
        <v>18.130619380619379</v>
      </c>
      <c r="E65" s="8">
        <v>1.9341057635175281</v>
      </c>
      <c r="F65" s="8">
        <v>8.0151515151515156</v>
      </c>
      <c r="G65" s="8">
        <v>65.103896103896105</v>
      </c>
      <c r="H65" s="9">
        <v>7</v>
      </c>
      <c r="J65" s="12">
        <f t="shared" si="12"/>
        <v>389.18074246015419</v>
      </c>
      <c r="L65" s="12">
        <f t="shared" si="13"/>
        <v>0.16037391528869013</v>
      </c>
      <c r="N65" s="7">
        <v>13450.832539799136</v>
      </c>
      <c r="O65" s="8">
        <v>5191.2357636994193</v>
      </c>
      <c r="P65" s="8">
        <v>2148.4059251750427</v>
      </c>
      <c r="Q65" s="8">
        <v>274.13360581323718</v>
      </c>
      <c r="R65" s="8">
        <v>654.65751527624775</v>
      </c>
      <c r="S65" s="8">
        <v>4431.2899057136447</v>
      </c>
      <c r="T65" s="9">
        <v>1523.4340565467314</v>
      </c>
      <c r="V65" s="12">
        <f t="shared" si="14"/>
        <v>27673.989312023463</v>
      </c>
      <c r="X65" s="12">
        <f t="shared" si="15"/>
        <v>0.13411044727351479</v>
      </c>
      <c r="Z65" s="7">
        <v>108955103.2171433</v>
      </c>
      <c r="AA65" s="8">
        <v>47408545.709758885</v>
      </c>
      <c r="AB65" s="8">
        <v>16689707.183536697</v>
      </c>
      <c r="AC65" s="8">
        <v>2029047.7929871283</v>
      </c>
      <c r="AD65" s="8">
        <v>5316402.6741246562</v>
      </c>
      <c r="AE65" s="8">
        <v>37587973.260878779</v>
      </c>
      <c r="AF65" s="9">
        <v>10770198.686251435</v>
      </c>
      <c r="AH65" s="12">
        <f t="shared" si="16"/>
        <v>228756978.52468088</v>
      </c>
      <c r="AJ65" s="12">
        <f t="shared" si="17"/>
        <v>0.13871890355762684</v>
      </c>
      <c r="AL65" s="7">
        <v>6895530854922460</v>
      </c>
      <c r="AM65" s="8">
        <v>3019225005276439</v>
      </c>
      <c r="AN65" s="8">
        <v>1054555173643725.6</v>
      </c>
      <c r="AO65" s="8">
        <v>127797876455123.5</v>
      </c>
      <c r="AP65" s="8">
        <v>336468198835678.31</v>
      </c>
      <c r="AQ65" s="8">
        <v>2383621191384234.5</v>
      </c>
      <c r="AR65" s="9">
        <v>676833394149526</v>
      </c>
      <c r="AT65" s="12">
        <f t="shared" si="18"/>
        <v>1.4494031694667188E+16</v>
      </c>
      <c r="AV65" s="12">
        <f t="shared" si="19"/>
        <v>0.13895878742561923</v>
      </c>
    </row>
    <row r="66" spans="2:48">
      <c r="J66">
        <f>SUM(J59:J65)</f>
        <v>2426.7084940813934</v>
      </c>
      <c r="L66">
        <f>SUM(L59:L65)</f>
        <v>1</v>
      </c>
      <c r="V66">
        <f>SUM(V59:V65)</f>
        <v>206352.2259051383</v>
      </c>
      <c r="X66">
        <f>SUM(X59:X65)</f>
        <v>1</v>
      </c>
      <c r="AH66">
        <f>SUM(AH59:AH65)</f>
        <v>1649068531.0935309</v>
      </c>
      <c r="AJ66">
        <f>SUM(AJ59:AJ65)</f>
        <v>1</v>
      </c>
      <c r="AT66">
        <f>SUM(AT59:AT65)</f>
        <v>1.0430453491417691E+17</v>
      </c>
      <c r="AV66">
        <f>SUM(AV59:AV65)</f>
        <v>1.0000000000000002</v>
      </c>
    </row>
  </sheetData>
  <mergeCells count="6">
    <mergeCell ref="B30:H30"/>
    <mergeCell ref="N30:T30"/>
    <mergeCell ref="Z30:AF30"/>
    <mergeCell ref="AL30:AR30"/>
    <mergeCell ref="B2:D2"/>
    <mergeCell ref="F10:M10"/>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dimension ref="B3:S246"/>
  <sheetViews>
    <sheetView topLeftCell="A184" workbookViewId="0">
      <selection activeCell="K4" sqref="K4"/>
    </sheetView>
  </sheetViews>
  <sheetFormatPr baseColWidth="10" defaultRowHeight="16"/>
  <sheetData>
    <row r="3" spans="2:11">
      <c r="C3" t="s">
        <v>17</v>
      </c>
      <c r="D3" t="s">
        <v>25</v>
      </c>
      <c r="E3" t="s">
        <v>26</v>
      </c>
    </row>
    <row r="4" spans="2:11">
      <c r="B4" t="s">
        <v>18</v>
      </c>
      <c r="C4">
        <f>AV!AV32</f>
        <v>0.31081368253838759</v>
      </c>
      <c r="D4">
        <f>'AV (2)'!AV32</f>
        <v>0.36689008389658134</v>
      </c>
      <c r="E4">
        <f>'AV (3)'!AV32</f>
        <v>9.6486419048576147E-2</v>
      </c>
      <c r="G4">
        <f t="array" ref="G4:G6">MMULT(C4:C6,C8)</f>
        <v>4.2010653543374965E-2</v>
      </c>
      <c r="H4">
        <f t="array" ref="H4:H6">MMULT(D4:D6,D8)</f>
        <v>0.18269161611600485</v>
      </c>
      <c r="I4">
        <f t="array" ref="I4:I6">MMULT(E4:E6,E8)</f>
        <v>3.5399910379612799E-2</v>
      </c>
      <c r="K4">
        <f>SUM(G4:I4)</f>
        <v>0.2601021800389926</v>
      </c>
    </row>
    <row r="5" spans="2:11">
      <c r="B5" t="s">
        <v>19</v>
      </c>
      <c r="C5">
        <f>AV!AV33</f>
        <v>0.19580035064269122</v>
      </c>
      <c r="D5">
        <f>'AV (2)'!AV33</f>
        <v>0.49794645354193262</v>
      </c>
      <c r="E5">
        <f>'AV (3)'!AV33</f>
        <v>0.10491743833475412</v>
      </c>
      <c r="G5">
        <v>2.6465053363619238E-2</v>
      </c>
      <c r="H5">
        <v>0.24795067059498813</v>
      </c>
      <c r="I5">
        <v>3.8493167752852331E-2</v>
      </c>
      <c r="K5">
        <f>SUM(G5:I5)</f>
        <v>0.31290889171145969</v>
      </c>
    </row>
    <row r="6" spans="2:11">
      <c r="B6" t="s">
        <v>20</v>
      </c>
      <c r="C6">
        <f>AV!AV34</f>
        <v>0.49338596681892116</v>
      </c>
      <c r="D6">
        <f>'AV (2)'!AV34</f>
        <v>0.13516346256148604</v>
      </c>
      <c r="E6">
        <f>'AV (3)'!AV34</f>
        <v>0.79859614261666978</v>
      </c>
      <c r="G6">
        <v>6.6687755654491851E-2</v>
      </c>
      <c r="H6">
        <v>6.7304166830939774E-2</v>
      </c>
      <c r="I6">
        <v>0.29299700576411619</v>
      </c>
      <c r="K6">
        <f>SUM(G6:I6)</f>
        <v>0.42698892824954782</v>
      </c>
    </row>
    <row r="7" spans="2:11">
      <c r="C7">
        <f>AV!AV35</f>
        <v>1</v>
      </c>
      <c r="D7">
        <f>'AV (2)'!AV35</f>
        <v>1</v>
      </c>
      <c r="E7">
        <f>'AV (3)'!AV35</f>
        <v>1</v>
      </c>
    </row>
    <row r="8" spans="2:11">
      <c r="B8" t="s">
        <v>31</v>
      </c>
      <c r="C8">
        <f>'K Gewichtung'!AV33</f>
        <v>0.13516346256148606</v>
      </c>
      <c r="D8">
        <f>'K Gewichtung'!AV34</f>
        <v>0.49794645354193273</v>
      </c>
      <c r="E8">
        <f>'K Gewichtung'!AV35</f>
        <v>0.36689008389658129</v>
      </c>
    </row>
    <row r="10" spans="2:11">
      <c r="C10" t="s">
        <v>17</v>
      </c>
      <c r="D10" t="s">
        <v>25</v>
      </c>
      <c r="E10" t="s">
        <v>26</v>
      </c>
    </row>
    <row r="11" spans="2:11">
      <c r="B11" t="s">
        <v>18</v>
      </c>
      <c r="C11">
        <f>AV!AV38</f>
        <v>0.12267689911927422</v>
      </c>
      <c r="D11">
        <f>'AV (2)'!AV38</f>
        <v>0.33742332950039655</v>
      </c>
      <c r="E11">
        <f>'AV (3)'!AV38</f>
        <v>8.939142531308554E-2</v>
      </c>
      <c r="G11">
        <f t="array" ref="G11:G14">MMULT(C11:C14,C16)</f>
        <v>1.6581434461267225E-2</v>
      </c>
      <c r="H11">
        <f t="array" ref="H11:H14">MMULT(D11:D14,D16)</f>
        <v>0.16801875026703347</v>
      </c>
      <c r="I11">
        <f t="array" ref="I11:I14">MMULT(E11:E14,E16)</f>
        <v>3.2796827532752933E-2</v>
      </c>
      <c r="K11">
        <f>SUM(G11:I11)</f>
        <v>0.21739701226105362</v>
      </c>
    </row>
    <row r="12" spans="2:11">
      <c r="B12" t="s">
        <v>19</v>
      </c>
      <c r="C12">
        <f>AV!AV39</f>
        <v>9.64008210247983E-2</v>
      </c>
      <c r="D12">
        <f>'AV (2)'!AV39</f>
        <v>0.45823786417390755</v>
      </c>
      <c r="E12">
        <f>'AV (3)'!AV39</f>
        <v>7.3910963849815756E-2</v>
      </c>
      <c r="G12">
        <v>1.3029868763481844E-2</v>
      </c>
      <c r="H12">
        <v>0.22817791934402715</v>
      </c>
      <c r="I12">
        <v>2.7117199727736088E-2</v>
      </c>
      <c r="K12">
        <f>SUM(G12:I12)</f>
        <v>0.26832498783524505</v>
      </c>
    </row>
    <row r="13" spans="2:11">
      <c r="B13" t="s">
        <v>20</v>
      </c>
      <c r="C13">
        <f>AV!AV40</f>
        <v>0.18996822682969761</v>
      </c>
      <c r="D13">
        <f>'AV (2)'!AV40</f>
        <v>0.17132193766541157</v>
      </c>
      <c r="E13">
        <f>'AV (3)'!AV40</f>
        <v>0.70640507223437354</v>
      </c>
      <c r="G13">
        <v>2.5676763314967724E-2</v>
      </c>
      <c r="H13">
        <v>8.5309151274423761E-2</v>
      </c>
      <c r="I13">
        <v>0.25917301621703986</v>
      </c>
      <c r="K13">
        <f>SUM(G13:I13)</f>
        <v>0.37015893080643136</v>
      </c>
    </row>
    <row r="14" spans="2:11">
      <c r="B14" t="s">
        <v>21</v>
      </c>
      <c r="C14">
        <f>AV!AV41</f>
        <v>0.59095405302622994</v>
      </c>
      <c r="D14">
        <f>'AV (2)'!AV41</f>
        <v>3.3016868660284387E-2</v>
      </c>
      <c r="E14">
        <f>'AV (3)'!AV41</f>
        <v>0.13029253860272533</v>
      </c>
      <c r="G14">
        <v>7.9875396021769282E-2</v>
      </c>
      <c r="H14">
        <v>1.6440632656448396E-2</v>
      </c>
      <c r="I14">
        <v>4.780304041905245E-2</v>
      </c>
      <c r="K14">
        <f>SUM(G14:I14)</f>
        <v>0.14411906909727012</v>
      </c>
    </row>
    <row r="15" spans="2:11">
      <c r="C15">
        <f>AV!AV42</f>
        <v>1</v>
      </c>
      <c r="D15">
        <f>'AV (2)'!AV42</f>
        <v>1</v>
      </c>
      <c r="E15">
        <f>'AV (3)'!AV42</f>
        <v>1.0000000000000002</v>
      </c>
    </row>
    <row r="16" spans="2:11">
      <c r="B16" t="s">
        <v>31</v>
      </c>
      <c r="C16">
        <f>C8</f>
        <v>0.13516346256148606</v>
      </c>
      <c r="D16">
        <f t="shared" ref="D16:E16" si="0">D8</f>
        <v>0.49794645354193273</v>
      </c>
      <c r="E16">
        <f t="shared" si="0"/>
        <v>0.36689008389658129</v>
      </c>
    </row>
    <row r="18" spans="2:11">
      <c r="C18" t="s">
        <v>17</v>
      </c>
      <c r="D18" t="s">
        <v>25</v>
      </c>
      <c r="E18" t="s">
        <v>26</v>
      </c>
    </row>
    <row r="19" spans="2:11">
      <c r="B19" t="s">
        <v>18</v>
      </c>
      <c r="C19">
        <f>AV!AV44</f>
        <v>7.5674613434333141E-2</v>
      </c>
      <c r="D19">
        <f>'AV (2)'!AV44</f>
        <v>0.3200167147644622</v>
      </c>
      <c r="E19">
        <f>'AV (3)'!AV44</f>
        <v>9.0941841305755347E-2</v>
      </c>
      <c r="G19">
        <f t="array" ref="G19:G23">MMULT(C19:C23,C25)</f>
        <v>1.0228442779786419E-2</v>
      </c>
      <c r="H19">
        <f t="array" ref="H19:H23">MMULT(D19:D23,D25)</f>
        <v>0.15935118819110422</v>
      </c>
      <c r="I19">
        <f t="array" ref="I19:I23">MMULT(E19:E23,E25)</f>
        <v>3.3365659786378163E-2</v>
      </c>
      <c r="K19">
        <f>SUM(G19:I19)</f>
        <v>0.2029452907572688</v>
      </c>
    </row>
    <row r="20" spans="2:11">
      <c r="B20" t="s">
        <v>19</v>
      </c>
      <c r="C20">
        <f>AV!AV45</f>
        <v>7.3072179175865448E-2</v>
      </c>
      <c r="D20">
        <f>'AV (2)'!AV45</f>
        <v>0.42734719467237275</v>
      </c>
      <c r="E20">
        <f>'AV (3)'!AV45</f>
        <v>6.1688376014012322E-2</v>
      </c>
      <c r="G20">
        <v>9.8766887543232911E-3</v>
      </c>
      <c r="H20">
        <v>0.21279602001820194</v>
      </c>
      <c r="I20">
        <v>2.2632853451224833E-2</v>
      </c>
      <c r="K20">
        <f>SUM(G20:I20)</f>
        <v>0.24530556222375008</v>
      </c>
    </row>
    <row r="21" spans="2:11">
      <c r="B21" t="s">
        <v>20</v>
      </c>
      <c r="C21">
        <f>AV!AV46</f>
        <v>0.12214545889131662</v>
      </c>
      <c r="D21">
        <f>'AV (2)'!AV46</f>
        <v>0.18947167097905587</v>
      </c>
      <c r="E21">
        <f>'AV (3)'!AV46</f>
        <v>0.58970102503484401</v>
      </c>
      <c r="G21">
        <v>1.6509603159912008E-2</v>
      </c>
      <c r="H21">
        <v>9.4346746610684804E-2</v>
      </c>
      <c r="I21">
        <v>0.2163554585489339</v>
      </c>
      <c r="K21">
        <f>SUM(G21:I21)</f>
        <v>0.32721180831953073</v>
      </c>
    </row>
    <row r="22" spans="2:11">
      <c r="B22" t="s">
        <v>21</v>
      </c>
      <c r="C22">
        <f>AV!AV47</f>
        <v>0.37572404579539509</v>
      </c>
      <c r="D22">
        <f>'AV (2)'!AV47</f>
        <v>3.1582209792054665E-2</v>
      </c>
      <c r="E22">
        <f>'AV (3)'!AV47</f>
        <v>0.11810035790074681</v>
      </c>
      <c r="G22">
        <v>5.078416299731596E-2</v>
      </c>
      <c r="H22">
        <v>1.5726249360970921E-2</v>
      </c>
      <c r="I22">
        <v>4.3329850218421277E-2</v>
      </c>
      <c r="K22">
        <f>SUM(G22:I22)</f>
        <v>0.10984026257670815</v>
      </c>
    </row>
    <row r="23" spans="2:11">
      <c r="B23" t="s">
        <v>22</v>
      </c>
      <c r="C23">
        <f>AV!AV48</f>
        <v>0.35338370270308972</v>
      </c>
      <c r="D23">
        <f>'AV (2)'!AV48</f>
        <v>3.1582209792054665E-2</v>
      </c>
      <c r="E23">
        <f>'AV (3)'!AV48</f>
        <v>0.13956839974464152</v>
      </c>
      <c r="G23">
        <v>4.7764564870148386E-2</v>
      </c>
      <c r="H23">
        <v>1.5726249360970921E-2</v>
      </c>
      <c r="I23">
        <v>5.1206261891623125E-2</v>
      </c>
      <c r="K23">
        <f>SUM(G23:I23)</f>
        <v>0.11469707612274244</v>
      </c>
    </row>
    <row r="24" spans="2:11">
      <c r="C24">
        <f>AV!AV49</f>
        <v>1</v>
      </c>
      <c r="D24">
        <f>'AV (2)'!AV49</f>
        <v>1</v>
      </c>
      <c r="E24">
        <f>'AV (3)'!AV49</f>
        <v>1</v>
      </c>
    </row>
    <row r="25" spans="2:11">
      <c r="B25" t="s">
        <v>31</v>
      </c>
      <c r="C25">
        <f>C16</f>
        <v>0.13516346256148606</v>
      </c>
      <c r="D25">
        <f t="shared" ref="D25:E25" si="1">D16</f>
        <v>0.49794645354193273</v>
      </c>
      <c r="E25">
        <f t="shared" si="1"/>
        <v>0.36689008389658129</v>
      </c>
    </row>
    <row r="27" spans="2:11">
      <c r="C27" t="s">
        <v>17</v>
      </c>
      <c r="D27" t="s">
        <v>25</v>
      </c>
      <c r="E27" t="s">
        <v>26</v>
      </c>
    </row>
    <row r="28" spans="2:11">
      <c r="B28" t="s">
        <v>18</v>
      </c>
      <c r="C28">
        <f>AV!AV51</f>
        <v>7.3395608382362754E-2</v>
      </c>
      <c r="D28">
        <f>'AV (2)'!AV51</f>
        <v>0.18134265755415913</v>
      </c>
      <c r="E28">
        <f>'AV (3)'!AV51</f>
        <v>6.5777042268464342E-2</v>
      </c>
      <c r="G28">
        <f t="array" ref="G28:G33">MMULT(C28:C33,C35)</f>
        <v>9.9204045657669809E-3</v>
      </c>
      <c r="H28">
        <f t="array" ref="H28:H33">MMULT(D28:D33,D35)</f>
        <v>9.0298933204962711E-2</v>
      </c>
      <c r="I28">
        <f t="array" ref="I28:I33">MMULT(E28:E33,E35)</f>
        <v>2.4132944556345855E-2</v>
      </c>
      <c r="K28">
        <f t="shared" ref="K28:K33" si="2">SUM(G28:I28)</f>
        <v>0.12435228232707554</v>
      </c>
    </row>
    <row r="29" spans="2:11">
      <c r="B29" t="s">
        <v>19</v>
      </c>
      <c r="C29">
        <f>AV!AV52</f>
        <v>7.1031165587213327E-2</v>
      </c>
      <c r="D29">
        <f>'AV (2)'!AV52</f>
        <v>0.28080644293262191</v>
      </c>
      <c r="E29">
        <f>'AV (3)'!AV52</f>
        <v>3.8926621288250127E-2</v>
      </c>
      <c r="G29">
        <v>9.6008182905460253E-3</v>
      </c>
      <c r="H29">
        <v>0.13982657239002419</v>
      </c>
      <c r="I29">
        <v>1.4281791350256536E-2</v>
      </c>
      <c r="K29">
        <f t="shared" si="2"/>
        <v>0.16370918203082674</v>
      </c>
    </row>
    <row r="30" spans="2:11">
      <c r="B30" t="s">
        <v>20</v>
      </c>
      <c r="C30">
        <f>AV!AV53</f>
        <v>0.11080583420303282</v>
      </c>
      <c r="D30">
        <f>'AV (2)'!AV53</f>
        <v>0.11817026277456114</v>
      </c>
      <c r="E30">
        <f>'AV (3)'!AV53</f>
        <v>0.36397843604970165</v>
      </c>
      <c r="G30">
        <v>1.4976900222895858E-2</v>
      </c>
      <c r="H30">
        <v>5.8842463262710989E-2</v>
      </c>
      <c r="I30">
        <v>0.13354007893882147</v>
      </c>
      <c r="K30">
        <f t="shared" si="2"/>
        <v>0.20735944242442833</v>
      </c>
    </row>
    <row r="31" spans="2:11">
      <c r="B31" t="s">
        <v>21</v>
      </c>
      <c r="C31">
        <f>AV!AV54</f>
        <v>0.34932761083864555</v>
      </c>
      <c r="D31">
        <f>'AV (2)'!AV54</f>
        <v>2.3202553301471078E-2</v>
      </c>
      <c r="E31">
        <f>'AV (3)'!AV54</f>
        <v>6.7186180431117015E-2</v>
      </c>
      <c r="G31">
        <v>4.721632944928264E-2</v>
      </c>
      <c r="H31">
        <v>1.1553629129585186E-2</v>
      </c>
      <c r="I31">
        <v>2.464994337506337E-2</v>
      </c>
      <c r="K31">
        <f t="shared" si="2"/>
        <v>8.3419901953931203E-2</v>
      </c>
    </row>
    <row r="32" spans="2:11">
      <c r="B32" t="s">
        <v>22</v>
      </c>
      <c r="C32">
        <f>AV!AV55</f>
        <v>0.30343007146455359</v>
      </c>
      <c r="D32">
        <f>'AV (2)'!AV55</f>
        <v>2.3202553301471078E-2</v>
      </c>
      <c r="E32">
        <f>'AV (3)'!AV55</f>
        <v>7.806760972724211E-2</v>
      </c>
      <c r="G32">
        <v>4.101265910442823E-2</v>
      </c>
      <c r="H32">
        <v>1.1553629129585186E-2</v>
      </c>
      <c r="I32">
        <v>2.8642231882433422E-2</v>
      </c>
      <c r="K32">
        <f t="shared" si="2"/>
        <v>8.1208520116446831E-2</v>
      </c>
    </row>
    <row r="33" spans="2:11">
      <c r="B33" t="s">
        <v>23</v>
      </c>
      <c r="C33">
        <f>AV!AV56</f>
        <v>9.200970952419199E-2</v>
      </c>
      <c r="D33">
        <f>'AV (2)'!AV56</f>
        <v>0.37327553013571574</v>
      </c>
      <c r="E33">
        <f>'AV (3)'!AV56</f>
        <v>0.3860641102352248</v>
      </c>
      <c r="G33">
        <v>1.2436350928566332E-2</v>
      </c>
      <c r="H33">
        <v>0.18587122642506448</v>
      </c>
      <c r="I33">
        <v>0.14164309379366063</v>
      </c>
      <c r="K33">
        <f t="shared" si="2"/>
        <v>0.33995067114729144</v>
      </c>
    </row>
    <row r="34" spans="2:11">
      <c r="C34">
        <f>AV!AV57</f>
        <v>1</v>
      </c>
      <c r="D34">
        <f>'AV (2)'!AV57</f>
        <v>1</v>
      </c>
      <c r="E34">
        <f>'AV (3)'!AV57</f>
        <v>1</v>
      </c>
    </row>
    <row r="35" spans="2:11">
      <c r="B35" t="s">
        <v>31</v>
      </c>
      <c r="C35">
        <f>C25</f>
        <v>0.13516346256148606</v>
      </c>
      <c r="D35">
        <f t="shared" ref="D35:E35" si="3">D25</f>
        <v>0.49794645354193273</v>
      </c>
      <c r="E35">
        <f t="shared" si="3"/>
        <v>0.36689008389658129</v>
      </c>
    </row>
    <row r="38" spans="2:11">
      <c r="C38" t="s">
        <v>17</v>
      </c>
      <c r="D38" t="s">
        <v>25</v>
      </c>
      <c r="E38" t="s">
        <v>26</v>
      </c>
    </row>
    <row r="39" spans="2:11">
      <c r="B39" t="s">
        <v>18</v>
      </c>
      <c r="C39">
        <f>AV!AV59</f>
        <v>6.8893626801437235E-2</v>
      </c>
      <c r="D39">
        <f>'AV (2)'!AV59</f>
        <v>0.27275627710349093</v>
      </c>
      <c r="E39">
        <f>'AV (3)'!AV59</f>
        <v>4.7823645935291162E-2</v>
      </c>
      <c r="G39">
        <f t="array" ref="G39:G45">MMULT(C39:C45,C47)</f>
        <v>9.3119011469010547E-3</v>
      </c>
      <c r="H39">
        <f t="array" ref="H39:H45">MMULT(D39:D45,D47)</f>
        <v>0.13581802086498398</v>
      </c>
      <c r="I39">
        <f t="array" ref="I39:I45">MMULT(E39:E45,E47)</f>
        <v>1.7546021469439375E-2</v>
      </c>
      <c r="K39">
        <f t="shared" ref="K39:K45" si="4">SUM(G39:I39)</f>
        <v>0.16267594348132441</v>
      </c>
    </row>
    <row r="40" spans="2:11">
      <c r="B40" t="s">
        <v>19</v>
      </c>
      <c r="C40">
        <f>AV!AV60</f>
        <v>6.6462999479404206E-2</v>
      </c>
      <c r="D40">
        <f>'AV (2)'!AV60</f>
        <v>0.14951735469194308</v>
      </c>
      <c r="E40">
        <f>'AV (3)'!AV60</f>
        <v>2.8120682244805201E-2</v>
      </c>
      <c r="G40">
        <v>8.9833691418585177E-3</v>
      </c>
      <c r="H40">
        <v>7.4451636511824307E-2</v>
      </c>
      <c r="I40">
        <v>1.0317199468025683E-2</v>
      </c>
      <c r="K40">
        <f t="shared" si="4"/>
        <v>9.375220512170851E-2</v>
      </c>
    </row>
    <row r="41" spans="2:11">
      <c r="B41" t="s">
        <v>20</v>
      </c>
      <c r="C41">
        <f>AV!AV61</f>
        <v>0.10835943668602135</v>
      </c>
      <c r="D41">
        <f>'AV (2)'!AV61</f>
        <v>6.9063054840626303E-2</v>
      </c>
      <c r="E41">
        <f>'AV (3)'!AV61</f>
        <v>0.23951404214156224</v>
      </c>
      <c r="G41">
        <v>1.4646236663694768E-2</v>
      </c>
      <c r="H41">
        <v>3.4389703228661875E-2</v>
      </c>
      <c r="I41">
        <v>8.7875327015727075E-2</v>
      </c>
      <c r="K41">
        <f t="shared" si="4"/>
        <v>0.13691126690808372</v>
      </c>
    </row>
    <row r="42" spans="2:11">
      <c r="B42" t="s">
        <v>21</v>
      </c>
      <c r="C42">
        <f>AV!AV62</f>
        <v>0.32133014050763098</v>
      </c>
      <c r="D42">
        <f>'AV (2)'!AV62</f>
        <v>1.5182565455679574E-2</v>
      </c>
      <c r="E42">
        <f>'AV (3)'!AV62</f>
        <v>4.5617222879828133E-2</v>
      </c>
      <c r="G42">
        <v>4.3432094416380233E-2</v>
      </c>
      <c r="H42">
        <v>7.5601046243239023E-3</v>
      </c>
      <c r="I42">
        <v>1.6736506729509191E-2</v>
      </c>
      <c r="K42">
        <f t="shared" si="4"/>
        <v>6.7728705770213324E-2</v>
      </c>
    </row>
    <row r="43" spans="2:11">
      <c r="B43" t="s">
        <v>22</v>
      </c>
      <c r="C43">
        <f>AV!AV63</f>
        <v>0.28405913257775905</v>
      </c>
      <c r="D43">
        <f>'AV (2)'!AV63</f>
        <v>1.5182565455679574E-2</v>
      </c>
      <c r="E43">
        <f>'AV (3)'!AV63</f>
        <v>5.1789035634252384E-2</v>
      </c>
      <c r="G43">
        <v>3.8394415931422142E-2</v>
      </c>
      <c r="H43">
        <v>7.5601046243239023E-3</v>
      </c>
      <c r="I43">
        <v>1.9000883628773894E-2</v>
      </c>
      <c r="K43">
        <f t="shared" si="4"/>
        <v>6.4955404184519935E-2</v>
      </c>
    </row>
    <row r="44" spans="2:11">
      <c r="B44" t="s">
        <v>23</v>
      </c>
      <c r="C44">
        <f>AV!AV64</f>
        <v>8.3966458263752583E-2</v>
      </c>
      <c r="D44">
        <f>'AV (2)'!AV64</f>
        <v>0.27936527503060604</v>
      </c>
      <c r="E44">
        <f>'AV (3)'!AV64</f>
        <v>0.27089698299572157</v>
      </c>
      <c r="G44">
        <v>1.1349197237953305E-2</v>
      </c>
      <c r="H44">
        <v>0.13910894794425693</v>
      </c>
      <c r="I44">
        <v>9.9389416818631046E-2</v>
      </c>
      <c r="K44">
        <f t="shared" si="4"/>
        <v>0.24984756200084129</v>
      </c>
    </row>
    <row r="45" spans="2:11">
      <c r="B45" t="s">
        <v>24</v>
      </c>
      <c r="C45">
        <f>AV!AV65</f>
        <v>6.6928205683994685E-2</v>
      </c>
      <c r="D45">
        <f>'AV (2)'!AV65</f>
        <v>0.1989329074219745</v>
      </c>
      <c r="E45">
        <f>'AV (3)'!AV65</f>
        <v>0.31623838816853944</v>
      </c>
      <c r="G45">
        <v>9.0462480232760545E-3</v>
      </c>
      <c r="H45">
        <v>9.9057935743557826E-2</v>
      </c>
      <c r="I45">
        <v>0.11602472876647507</v>
      </c>
      <c r="K45">
        <f t="shared" si="4"/>
        <v>0.22412891253330897</v>
      </c>
    </row>
    <row r="46" spans="2:11">
      <c r="C46">
        <f>AV!AV66</f>
        <v>1</v>
      </c>
      <c r="D46">
        <f>'AV (2)'!AV66</f>
        <v>1</v>
      </c>
      <c r="E46">
        <f>'AV (3)'!AV66</f>
        <v>1</v>
      </c>
    </row>
    <row r="47" spans="2:11">
      <c r="B47" t="s">
        <v>31</v>
      </c>
      <c r="C47">
        <f>C35</f>
        <v>0.13516346256148606</v>
      </c>
      <c r="D47">
        <f t="shared" ref="D47:E47" si="5">D35</f>
        <v>0.49794645354193273</v>
      </c>
      <c r="E47">
        <f t="shared" si="5"/>
        <v>0.36689008389658129</v>
      </c>
    </row>
    <row r="51" spans="2:13">
      <c r="C51" t="s">
        <v>17</v>
      </c>
      <c r="D51" t="s">
        <v>25</v>
      </c>
      <c r="E51" t="s">
        <v>26</v>
      </c>
      <c r="F51" t="s">
        <v>27</v>
      </c>
    </row>
    <row r="52" spans="2:13">
      <c r="B52" t="s">
        <v>18</v>
      </c>
      <c r="C52">
        <f>AV!AV32</f>
        <v>0.31081368253838759</v>
      </c>
      <c r="D52">
        <f>'AV (2)'!AV32</f>
        <v>0.36689008389658134</v>
      </c>
      <c r="E52">
        <f>'AV (3)'!AV32</f>
        <v>9.6486419048576147E-2</v>
      </c>
      <c r="F52">
        <f>'AV (4)'!AV32</f>
        <v>0.30116320510968347</v>
      </c>
      <c r="H52">
        <f t="array" ref="H52:H54">MMULT(C52:C54,C56)</f>
        <v>2.0724883412882571E-2</v>
      </c>
      <c r="I52">
        <f t="array" ref="I52:I54">MMULT(D52:D54,D56)</f>
        <v>9.0115417238907883E-2</v>
      </c>
      <c r="J52">
        <f t="array" ref="J52:J54">MMULT(E52:E54,E56)</f>
        <v>1.5901317570848408E-2</v>
      </c>
      <c r="K52">
        <f t="array" ref="K52:K54">MMULT(F52:F54,F56)</f>
        <v>0.15747739998222338</v>
      </c>
      <c r="M52">
        <f>SUM(H52:K52)</f>
        <v>0.28421901820486223</v>
      </c>
    </row>
    <row r="53" spans="2:13">
      <c r="B53" t="s">
        <v>19</v>
      </c>
      <c r="C53">
        <f>AV!AV33</f>
        <v>0.19580035064269122</v>
      </c>
      <c r="D53">
        <f>'AV (2)'!AV33</f>
        <v>0.49794645354193262</v>
      </c>
      <c r="E53">
        <f>'AV (3)'!AV33</f>
        <v>0.10491743833475412</v>
      </c>
      <c r="F53">
        <f>'AV (4)'!AV33</f>
        <v>0.62644471103128907</v>
      </c>
      <c r="H53">
        <v>1.3055858436251819E-2</v>
      </c>
      <c r="I53">
        <v>0.12230543804016894</v>
      </c>
      <c r="J53">
        <v>1.729078063142659E-2</v>
      </c>
      <c r="K53">
        <v>0.32756619219102162</v>
      </c>
      <c r="M53">
        <f t="shared" ref="M53:M54" si="6">SUM(H53:K53)</f>
        <v>0.48021826929886896</v>
      </c>
    </row>
    <row r="54" spans="2:13">
      <c r="B54" t="s">
        <v>20</v>
      </c>
      <c r="C54">
        <f>AV!AV34</f>
        <v>0.49338596681892116</v>
      </c>
      <c r="D54">
        <f>'AV (2)'!AV34</f>
        <v>0.13516346256148604</v>
      </c>
      <c r="E54">
        <f>'AV (3)'!AV34</f>
        <v>0.79859614261666978</v>
      </c>
      <c r="F54">
        <f>'AV (4)'!AV34</f>
        <v>7.2392083859027428E-2</v>
      </c>
      <c r="H54">
        <v>3.2898701744288841E-2</v>
      </c>
      <c r="I54">
        <v>3.3198803562151311E-2</v>
      </c>
      <c r="J54">
        <v>0.13161158844758275</v>
      </c>
      <c r="K54">
        <v>3.7853618742245763E-2</v>
      </c>
      <c r="M54">
        <f t="shared" si="6"/>
        <v>0.23556271249626867</v>
      </c>
    </row>
    <row r="55" spans="2:13">
      <c r="C55">
        <f>AV!AV35</f>
        <v>1</v>
      </c>
      <c r="D55">
        <f>'AV (2)'!AV35</f>
        <v>1</v>
      </c>
      <c r="E55">
        <f>'AV (3)'!AV35</f>
        <v>1</v>
      </c>
      <c r="F55">
        <f>'AV (4)'!AV35</f>
        <v>0.99999999999999989</v>
      </c>
    </row>
    <row r="56" spans="2:13">
      <c r="B56" t="s">
        <v>31</v>
      </c>
      <c r="C56">
        <f>'K Gewichtung'!AV39</f>
        <v>6.6679443593423232E-2</v>
      </c>
      <c r="D56">
        <f>'K Gewichtung'!AV40</f>
        <v>0.24561965884122813</v>
      </c>
      <c r="E56">
        <f>'K Gewichtung'!AV41</f>
        <v>0.16480368664985776</v>
      </c>
      <c r="F56">
        <f>'K Gewichtung'!AV42</f>
        <v>0.5228972109154908</v>
      </c>
    </row>
    <row r="59" spans="2:13">
      <c r="C59" t="s">
        <v>17</v>
      </c>
      <c r="D59" t="s">
        <v>25</v>
      </c>
      <c r="E59" t="s">
        <v>26</v>
      </c>
      <c r="F59" t="s">
        <v>27</v>
      </c>
    </row>
    <row r="60" spans="2:13">
      <c r="B60" t="s">
        <v>18</v>
      </c>
      <c r="C60">
        <f>AV!AV38</f>
        <v>0.12267689911927422</v>
      </c>
      <c r="D60">
        <f>'AV (2)'!AV38</f>
        <v>0.33742332950039655</v>
      </c>
      <c r="E60">
        <f>'AV (3)'!AV38</f>
        <v>8.939142531308554E-2</v>
      </c>
      <c r="F60">
        <f>'AV (4)'!AV38</f>
        <v>0.32250419774392086</v>
      </c>
      <c r="H60">
        <f t="array" ref="H60:H63">MMULT(C60:C63,C65)</f>
        <v>8.1800273750397175E-3</v>
      </c>
      <c r="I60">
        <f t="array" ref="I60:I63">MMULT(D60:D63,D65)</f>
        <v>8.2877803076958703E-2</v>
      </c>
      <c r="J60">
        <f t="array" ref="J60:J63">MMULT(E60:E63,E65)</f>
        <v>1.4732036446481913E-2</v>
      </c>
      <c r="K60">
        <f t="array" ref="K60:K63">MMULT(F60:F63,F65)</f>
        <v>0.16863654550883414</v>
      </c>
      <c r="M60">
        <f>SUM(H60:K60)</f>
        <v>0.27442641240731447</v>
      </c>
    </row>
    <row r="61" spans="2:13">
      <c r="B61" t="s">
        <v>19</v>
      </c>
      <c r="C61">
        <f>AV!AV39</f>
        <v>9.64008210247983E-2</v>
      </c>
      <c r="D61">
        <f>'AV (2)'!AV39</f>
        <v>0.45823786417390755</v>
      </c>
      <c r="E61">
        <f>'AV (3)'!AV39</f>
        <v>7.3910963849815756E-2</v>
      </c>
      <c r="F61">
        <f>'AV (4)'!AV39</f>
        <v>0.54433029289652346</v>
      </c>
      <c r="H61">
        <v>6.4279531078827263E-3</v>
      </c>
      <c r="I61">
        <v>0.1125522278665282</v>
      </c>
      <c r="J61">
        <v>1.2180799326294E-2</v>
      </c>
      <c r="K61">
        <v>0.28462879197240432</v>
      </c>
      <c r="M61">
        <f t="shared" ref="M61:M63" si="7">SUM(H61:K61)</f>
        <v>0.41578977227310926</v>
      </c>
    </row>
    <row r="62" spans="2:13">
      <c r="B62" t="s">
        <v>20</v>
      </c>
      <c r="C62">
        <f>AV!AV40</f>
        <v>0.18996822682969761</v>
      </c>
      <c r="D62">
        <f>'AV (2)'!AV40</f>
        <v>0.17132193766541157</v>
      </c>
      <c r="E62">
        <f>'AV (3)'!AV40</f>
        <v>0.70640507223437354</v>
      </c>
      <c r="F62">
        <f>'AV (4)'!AV40</f>
        <v>9.6703112258058943E-2</v>
      </c>
      <c r="H62">
        <v>1.2666975665433452E-2</v>
      </c>
      <c r="I62">
        <v>4.2080035881396541E-2</v>
      </c>
      <c r="J62">
        <v>0.11641816017238384</v>
      </c>
      <c r="K62">
        <v>5.0565787686586629E-2</v>
      </c>
      <c r="M62">
        <f t="shared" si="7"/>
        <v>0.22173095940580045</v>
      </c>
    </row>
    <row r="63" spans="2:13">
      <c r="B63" t="s">
        <v>21</v>
      </c>
      <c r="C63">
        <f>AV!AV41</f>
        <v>0.59095405302622994</v>
      </c>
      <c r="D63">
        <f>'AV (2)'!AV41</f>
        <v>3.3016868660284387E-2</v>
      </c>
      <c r="E63">
        <f>'AV (3)'!AV41</f>
        <v>0.13029253860272533</v>
      </c>
      <c r="F63">
        <f>'AV (4)'!AV41</f>
        <v>3.6462397101496631E-2</v>
      </c>
      <c r="H63">
        <v>3.9404487445067339E-2</v>
      </c>
      <c r="I63">
        <v>8.1095920163446883E-3</v>
      </c>
      <c r="J63">
        <v>2.1472690704698039E-2</v>
      </c>
      <c r="K63">
        <v>1.9066085747665665E-2</v>
      </c>
      <c r="M63">
        <f t="shared" si="7"/>
        <v>8.8052855913775735E-2</v>
      </c>
    </row>
    <row r="64" spans="2:13">
      <c r="C64">
        <f>AV!AV42</f>
        <v>1</v>
      </c>
      <c r="D64">
        <f>'AV (2)'!AV42</f>
        <v>1</v>
      </c>
      <c r="E64">
        <f>'AV (3)'!AV42</f>
        <v>1.0000000000000002</v>
      </c>
      <c r="F64">
        <f>'AV (4)'!AV42</f>
        <v>1</v>
      </c>
    </row>
    <row r="65" spans="2:13">
      <c r="B65" t="s">
        <v>31</v>
      </c>
      <c r="C65">
        <f>C56</f>
        <v>6.6679443593423232E-2</v>
      </c>
      <c r="D65">
        <f t="shared" ref="D65:F65" si="8">D56</f>
        <v>0.24561965884122813</v>
      </c>
      <c r="E65">
        <f t="shared" si="8"/>
        <v>0.16480368664985776</v>
      </c>
      <c r="F65">
        <f t="shared" si="8"/>
        <v>0.5228972109154908</v>
      </c>
    </row>
    <row r="67" spans="2:13">
      <c r="C67" t="s">
        <v>17</v>
      </c>
      <c r="D67" t="s">
        <v>25</v>
      </c>
      <c r="E67" t="s">
        <v>26</v>
      </c>
      <c r="F67" t="s">
        <v>27</v>
      </c>
    </row>
    <row r="68" spans="2:13">
      <c r="B68" t="s">
        <v>18</v>
      </c>
      <c r="C68">
        <f>AV!AV44</f>
        <v>7.5674613434333141E-2</v>
      </c>
      <c r="D68">
        <f>'AV (2)'!AV44</f>
        <v>0.3200167147644622</v>
      </c>
      <c r="E68">
        <f>'AV (3)'!AV44</f>
        <v>9.0941841305755347E-2</v>
      </c>
      <c r="F68">
        <f>'AV (4)'!AV44</f>
        <v>0.3230173188823825</v>
      </c>
      <c r="H68">
        <f t="array" ref="H68:H72">MMULT(C68:C72,C74)</f>
        <v>5.0459411179487245E-3</v>
      </c>
      <c r="I68">
        <f t="array" ref="I68:I72">MMULT(D68:D72,D74)</f>
        <v>7.8602396303937824E-2</v>
      </c>
      <c r="J68">
        <f t="array" ref="J68:J72">MMULT(E68:E72,E74)</f>
        <v>1.4987550717914796E-2</v>
      </c>
      <c r="K68">
        <f t="array" ref="K68:K72">MMULT(F68:F72,F74)</f>
        <v>0.16890485512099751</v>
      </c>
      <c r="M68">
        <f>SUM(H68:K68)</f>
        <v>0.26754074326079885</v>
      </c>
    </row>
    <row r="69" spans="2:13">
      <c r="B69" t="s">
        <v>19</v>
      </c>
      <c r="C69">
        <f>AV!AV45</f>
        <v>7.3072179175865448E-2</v>
      </c>
      <c r="D69">
        <f>'AV (2)'!AV45</f>
        <v>0.42734719467237275</v>
      </c>
      <c r="E69">
        <f>'AV (3)'!AV45</f>
        <v>6.1688376014012322E-2</v>
      </c>
      <c r="F69">
        <f>'AV (4)'!AV45</f>
        <v>0.47980956611480613</v>
      </c>
      <c r="H69">
        <v>4.8724122496056361E-3</v>
      </c>
      <c r="I69">
        <v>0.1049648721621841</v>
      </c>
      <c r="J69">
        <v>1.0166471790551888E-2</v>
      </c>
      <c r="K69">
        <v>0.25089108389200393</v>
      </c>
      <c r="M69">
        <f t="shared" ref="M69:M72" si="9">SUM(H69:K69)</f>
        <v>0.37089484009434553</v>
      </c>
    </row>
    <row r="70" spans="2:13">
      <c r="B70" t="s">
        <v>20</v>
      </c>
      <c r="C70">
        <f>AV!AV46</f>
        <v>0.12214545889131662</v>
      </c>
      <c r="D70">
        <f>'AV (2)'!AV46</f>
        <v>0.18947167097905587</v>
      </c>
      <c r="E70">
        <f>'AV (3)'!AV46</f>
        <v>0.58970102503484401</v>
      </c>
      <c r="F70">
        <f>'AV (4)'!AV46</f>
        <v>8.2499199720126593E-2</v>
      </c>
      <c r="H70">
        <v>8.1445912363363425E-3</v>
      </c>
      <c r="I70">
        <v>4.6537967185953127E-2</v>
      </c>
      <c r="J70">
        <v>9.7184902946942361E-2</v>
      </c>
      <c r="K70">
        <v>4.3138601436414237E-2</v>
      </c>
      <c r="M70">
        <f t="shared" si="9"/>
        <v>0.19500606280564609</v>
      </c>
    </row>
    <row r="71" spans="2:13">
      <c r="B71" t="s">
        <v>21</v>
      </c>
      <c r="C71">
        <f>AV!AV47</f>
        <v>0.37572404579539509</v>
      </c>
      <c r="D71">
        <f>'AV (2)'!AV47</f>
        <v>3.1582209792054665E-2</v>
      </c>
      <c r="E71">
        <f>'AV (3)'!AV47</f>
        <v>0.11810035790074681</v>
      </c>
      <c r="F71">
        <f>'AV (4)'!AV47</f>
        <v>2.922877899748904E-2</v>
      </c>
      <c r="H71">
        <v>2.5053070318306815E-2</v>
      </c>
      <c r="I71">
        <v>7.7572115945765616E-3</v>
      </c>
      <c r="J71">
        <v>1.9463374376710731E-2</v>
      </c>
      <c r="K71">
        <v>1.5283647016252294E-2</v>
      </c>
      <c r="M71">
        <f t="shared" si="9"/>
        <v>6.7557303305846403E-2</v>
      </c>
    </row>
    <row r="72" spans="2:13">
      <c r="B72" t="s">
        <v>22</v>
      </c>
      <c r="C72">
        <f>AV!AV48</f>
        <v>0.35338370270308972</v>
      </c>
      <c r="D72">
        <f>'AV (2)'!AV48</f>
        <v>3.1582209792054665E-2</v>
      </c>
      <c r="E72">
        <f>'AV (3)'!AV48</f>
        <v>0.13956839974464152</v>
      </c>
      <c r="F72">
        <f>'AV (4)'!AV48</f>
        <v>8.5445136285195789E-2</v>
      </c>
      <c r="H72">
        <v>2.3563428671225715E-2</v>
      </c>
      <c r="I72">
        <v>7.7572115945765616E-3</v>
      </c>
      <c r="J72">
        <v>2.3001386817737991E-2</v>
      </c>
      <c r="K72">
        <v>4.4679023449822879E-2</v>
      </c>
      <c r="M72">
        <f t="shared" si="9"/>
        <v>9.9001050533363139E-2</v>
      </c>
    </row>
    <row r="73" spans="2:13">
      <c r="C73">
        <f>AV!AV49</f>
        <v>1</v>
      </c>
      <c r="D73">
        <f>'AV (2)'!AV49</f>
        <v>1</v>
      </c>
      <c r="E73">
        <f>'AV (3)'!AV49</f>
        <v>1</v>
      </c>
      <c r="F73">
        <f>'AV (4)'!AV49</f>
        <v>1</v>
      </c>
    </row>
    <row r="74" spans="2:13">
      <c r="B74" t="s">
        <v>31</v>
      </c>
      <c r="C74">
        <f>C65</f>
        <v>6.6679443593423232E-2</v>
      </c>
      <c r="D74">
        <f t="shared" ref="D74:F74" si="10">D65</f>
        <v>0.24561965884122813</v>
      </c>
      <c r="E74">
        <f t="shared" si="10"/>
        <v>0.16480368664985776</v>
      </c>
      <c r="F74">
        <f t="shared" si="10"/>
        <v>0.5228972109154908</v>
      </c>
    </row>
    <row r="77" spans="2:13">
      <c r="C77" t="s">
        <v>17</v>
      </c>
      <c r="D77" t="s">
        <v>25</v>
      </c>
      <c r="E77" t="s">
        <v>26</v>
      </c>
      <c r="F77" t="s">
        <v>27</v>
      </c>
    </row>
    <row r="78" spans="2:13">
      <c r="B78" t="s">
        <v>18</v>
      </c>
      <c r="C78">
        <f>AV!AV51</f>
        <v>7.3395608382362754E-2</v>
      </c>
      <c r="D78">
        <f>'AV (2)'!AV51</f>
        <v>0.18134265755415913</v>
      </c>
      <c r="E78">
        <f>'AV (3)'!AV51</f>
        <v>6.5777042268464342E-2</v>
      </c>
      <c r="F78">
        <f>'AV (4)'!AV51</f>
        <v>0.26252781440874673</v>
      </c>
      <c r="H78">
        <f t="array" ref="H78:H83">MMULT(C78:C83,C85)</f>
        <v>4.8939783291367389E-3</v>
      </c>
      <c r="I78">
        <f t="array" ref="I78:I83">MMULT(D78:D83,D85)</f>
        <v>4.4541321681814225E-2</v>
      </c>
      <c r="J78">
        <f t="array" ref="J78:J83">MMULT(E78:E83,E85)</f>
        <v>1.0840299062766446E-2</v>
      </c>
      <c r="K78">
        <f t="array" ref="K78:K83">MMULT(F78:F83,F85)</f>
        <v>0.13727506194207326</v>
      </c>
      <c r="M78">
        <f>SUM(H78:K78)</f>
        <v>0.19755066101579066</v>
      </c>
    </row>
    <row r="79" spans="2:13">
      <c r="B79" t="s">
        <v>19</v>
      </c>
      <c r="C79">
        <f>AV!AV52</f>
        <v>7.1031165587213327E-2</v>
      </c>
      <c r="D79">
        <f>'AV (2)'!AV52</f>
        <v>0.28080644293262191</v>
      </c>
      <c r="E79">
        <f>'AV (3)'!AV52</f>
        <v>3.8926621288250127E-2</v>
      </c>
      <c r="F79">
        <f>'AV (4)'!AV52</f>
        <v>0.36047615746045925</v>
      </c>
      <c r="H79">
        <v>4.7363185991476965E-3</v>
      </c>
      <c r="I79">
        <v>6.8971582713529392E-2</v>
      </c>
      <c r="J79">
        <v>6.4152506971264563E-3</v>
      </c>
      <c r="K79">
        <v>0.18849197733760742</v>
      </c>
      <c r="M79">
        <f t="shared" ref="M79:M83" si="11">SUM(H79:K79)</f>
        <v>0.26861512934741094</v>
      </c>
    </row>
    <row r="80" spans="2:13">
      <c r="B80" t="s">
        <v>20</v>
      </c>
      <c r="C80">
        <f>AV!AV53</f>
        <v>0.11080583420303282</v>
      </c>
      <c r="D80">
        <f>'AV (2)'!AV53</f>
        <v>0.11817026277456114</v>
      </c>
      <c r="E80">
        <f>'AV (3)'!AV53</f>
        <v>0.36397843604970165</v>
      </c>
      <c r="F80">
        <f>'AV (4)'!AV53</f>
        <v>6.5770747886398834E-2</v>
      </c>
      <c r="H80">
        <v>7.3884713715633337E-3</v>
      </c>
      <c r="I80">
        <v>2.9024939627865988E-2</v>
      </c>
      <c r="J80">
        <v>5.9984988122040318E-2</v>
      </c>
      <c r="K80">
        <v>3.4391340629623859E-2</v>
      </c>
      <c r="M80">
        <f t="shared" si="11"/>
        <v>0.13078973975109348</v>
      </c>
    </row>
    <row r="81" spans="2:13">
      <c r="B81" t="s">
        <v>21</v>
      </c>
      <c r="C81">
        <f>AV!AV54</f>
        <v>0.34932761083864555</v>
      </c>
      <c r="D81">
        <f>'AV (2)'!AV54</f>
        <v>2.3202553301471078E-2</v>
      </c>
      <c r="E81">
        <f>'AV (3)'!AV54</f>
        <v>6.7186180431117015E-2</v>
      </c>
      <c r="F81">
        <f>'AV (4)'!AV54</f>
        <v>2.5637397668747838E-2</v>
      </c>
      <c r="H81">
        <v>2.329297072254077E-2</v>
      </c>
      <c r="I81">
        <v>5.6990032261527374E-3</v>
      </c>
      <c r="J81">
        <v>1.1072530226970613E-2</v>
      </c>
      <c r="K81">
        <v>1.340572373611955E-2</v>
      </c>
      <c r="M81">
        <f t="shared" si="11"/>
        <v>5.3470227911783672E-2</v>
      </c>
    </row>
    <row r="82" spans="2:13">
      <c r="B82" t="s">
        <v>22</v>
      </c>
      <c r="C82">
        <f>AV!AV55</f>
        <v>0.30343007146455359</v>
      </c>
      <c r="D82">
        <f>'AV (2)'!AV55</f>
        <v>2.3202553301471078E-2</v>
      </c>
      <c r="E82">
        <f>'AV (3)'!AV55</f>
        <v>7.806760972724211E-2</v>
      </c>
      <c r="F82">
        <f>'AV (4)'!AV55</f>
        <v>8.9717493485823113E-2</v>
      </c>
      <c r="H82">
        <v>2.023254833476908E-2</v>
      </c>
      <c r="I82">
        <v>5.6990032261527374E-3</v>
      </c>
      <c r="J82">
        <v>1.2865829890991796E-2</v>
      </c>
      <c r="K82">
        <v>4.6913027114065621E-2</v>
      </c>
      <c r="M82">
        <f t="shared" si="11"/>
        <v>8.5710408565979224E-2</v>
      </c>
    </row>
    <row r="83" spans="2:13">
      <c r="B83" t="s">
        <v>23</v>
      </c>
      <c r="C83">
        <f>AV!AV56</f>
        <v>9.200970952419199E-2</v>
      </c>
      <c r="D83">
        <f>'AV (2)'!AV56</f>
        <v>0.37327553013571574</v>
      </c>
      <c r="E83">
        <f>'AV (3)'!AV56</f>
        <v>0.3860641102352248</v>
      </c>
      <c r="F83">
        <f>'AV (4)'!AV56</f>
        <v>0.19587038908982421</v>
      </c>
      <c r="H83">
        <v>6.1351562362656166E-3</v>
      </c>
      <c r="I83">
        <v>9.1683808365713076E-2</v>
      </c>
      <c r="J83">
        <v>6.3624788649962127E-2</v>
      </c>
      <c r="K83">
        <v>0.10242008015600106</v>
      </c>
      <c r="M83">
        <f t="shared" si="11"/>
        <v>0.26386383340794189</v>
      </c>
    </row>
    <row r="84" spans="2:13">
      <c r="C84">
        <f>AV!AV57</f>
        <v>1</v>
      </c>
      <c r="D84">
        <f>'AV (2)'!AV57</f>
        <v>1</v>
      </c>
      <c r="E84">
        <f>'AV (3)'!AV57</f>
        <v>1</v>
      </c>
      <c r="F84">
        <f>'AV (4)'!AV57</f>
        <v>1</v>
      </c>
    </row>
    <row r="85" spans="2:13">
      <c r="B85" t="s">
        <v>31</v>
      </c>
      <c r="C85">
        <f>C74</f>
        <v>6.6679443593423232E-2</v>
      </c>
      <c r="D85">
        <f t="shared" ref="D85:F85" si="12">D74</f>
        <v>0.24561965884122813</v>
      </c>
      <c r="E85">
        <f t="shared" si="12"/>
        <v>0.16480368664985776</v>
      </c>
      <c r="F85">
        <f t="shared" si="12"/>
        <v>0.5228972109154908</v>
      </c>
    </row>
    <row r="88" spans="2:13">
      <c r="C88" t="s">
        <v>17</v>
      </c>
      <c r="D88" t="s">
        <v>25</v>
      </c>
      <c r="E88" t="s">
        <v>26</v>
      </c>
      <c r="F88" t="s">
        <v>27</v>
      </c>
    </row>
    <row r="89" spans="2:13">
      <c r="B89" t="s">
        <v>18</v>
      </c>
      <c r="C89">
        <f>AV!AV59</f>
        <v>6.8893626801437235E-2</v>
      </c>
      <c r="D89">
        <f>'AV (2)'!AV59</f>
        <v>0.27275627710349093</v>
      </c>
      <c r="E89">
        <f>'AV (3)'!AV59</f>
        <v>4.7823645935291162E-2</v>
      </c>
      <c r="F89">
        <f>'AV (4)'!AV59</f>
        <v>0.24751969293918338</v>
      </c>
      <c r="H89">
        <f t="array" ref="H89:H95">MMULT(C89:C95,C97)</f>
        <v>4.5937887022527851E-3</v>
      </c>
      <c r="I89">
        <f t="array" ref="I89:I95">MMULT(D89:D95,D97)</f>
        <v>6.6994303728962923E-2</v>
      </c>
      <c r="J89">
        <f t="array" ref="J89:J95">MMULT(E89:E95,E97)</f>
        <v>7.8815131591734675E-3</v>
      </c>
      <c r="K89">
        <f t="array" ref="K89:K95">MMULT(F89:F95,F97)</f>
        <v>0.12942735708455769</v>
      </c>
      <c r="M89">
        <f>SUM(H89:K89)</f>
        <v>0.20889696267494687</v>
      </c>
    </row>
    <row r="90" spans="2:13">
      <c r="B90" t="s">
        <v>19</v>
      </c>
      <c r="C90">
        <f>AV!AV60</f>
        <v>6.6462999479404206E-2</v>
      </c>
      <c r="D90">
        <f>'AV (2)'!AV60</f>
        <v>0.14951735469194308</v>
      </c>
      <c r="E90">
        <f>'AV (3)'!AV60</f>
        <v>2.8120682244805201E-2</v>
      </c>
      <c r="F90">
        <f>'AV (4)'!AV60</f>
        <v>0.33691023554719457</v>
      </c>
      <c r="H90">
        <v>4.4317158248366505E-3</v>
      </c>
      <c r="I90">
        <v>3.672440165027796E-2</v>
      </c>
      <c r="J90">
        <v>4.6343921050530949E-3</v>
      </c>
      <c r="K90">
        <v>0.17616942249650908</v>
      </c>
      <c r="M90">
        <f t="shared" ref="M90:M95" si="13">SUM(H90:K90)</f>
        <v>0.22195993207667677</v>
      </c>
    </row>
    <row r="91" spans="2:13">
      <c r="B91" t="s">
        <v>20</v>
      </c>
      <c r="C91">
        <f>AV!AV61</f>
        <v>0.10835943668602135</v>
      </c>
      <c r="D91">
        <f>'AV (2)'!AV61</f>
        <v>6.9063054840626303E-2</v>
      </c>
      <c r="E91">
        <f>'AV (3)'!AV61</f>
        <v>0.23951404214156224</v>
      </c>
      <c r="F91">
        <f>'AV (4)'!AV61</f>
        <v>6.2007533418051555E-2</v>
      </c>
      <c r="H91">
        <v>7.2253469463206769E-3</v>
      </c>
      <c r="I91">
        <v>1.6963243968487661E-2</v>
      </c>
      <c r="J91">
        <v>3.9472797149338851E-2</v>
      </c>
      <c r="K91">
        <v>3.2423566280048249E-2</v>
      </c>
      <c r="M91">
        <f t="shared" si="13"/>
        <v>9.6084954344195436E-2</v>
      </c>
    </row>
    <row r="92" spans="2:13">
      <c r="B92" t="s">
        <v>21</v>
      </c>
      <c r="C92">
        <f>AV!AV62</f>
        <v>0.32133014050763098</v>
      </c>
      <c r="D92">
        <f>'AV (2)'!AV62</f>
        <v>1.5182565455679574E-2</v>
      </c>
      <c r="E92">
        <f>'AV (3)'!AV62</f>
        <v>4.5617222879828133E-2</v>
      </c>
      <c r="F92">
        <f>'AV (4)'!AV62</f>
        <v>2.3812187399221106E-2</v>
      </c>
      <c r="H92">
        <v>2.1426114978845341E-2</v>
      </c>
      <c r="I92">
        <v>3.7291365475586322E-3</v>
      </c>
      <c r="J92">
        <v>7.5178865053239178E-3</v>
      </c>
      <c r="K92">
        <v>1.2451326376849712E-2</v>
      </c>
      <c r="M92">
        <f t="shared" si="13"/>
        <v>4.5124464408577598E-2</v>
      </c>
    </row>
    <row r="93" spans="2:13">
      <c r="B93" t="s">
        <v>22</v>
      </c>
      <c r="C93">
        <f>AV!AV63</f>
        <v>0.28405913257775905</v>
      </c>
      <c r="D93">
        <f>'AV (2)'!AV63</f>
        <v>1.5182565455679574E-2</v>
      </c>
      <c r="E93">
        <f>'AV (3)'!AV63</f>
        <v>5.1789035634252384E-2</v>
      </c>
      <c r="F93">
        <f>'AV (4)'!AV63</f>
        <v>8.1928215920186148E-2</v>
      </c>
      <c r="H93">
        <v>1.8940904907915418E-2</v>
      </c>
      <c r="I93">
        <v>3.7291365475586322E-3</v>
      </c>
      <c r="J93">
        <v>8.5350240005656469E-3</v>
      </c>
      <c r="K93">
        <v>4.2840035599947444E-2</v>
      </c>
      <c r="M93">
        <f t="shared" si="13"/>
        <v>7.4045101055987134E-2</v>
      </c>
    </row>
    <row r="94" spans="2:13">
      <c r="B94" t="s">
        <v>23</v>
      </c>
      <c r="C94">
        <f>AV!AV64</f>
        <v>8.3966458263752583E-2</v>
      </c>
      <c r="D94">
        <f>'AV (2)'!AV64</f>
        <v>0.27936527503060604</v>
      </c>
      <c r="E94">
        <f>'AV (3)'!AV64</f>
        <v>0.27089698299572157</v>
      </c>
      <c r="F94">
        <f>'AV (4)'!AV64</f>
        <v>0.18585160193396441</v>
      </c>
      <c r="H94">
        <v>5.598836717537416E-3</v>
      </c>
      <c r="I94">
        <v>6.8617603545103323E-2</v>
      </c>
      <c r="J94">
        <v>4.4644821500018743E-2</v>
      </c>
      <c r="K94">
        <v>9.7181284295446022E-2</v>
      </c>
      <c r="M94">
        <f t="shared" si="13"/>
        <v>0.21604254605810552</v>
      </c>
    </row>
    <row r="95" spans="2:13">
      <c r="B95" t="s">
        <v>24</v>
      </c>
      <c r="C95">
        <f>AV!AV65</f>
        <v>6.6928205683994685E-2</v>
      </c>
      <c r="D95">
        <f>'AV (2)'!AV65</f>
        <v>0.1989329074219745</v>
      </c>
      <c r="E95">
        <f>'AV (3)'!AV65</f>
        <v>0.31623838816853944</v>
      </c>
      <c r="F95">
        <f>'AV (4)'!AV65</f>
        <v>6.1970532842198729E-2</v>
      </c>
      <c r="H95">
        <v>4.4627355157149514E-3</v>
      </c>
      <c r="I95">
        <v>4.8861832853278997E-2</v>
      </c>
      <c r="J95">
        <v>5.2117252230384062E-2</v>
      </c>
      <c r="K95">
        <v>3.2404218782132538E-2</v>
      </c>
      <c r="M95">
        <f t="shared" si="13"/>
        <v>0.13784603938151055</v>
      </c>
    </row>
    <row r="96" spans="2:13">
      <c r="C96">
        <f>AV!AV66</f>
        <v>1</v>
      </c>
      <c r="D96">
        <f>'AV (2)'!AV66</f>
        <v>1</v>
      </c>
      <c r="E96">
        <f>'AV (3)'!AV66</f>
        <v>1</v>
      </c>
      <c r="F96">
        <f>'AV (4)'!AV66</f>
        <v>1</v>
      </c>
    </row>
    <row r="97" spans="2:15">
      <c r="B97" t="s">
        <v>31</v>
      </c>
      <c r="C97">
        <f>C85</f>
        <v>6.6679443593423232E-2</v>
      </c>
      <c r="D97">
        <f t="shared" ref="D97:F97" si="14">D85</f>
        <v>0.24561965884122813</v>
      </c>
      <c r="E97">
        <f t="shared" si="14"/>
        <v>0.16480368664985776</v>
      </c>
      <c r="F97">
        <f t="shared" si="14"/>
        <v>0.5228972109154908</v>
      </c>
    </row>
    <row r="99" spans="2:15">
      <c r="C99" t="s">
        <v>17</v>
      </c>
      <c r="D99" t="s">
        <v>25</v>
      </c>
      <c r="E99" t="s">
        <v>26</v>
      </c>
      <c r="F99" t="s">
        <v>27</v>
      </c>
      <c r="G99" t="s">
        <v>28</v>
      </c>
    </row>
    <row r="100" spans="2:15">
      <c r="B100" t="s">
        <v>18</v>
      </c>
      <c r="C100">
        <f>AV!AV32</f>
        <v>0.31081368253838759</v>
      </c>
      <c r="D100">
        <f>'AV (2)'!AV32</f>
        <v>0.36689008389658134</v>
      </c>
      <c r="E100">
        <f>'AV (3)'!AV32</f>
        <v>9.6486419048576147E-2</v>
      </c>
      <c r="F100">
        <f>'AV (4)'!AV32</f>
        <v>0.30116320510968347</v>
      </c>
      <c r="G100">
        <f>'AV (5)'!AV32</f>
        <v>0.2478481494187087</v>
      </c>
      <c r="I100">
        <f t="array" ref="I100:I102">MMULT(C100:C102,C104)</f>
        <v>1.3554232552780075E-2</v>
      </c>
      <c r="J100">
        <f t="array" ref="J100:J102">MMULT(D100:D102,D104)</f>
        <v>5.1489088504030757E-2</v>
      </c>
      <c r="K100">
        <f t="array" ref="K100:K102">MMULT(E100:E102,E104)</f>
        <v>9.5182686391309113E-3</v>
      </c>
      <c r="L100">
        <f t="array" ref="L100:L102">MMULT(F100:F102,F104)</f>
        <v>9.9780567432299114E-2</v>
      </c>
      <c r="M100">
        <f t="array" ref="M100:M102">MMULT(G100:G102,G104)</f>
        <v>9.5690652965455009E-2</v>
      </c>
      <c r="O100">
        <f>SUM(I100:M100)</f>
        <v>0.27003281009369584</v>
      </c>
    </row>
    <row r="101" spans="2:15">
      <c r="B101" t="s">
        <v>19</v>
      </c>
      <c r="C101">
        <f>AV!AV33</f>
        <v>0.19580035064269122</v>
      </c>
      <c r="D101">
        <f>'AV (2)'!AV33</f>
        <v>0.49794645354193262</v>
      </c>
      <c r="E101">
        <f>'AV (3)'!AV33</f>
        <v>0.10491743833475412</v>
      </c>
      <c r="F101">
        <f>'AV (4)'!AV33</f>
        <v>0.62644471103128907</v>
      </c>
      <c r="G101">
        <f>'AV (5)'!AV33</f>
        <v>0.68841461491130096</v>
      </c>
      <c r="I101">
        <v>8.5386314555156075E-3</v>
      </c>
      <c r="J101">
        <v>6.9881444448947977E-2</v>
      </c>
      <c r="K101">
        <v>1.0349978503159904E-2</v>
      </c>
      <c r="L101">
        <v>0.20755194416562159</v>
      </c>
      <c r="M101">
        <v>0.26578711265879684</v>
      </c>
      <c r="O101">
        <f t="shared" ref="O101:O102" si="15">SUM(I101:M101)</f>
        <v>0.56210911123204188</v>
      </c>
    </row>
    <row r="102" spans="2:15">
      <c r="B102" t="s">
        <v>20</v>
      </c>
      <c r="C102">
        <f>AV!AV34</f>
        <v>0.49338596681892116</v>
      </c>
      <c r="D102">
        <f>'AV (2)'!AV34</f>
        <v>0.13516346256148604</v>
      </c>
      <c r="E102">
        <f>'AV (3)'!AV34</f>
        <v>0.79859614261666978</v>
      </c>
      <c r="F102">
        <f>'AV (4)'!AV34</f>
        <v>7.2392083859027428E-2</v>
      </c>
      <c r="G102">
        <f>'AV (5)'!AV34</f>
        <v>6.3737235669990441E-2</v>
      </c>
      <c r="I102">
        <v>2.1516003021250337E-2</v>
      </c>
      <c r="J102">
        <v>1.8968742388527797E-2</v>
      </c>
      <c r="K102">
        <v>7.8780544397365496E-2</v>
      </c>
      <c r="L102">
        <v>2.398474675028647E-2</v>
      </c>
      <c r="M102">
        <v>2.4608042116832086E-2</v>
      </c>
      <c r="O102">
        <f t="shared" si="15"/>
        <v>0.1678580786742622</v>
      </c>
    </row>
    <row r="103" spans="2:15">
      <c r="C103">
        <f>AV!AV35</f>
        <v>1</v>
      </c>
      <c r="D103">
        <f>'AV (2)'!AV35</f>
        <v>1</v>
      </c>
      <c r="E103">
        <f>'AV (3)'!AV35</f>
        <v>1</v>
      </c>
      <c r="F103">
        <f>'AV (4)'!AV35</f>
        <v>0.99999999999999989</v>
      </c>
      <c r="G103">
        <f>'AV (5)'!AV35</f>
        <v>1</v>
      </c>
    </row>
    <row r="104" spans="2:15">
      <c r="B104" t="s">
        <v>31</v>
      </c>
      <c r="C104">
        <f>'K Gewichtung'!AV45</f>
        <v>4.3608867029546021E-2</v>
      </c>
      <c r="D104">
        <f>'K Gewichtung'!AV46</f>
        <v>0.14033927534150653</v>
      </c>
      <c r="E104">
        <f>'K Gewichtung'!AV47</f>
        <v>9.8648791539656305E-2</v>
      </c>
      <c r="F104">
        <f>'K Gewichtung'!AV48</f>
        <v>0.33131725834820719</v>
      </c>
      <c r="G104">
        <f>'K Gewichtung'!AV49</f>
        <v>0.38608580774108392</v>
      </c>
    </row>
    <row r="107" spans="2:15">
      <c r="C107" t="s">
        <v>17</v>
      </c>
      <c r="D107" t="s">
        <v>25</v>
      </c>
      <c r="E107" t="s">
        <v>26</v>
      </c>
      <c r="F107" t="s">
        <v>27</v>
      </c>
      <c r="G107" t="s">
        <v>28</v>
      </c>
    </row>
    <row r="108" spans="2:15">
      <c r="B108" t="s">
        <v>18</v>
      </c>
      <c r="C108">
        <f>AV!AV38</f>
        <v>0.12267689911927422</v>
      </c>
      <c r="D108">
        <f>'AV (2)'!AV38</f>
        <v>0.33742332950039655</v>
      </c>
      <c r="E108">
        <f>'AV (3)'!AV38</f>
        <v>8.939142531308554E-2</v>
      </c>
      <c r="F108">
        <f>'AV (4)'!AV38</f>
        <v>0.32250419774392086</v>
      </c>
      <c r="G108">
        <f>'AV (5)'!AV38</f>
        <v>0.27775261731610101</v>
      </c>
      <c r="I108">
        <f t="array" ref="I108:I111">MMULT(C108:C111,C113)</f>
        <v>5.3498005812894611E-3</v>
      </c>
      <c r="J108">
        <f t="array" ref="J108:J111">MMULT(D108:D111,D113)</f>
        <v>4.7353745545404037E-2</v>
      </c>
      <c r="K108">
        <f t="array" ref="K108:K111">MMULT(E108:E111,E113)</f>
        <v>8.8183560811433311E-3</v>
      </c>
      <c r="L108">
        <f t="array" ref="L108:L111">MMULT(F108:F111,F113)</f>
        <v>0.10685120660230392</v>
      </c>
      <c r="M108">
        <f t="array" ref="M108:M111">MMULT(G108:G111,G113)</f>
        <v>0.10723634360868703</v>
      </c>
      <c r="O108">
        <f>SUM(I108:M108)</f>
        <v>0.27560945241882778</v>
      </c>
    </row>
    <row r="109" spans="2:15">
      <c r="B109" t="s">
        <v>19</v>
      </c>
      <c r="C109">
        <f>AV!AV39</f>
        <v>9.64008210247983E-2</v>
      </c>
      <c r="D109">
        <f>'AV (2)'!AV39</f>
        <v>0.45823786417390755</v>
      </c>
      <c r="E109">
        <f>'AV (3)'!AV39</f>
        <v>7.3910963849815756E-2</v>
      </c>
      <c r="F109">
        <f>'AV (4)'!AV39</f>
        <v>0.54433029289652346</v>
      </c>
      <c r="G109">
        <f>'AV (5)'!AV39</f>
        <v>0.58951706482371613</v>
      </c>
      <c r="I109">
        <v>4.203930585609493E-3</v>
      </c>
      <c r="J109">
        <v>6.4308769792205886E-2</v>
      </c>
      <c r="K109">
        <v>7.2912272653155473E-3</v>
      </c>
      <c r="L109">
        <v>0.18034602027835275</v>
      </c>
      <c r="M109">
        <v>0.22760417214961737</v>
      </c>
      <c r="O109">
        <f t="shared" ref="O109:O111" si="16">SUM(I109:M109)</f>
        <v>0.48375412007110102</v>
      </c>
    </row>
    <row r="110" spans="2:15">
      <c r="B110" t="s">
        <v>20</v>
      </c>
      <c r="C110">
        <f>AV!AV40</f>
        <v>0.18996822682969761</v>
      </c>
      <c r="D110">
        <f>'AV (2)'!AV40</f>
        <v>0.17132193766541157</v>
      </c>
      <c r="E110">
        <f>'AV (3)'!AV40</f>
        <v>0.70640507223437354</v>
      </c>
      <c r="F110">
        <f>'AV (4)'!AV40</f>
        <v>9.6703112258058943E-2</v>
      </c>
      <c r="G110">
        <f>'AV (5)'!AV40</f>
        <v>9.5634844908977029E-2</v>
      </c>
      <c r="I110">
        <v>8.2842991436549197E-3</v>
      </c>
      <c r="J110">
        <v>2.4043196582066613E-2</v>
      </c>
      <c r="K110">
        <v>6.9686006713404566E-2</v>
      </c>
      <c r="L110">
        <v>3.2039410027078996E-2</v>
      </c>
      <c r="M110">
        <v>3.6923256344875685E-2</v>
      </c>
      <c r="O110">
        <f t="shared" si="16"/>
        <v>0.1709761688110808</v>
      </c>
    </row>
    <row r="111" spans="2:15">
      <c r="B111" t="s">
        <v>21</v>
      </c>
      <c r="C111">
        <f>AV!AV41</f>
        <v>0.59095405302622994</v>
      </c>
      <c r="D111">
        <f>'AV (2)'!AV41</f>
        <v>3.3016868660284387E-2</v>
      </c>
      <c r="E111">
        <f>'AV (3)'!AV41</f>
        <v>0.13029253860272533</v>
      </c>
      <c r="F111">
        <f>'AV (4)'!AV41</f>
        <v>3.6462397101496631E-2</v>
      </c>
      <c r="G111">
        <f>'AV (5)'!AV41</f>
        <v>3.7095472951205827E-2</v>
      </c>
      <c r="I111">
        <v>2.5770836718992149E-2</v>
      </c>
      <c r="J111">
        <v>4.6335634218300087E-3</v>
      </c>
      <c r="K111">
        <v>1.2853201479792874E-2</v>
      </c>
      <c r="L111">
        <v>1.208062144047148E-2</v>
      </c>
      <c r="M111">
        <v>1.4322035637903833E-2</v>
      </c>
      <c r="O111">
        <f t="shared" si="16"/>
        <v>6.9660258698990341E-2</v>
      </c>
    </row>
    <row r="112" spans="2:15">
      <c r="C112">
        <f>AV!AV42</f>
        <v>1</v>
      </c>
      <c r="D112">
        <f>'AV (2)'!AV42</f>
        <v>1</v>
      </c>
      <c r="E112">
        <f>'AV (3)'!AV42</f>
        <v>1.0000000000000002</v>
      </c>
      <c r="F112">
        <f>'AV (4)'!AV42</f>
        <v>1</v>
      </c>
      <c r="G112">
        <f>'AV (5)'!AV42</f>
        <v>1</v>
      </c>
    </row>
    <row r="113" spans="2:15">
      <c r="B113" t="s">
        <v>31</v>
      </c>
      <c r="C113">
        <f>C104</f>
        <v>4.3608867029546021E-2</v>
      </c>
      <c r="D113">
        <f t="shared" ref="D113:G113" si="17">D104</f>
        <v>0.14033927534150653</v>
      </c>
      <c r="E113">
        <f t="shared" si="17"/>
        <v>9.8648791539656305E-2</v>
      </c>
      <c r="F113">
        <f t="shared" si="17"/>
        <v>0.33131725834820719</v>
      </c>
      <c r="G113">
        <f t="shared" si="17"/>
        <v>0.38608580774108392</v>
      </c>
    </row>
    <row r="116" spans="2:15">
      <c r="C116" t="s">
        <v>17</v>
      </c>
      <c r="D116" t="s">
        <v>25</v>
      </c>
      <c r="E116" t="s">
        <v>26</v>
      </c>
      <c r="F116" t="s">
        <v>27</v>
      </c>
      <c r="G116" t="s">
        <v>28</v>
      </c>
    </row>
    <row r="117" spans="2:15">
      <c r="B117" t="s">
        <v>18</v>
      </c>
      <c r="C117">
        <f>AV!AV44</f>
        <v>7.5674613434333141E-2</v>
      </c>
      <c r="D117">
        <f>'AV (2)'!AV44</f>
        <v>0.3200167147644622</v>
      </c>
      <c r="E117">
        <f>'AV (3)'!AV44</f>
        <v>9.0941841305755347E-2</v>
      </c>
      <c r="F117">
        <f>'AV (4)'!AV44</f>
        <v>0.3230173188823825</v>
      </c>
      <c r="G117">
        <f>'AV (5)'!AV44</f>
        <v>0.28494701515563692</v>
      </c>
      <c r="I117">
        <f t="array" ref="I117:I121">MMULT(C117:C121,C123)</f>
        <v>3.3000841547701307E-3</v>
      </c>
      <c r="J117">
        <f t="array" ref="J117:J121">MMULT(D117:D121,D123)</f>
        <v>4.4910913847214219E-2</v>
      </c>
      <c r="K117">
        <f t="array" ref="K117:K121">MMULT(E117:E121,E123)</f>
        <v>8.971302745203965E-3</v>
      </c>
      <c r="L117">
        <f t="array" ref="L117:L121">MMULT(F117:F121,F123)</f>
        <v>0.10702121249109954</v>
      </c>
      <c r="M117">
        <f t="array" ref="M117:M121">MMULT(G117:G121,G123)</f>
        <v>0.11001399850977496</v>
      </c>
      <c r="O117">
        <f>SUM(I117:M117)</f>
        <v>0.2742175117480628</v>
      </c>
    </row>
    <row r="118" spans="2:15">
      <c r="B118" t="s">
        <v>19</v>
      </c>
      <c r="C118">
        <f>AV!AV45</f>
        <v>7.3072179175865448E-2</v>
      </c>
      <c r="D118">
        <f>'AV (2)'!AV45</f>
        <v>0.42734719467237275</v>
      </c>
      <c r="E118">
        <f>'AV (3)'!AV45</f>
        <v>6.1688376014012322E-2</v>
      </c>
      <c r="F118">
        <f>'AV (4)'!AV45</f>
        <v>0.47980956611480613</v>
      </c>
      <c r="G118">
        <f>'AV (5)'!AV45</f>
        <v>0.52466830332472592</v>
      </c>
      <c r="I118">
        <v>3.1865949452394779E-3</v>
      </c>
      <c r="J118">
        <v>5.9973595619546516E-2</v>
      </c>
      <c r="K118">
        <v>6.0854837458262359E-3</v>
      </c>
      <c r="L118">
        <v>0.15896918997440043</v>
      </c>
      <c r="M118">
        <v>0.20256698568527082</v>
      </c>
      <c r="O118">
        <f t="shared" ref="O118:O121" si="18">SUM(I118:M118)</f>
        <v>0.43078184997028346</v>
      </c>
    </row>
    <row r="119" spans="2:15">
      <c r="B119" t="s">
        <v>20</v>
      </c>
      <c r="C119">
        <f>AV!AV46</f>
        <v>0.12214545889131662</v>
      </c>
      <c r="D119">
        <f>'AV (2)'!AV46</f>
        <v>0.18947167097905587</v>
      </c>
      <c r="E119">
        <f>'AV (3)'!AV46</f>
        <v>0.58970102503484401</v>
      </c>
      <c r="F119">
        <f>'AV (4)'!AV46</f>
        <v>8.2499199720126593E-2</v>
      </c>
      <c r="G119">
        <f>'AV (5)'!AV46</f>
        <v>0.10116602640728553</v>
      </c>
      <c r="I119">
        <v>5.3266250750543063E-3</v>
      </c>
      <c r="J119">
        <v>2.6590317002945056E-2</v>
      </c>
      <c r="K119">
        <v>5.8173293489383972E-2</v>
      </c>
      <c r="L119">
        <v>2.7333408667193526E-2</v>
      </c>
      <c r="M119">
        <v>3.9058767021412658E-2</v>
      </c>
      <c r="O119">
        <f t="shared" si="18"/>
        <v>0.1564824112559895</v>
      </c>
    </row>
    <row r="120" spans="2:15">
      <c r="B120" t="s">
        <v>21</v>
      </c>
      <c r="C120">
        <f>AV!AV47</f>
        <v>0.37572404579539509</v>
      </c>
      <c r="D120">
        <f>'AV (2)'!AV47</f>
        <v>3.1582209792054665E-2</v>
      </c>
      <c r="E120">
        <f>'AV (3)'!AV47</f>
        <v>0.11810035790074681</v>
      </c>
      <c r="F120">
        <f>'AV (4)'!AV47</f>
        <v>2.922877899748904E-2</v>
      </c>
      <c r="G120">
        <f>'AV (5)'!AV47</f>
        <v>3.1351584729030366E-2</v>
      </c>
      <c r="I120">
        <v>1.6384899952894445E-2</v>
      </c>
      <c r="J120">
        <v>4.4322244359003837E-3</v>
      </c>
      <c r="K120">
        <v>1.1650457587309574E-2</v>
      </c>
      <c r="L120">
        <v>9.6839989223137281E-3</v>
      </c>
      <c r="M120">
        <v>1.2104401914070721E-2</v>
      </c>
      <c r="O120">
        <f t="shared" si="18"/>
        <v>5.4255982812488848E-2</v>
      </c>
    </row>
    <row r="121" spans="2:15">
      <c r="B121" t="s">
        <v>22</v>
      </c>
      <c r="C121">
        <f>AV!AV48</f>
        <v>0.35338370270308972</v>
      </c>
      <c r="D121">
        <f>'AV (2)'!AV48</f>
        <v>3.1582209792054665E-2</v>
      </c>
      <c r="E121">
        <f>'AV (3)'!AV48</f>
        <v>0.13956839974464152</v>
      </c>
      <c r="F121">
        <f>'AV (4)'!AV48</f>
        <v>8.5445136285195789E-2</v>
      </c>
      <c r="G121">
        <f>'AV (5)'!AV48</f>
        <v>5.786707038332118E-2</v>
      </c>
      <c r="I121">
        <v>1.5410662901587662E-2</v>
      </c>
      <c r="J121">
        <v>4.4322244359003837E-3</v>
      </c>
      <c r="K121">
        <v>1.3768253971932562E-2</v>
      </c>
      <c r="L121">
        <v>2.8309448293199986E-2</v>
      </c>
      <c r="M121">
        <v>2.2341654610554713E-2</v>
      </c>
      <c r="O121">
        <f t="shared" si="18"/>
        <v>8.4262244213175311E-2</v>
      </c>
    </row>
    <row r="122" spans="2:15">
      <c r="C122">
        <f>AV!AV49</f>
        <v>1</v>
      </c>
      <c r="D122">
        <f>'AV (2)'!AV49</f>
        <v>1</v>
      </c>
      <c r="E122">
        <f>'AV (3)'!AV49</f>
        <v>1</v>
      </c>
      <c r="F122">
        <f>'AV (4)'!AV49</f>
        <v>1</v>
      </c>
      <c r="G122">
        <f>'AV (5)'!AV49</f>
        <v>0.99999999999999989</v>
      </c>
    </row>
    <row r="123" spans="2:15">
      <c r="B123" t="s">
        <v>31</v>
      </c>
      <c r="C123">
        <f>C113</f>
        <v>4.3608867029546021E-2</v>
      </c>
      <c r="D123">
        <f t="shared" ref="D123:G123" si="19">D113</f>
        <v>0.14033927534150653</v>
      </c>
      <c r="E123">
        <f t="shared" si="19"/>
        <v>9.8648791539656305E-2</v>
      </c>
      <c r="F123">
        <f t="shared" si="19"/>
        <v>0.33131725834820719</v>
      </c>
      <c r="G123">
        <f t="shared" si="19"/>
        <v>0.38608580774108392</v>
      </c>
    </row>
    <row r="126" spans="2:15">
      <c r="C126" t="s">
        <v>17</v>
      </c>
      <c r="D126" t="s">
        <v>25</v>
      </c>
      <c r="E126" t="s">
        <v>26</v>
      </c>
      <c r="F126" t="s">
        <v>27</v>
      </c>
      <c r="G126" t="s">
        <v>28</v>
      </c>
    </row>
    <row r="127" spans="2:15">
      <c r="B127" t="s">
        <v>18</v>
      </c>
      <c r="C127">
        <f>AV!AV51</f>
        <v>7.3395608382362754E-2</v>
      </c>
      <c r="D127">
        <f>'AV (2)'!AV51</f>
        <v>0.18134265755415913</v>
      </c>
      <c r="E127">
        <f>'AV (3)'!AV51</f>
        <v>6.5777042268464342E-2</v>
      </c>
      <c r="F127">
        <f>'AV (4)'!AV51</f>
        <v>0.26252781440874673</v>
      </c>
      <c r="G127">
        <f>'AV (5)'!AV51</f>
        <v>0.27662051919465758</v>
      </c>
      <c r="I127">
        <f t="array" ref="I127:I132">MMULT(C127:C132,C134)</f>
        <v>3.2006993264990908E-3</v>
      </c>
      <c r="J127">
        <f t="array" ref="J127:J132">MMULT(D127:D132,D134)</f>
        <v>2.5449497149653666E-2</v>
      </c>
      <c r="K127">
        <f t="array" ref="K127:K132">MMULT(E127:E132,E134)</f>
        <v>6.4888257308369007E-3</v>
      </c>
      <c r="L127">
        <f t="array" ref="L127:L132">MMULT(F127:F132,F134)</f>
        <v>8.6979995710052924E-2</v>
      </c>
      <c r="M127">
        <f t="array" ref="M127:M132">MMULT(G127:G132,G134)</f>
        <v>0.10679925659102738</v>
      </c>
      <c r="O127">
        <f>SUM(I127:M127)</f>
        <v>0.22891827450806995</v>
      </c>
    </row>
    <row r="128" spans="2:15">
      <c r="B128" t="s">
        <v>19</v>
      </c>
      <c r="C128">
        <f>AV!AV52</f>
        <v>7.1031165587213327E-2</v>
      </c>
      <c r="D128">
        <f>'AV (2)'!AV52</f>
        <v>0.28080644293262191</v>
      </c>
      <c r="E128">
        <f>'AV (3)'!AV52</f>
        <v>3.8926621288250127E-2</v>
      </c>
      <c r="F128">
        <f>'AV (4)'!AV52</f>
        <v>0.36047615746045925</v>
      </c>
      <c r="G128">
        <f>'AV (5)'!AV52</f>
        <v>0.47193526415968623</v>
      </c>
      <c r="I128">
        <v>3.0975886550464512E-3</v>
      </c>
      <c r="J128">
        <v>3.940817271239027E-2</v>
      </c>
      <c r="K128">
        <v>3.8400641488077342E-3</v>
      </c>
      <c r="L128">
        <v>0.11943197218969599</v>
      </c>
      <c r="M128">
        <v>0.18220750766459426</v>
      </c>
      <c r="O128">
        <f t="shared" ref="O128:O132" si="20">SUM(I128:M128)</f>
        <v>0.34798530537053474</v>
      </c>
    </row>
    <row r="129" spans="2:15">
      <c r="B129" t="s">
        <v>20</v>
      </c>
      <c r="C129">
        <f>AV!AV53</f>
        <v>0.11080583420303282</v>
      </c>
      <c r="D129">
        <f>'AV (2)'!AV53</f>
        <v>0.11817026277456114</v>
      </c>
      <c r="E129">
        <f>'AV (3)'!AV53</f>
        <v>0.36397843604970165</v>
      </c>
      <c r="F129">
        <f>'AV (4)'!AV53</f>
        <v>6.5770747886398834E-2</v>
      </c>
      <c r="G129">
        <f>'AV (5)'!AV53</f>
        <v>0.10148562461386902</v>
      </c>
      <c r="I129">
        <v>4.8321168898579807E-3</v>
      </c>
      <c r="J129">
        <v>1.6583929044697316E-2</v>
      </c>
      <c r="K129">
        <v>3.5906032862797144E-2</v>
      </c>
      <c r="L129">
        <v>2.1790983869232804E-2</v>
      </c>
      <c r="M129">
        <v>3.9182159353154049E-2</v>
      </c>
      <c r="O129">
        <f t="shared" si="20"/>
        <v>0.1182952220197393</v>
      </c>
    </row>
    <row r="130" spans="2:15">
      <c r="B130" t="s">
        <v>21</v>
      </c>
      <c r="C130">
        <f>AV!AV54</f>
        <v>0.34932761083864555</v>
      </c>
      <c r="D130">
        <f>'AV (2)'!AV54</f>
        <v>2.3202553301471078E-2</v>
      </c>
      <c r="E130">
        <f>'AV (3)'!AV54</f>
        <v>6.7186180431117015E-2</v>
      </c>
      <c r="F130">
        <f>'AV (4)'!AV54</f>
        <v>2.5637397668747838E-2</v>
      </c>
      <c r="G130">
        <f>'AV (5)'!AV54</f>
        <v>2.8383350536777981E-2</v>
      </c>
      <c r="I130">
        <v>1.5233781330811493E-2</v>
      </c>
      <c r="J130">
        <v>3.2562295164011309E-3</v>
      </c>
      <c r="K130">
        <v>6.6278355076949983E-3</v>
      </c>
      <c r="L130">
        <v>8.4941123067922512E-3</v>
      </c>
      <c r="M130">
        <v>1.0958408818390254E-2</v>
      </c>
      <c r="O130">
        <f t="shared" si="20"/>
        <v>4.4570367480090127E-2</v>
      </c>
    </row>
    <row r="131" spans="2:15">
      <c r="B131" t="s">
        <v>22</v>
      </c>
      <c r="C131">
        <f>AV!AV55</f>
        <v>0.30343007146455359</v>
      </c>
      <c r="D131">
        <f>'AV (2)'!AV55</f>
        <v>2.3202553301471078E-2</v>
      </c>
      <c r="E131">
        <f>'AV (3)'!AV55</f>
        <v>7.806760972724211E-2</v>
      </c>
      <c r="F131">
        <f>'AV (4)'!AV55</f>
        <v>8.9717493485823113E-2</v>
      </c>
      <c r="G131">
        <f>'AV (5)'!AV55</f>
        <v>5.6107887500589003E-2</v>
      </c>
      <c r="I131">
        <v>1.3232241639263363E-2</v>
      </c>
      <c r="J131">
        <v>3.2562295164011309E-3</v>
      </c>
      <c r="K131">
        <v>7.7012753579819519E-3</v>
      </c>
      <c r="L131">
        <v>2.972495396759605E-2</v>
      </c>
      <c r="M131">
        <v>2.1662459066310771E-2</v>
      </c>
      <c r="O131">
        <f t="shared" si="20"/>
        <v>7.5577159547553258E-2</v>
      </c>
    </row>
    <row r="132" spans="2:15">
      <c r="B132" t="s">
        <v>23</v>
      </c>
      <c r="C132">
        <f>AV!AV56</f>
        <v>9.200970952419199E-2</v>
      </c>
      <c r="D132">
        <f>'AV (2)'!AV56</f>
        <v>0.37327553013571574</v>
      </c>
      <c r="E132">
        <f>'AV (3)'!AV56</f>
        <v>0.3860641102352248</v>
      </c>
      <c r="F132">
        <f>'AV (4)'!AV56</f>
        <v>0.19587038908982421</v>
      </c>
      <c r="G132">
        <f>'AV (5)'!AV56</f>
        <v>6.5467353994420038E-2</v>
      </c>
      <c r="I132">
        <v>4.0124391880676426E-3</v>
      </c>
      <c r="J132">
        <v>5.238521740196303E-2</v>
      </c>
      <c r="K132">
        <v>3.808475793153758E-2</v>
      </c>
      <c r="L132">
        <v>6.4895240304837148E-2</v>
      </c>
      <c r="M132">
        <v>2.5276016247607138E-2</v>
      </c>
      <c r="O132">
        <f t="shared" si="20"/>
        <v>0.18465367107401254</v>
      </c>
    </row>
    <row r="133" spans="2:15">
      <c r="C133">
        <f>AV!AV57</f>
        <v>1</v>
      </c>
      <c r="D133">
        <f>'AV (2)'!AV57</f>
        <v>1</v>
      </c>
      <c r="E133">
        <f>'AV (3)'!AV57</f>
        <v>1</v>
      </c>
      <c r="F133">
        <f>'AV (4)'!AV57</f>
        <v>1</v>
      </c>
      <c r="G133">
        <f>'AV (5)'!AV57</f>
        <v>0.99999999999999989</v>
      </c>
    </row>
    <row r="134" spans="2:15">
      <c r="B134" t="s">
        <v>31</v>
      </c>
      <c r="C134">
        <f>C123</f>
        <v>4.3608867029546021E-2</v>
      </c>
      <c r="D134">
        <f t="shared" ref="D134:G134" si="21">D123</f>
        <v>0.14033927534150653</v>
      </c>
      <c r="E134">
        <f t="shared" si="21"/>
        <v>9.8648791539656305E-2</v>
      </c>
      <c r="F134">
        <f t="shared" si="21"/>
        <v>0.33131725834820719</v>
      </c>
      <c r="G134">
        <f t="shared" si="21"/>
        <v>0.38608580774108392</v>
      </c>
    </row>
    <row r="137" spans="2:15">
      <c r="C137" t="s">
        <v>17</v>
      </c>
      <c r="D137" t="s">
        <v>25</v>
      </c>
      <c r="E137" t="s">
        <v>26</v>
      </c>
      <c r="F137" t="s">
        <v>27</v>
      </c>
      <c r="G137" t="s">
        <v>28</v>
      </c>
    </row>
    <row r="138" spans="2:15">
      <c r="B138" t="s">
        <v>18</v>
      </c>
      <c r="C138">
        <f>AV!AV59</f>
        <v>6.8893626801437235E-2</v>
      </c>
      <c r="D138">
        <f>'AV (2)'!AV59</f>
        <v>0.27275627710349093</v>
      </c>
      <c r="E138">
        <f>'AV (3)'!AV59</f>
        <v>4.7823645935291162E-2</v>
      </c>
      <c r="F138">
        <f>'AV (4)'!AV59</f>
        <v>0.24751969293918338</v>
      </c>
      <c r="G138">
        <f>'AV (5)'!AV59</f>
        <v>0.2608666984359016</v>
      </c>
      <c r="I138">
        <f t="array" ref="I138:I144">MMULT(C138:C144,C146)</f>
        <v>3.0043730103670443E-3</v>
      </c>
      <c r="J138">
        <f t="array" ref="J138:J144">MMULT(D138:D144,D146)</f>
        <v>3.8278418273551065E-2</v>
      </c>
      <c r="K138">
        <f t="array" ref="K138:K144">MMULT(E138:E144,E146)</f>
        <v>4.7177448785368694E-3</v>
      </c>
      <c r="L138">
        <f t="array" ref="L138:L144">MMULT(F138:F144,F146)</f>
        <v>8.2007546051800342E-2</v>
      </c>
      <c r="M138">
        <f t="array" ref="M138:M144">MMULT(G138:G144,G146)</f>
        <v>0.10071692997837482</v>
      </c>
      <c r="O138">
        <f>SUM(I138:M138)</f>
        <v>0.22872501219263014</v>
      </c>
    </row>
    <row r="139" spans="2:15">
      <c r="B139" t="s">
        <v>19</v>
      </c>
      <c r="C139">
        <f>AV!AV60</f>
        <v>6.6462999479404206E-2</v>
      </c>
      <c r="D139">
        <f>'AV (2)'!AV60</f>
        <v>0.14951735469194308</v>
      </c>
      <c r="E139">
        <f>'AV (3)'!AV60</f>
        <v>2.8120682244805201E-2</v>
      </c>
      <c r="F139">
        <f>'AV (4)'!AV60</f>
        <v>0.33691023554719457</v>
      </c>
      <c r="G139">
        <f>'AV (5)'!AV60</f>
        <v>0.42817667041211077</v>
      </c>
      <c r="I139">
        <v>2.8983761066821243E-3</v>
      </c>
      <c r="J139">
        <v>2.0983157208446294E-2</v>
      </c>
      <c r="K139">
        <v>2.7740713207207025E-3</v>
      </c>
      <c r="L139">
        <v>0.1116241755509452</v>
      </c>
      <c r="M139">
        <v>0.16531293565194766</v>
      </c>
      <c r="O139">
        <f t="shared" ref="O139:O144" si="22">SUM(I139:M139)</f>
        <v>0.30359271583874198</v>
      </c>
    </row>
    <row r="140" spans="2:15">
      <c r="B140" t="s">
        <v>20</v>
      </c>
      <c r="C140">
        <f>AV!AV61</f>
        <v>0.10835943668602135</v>
      </c>
      <c r="D140">
        <f>'AV (2)'!AV61</f>
        <v>6.9063054840626303E-2</v>
      </c>
      <c r="E140">
        <f>'AV (3)'!AV61</f>
        <v>0.23951404214156224</v>
      </c>
      <c r="F140">
        <f>'AV (4)'!AV61</f>
        <v>6.2007533418051555E-2</v>
      </c>
      <c r="G140">
        <f>'AV (5)'!AV61</f>
        <v>0.10186005361923567</v>
      </c>
      <c r="I140">
        <v>4.7254322658372159E-3</v>
      </c>
      <c r="J140">
        <v>9.6922590692042204E-3</v>
      </c>
      <c r="K140">
        <v>2.3627770814043429E-2</v>
      </c>
      <c r="L140">
        <v>2.0544165969003679E-2</v>
      </c>
      <c r="M140">
        <v>3.9326721078132724E-2</v>
      </c>
      <c r="O140">
        <f t="shared" si="22"/>
        <v>9.7916349196221275E-2</v>
      </c>
    </row>
    <row r="141" spans="2:15">
      <c r="B141" t="s">
        <v>21</v>
      </c>
      <c r="C141">
        <f>AV!AV62</f>
        <v>0.32133014050763098</v>
      </c>
      <c r="D141">
        <f>'AV (2)'!AV62</f>
        <v>1.5182565455679574E-2</v>
      </c>
      <c r="E141">
        <f>'AV (3)'!AV62</f>
        <v>4.5617222879828133E-2</v>
      </c>
      <c r="F141">
        <f>'AV (4)'!AV62</f>
        <v>2.3812187399221106E-2</v>
      </c>
      <c r="G141">
        <f>'AV (5)'!AV62</f>
        <v>2.6175747227626861E-2</v>
      </c>
      <c r="I141">
        <v>1.401284336998262E-2</v>
      </c>
      <c r="J141">
        <v>2.1307102338750613E-3</v>
      </c>
      <c r="K141">
        <v>4.5000839104902051E-3</v>
      </c>
      <c r="L141">
        <v>7.8893886443836634E-3</v>
      </c>
      <c r="M141">
        <v>1.0106084511604755E-2</v>
      </c>
      <c r="O141">
        <f t="shared" si="22"/>
        <v>3.8639110670336305E-2</v>
      </c>
    </row>
    <row r="142" spans="2:15">
      <c r="B142" t="s">
        <v>22</v>
      </c>
      <c r="C142">
        <f>AV!AV63</f>
        <v>0.28405913257775905</v>
      </c>
      <c r="D142">
        <f>'AV (2)'!AV63</f>
        <v>1.5182565455679574E-2</v>
      </c>
      <c r="E142">
        <f>'AV (3)'!AV63</f>
        <v>5.1789035634252384E-2</v>
      </c>
      <c r="F142">
        <f>'AV (4)'!AV63</f>
        <v>8.1928215920186148E-2</v>
      </c>
      <c r="G142">
        <f>'AV (5)'!AV63</f>
        <v>5.4857530409734241E-2</v>
      </c>
      <c r="I142">
        <v>1.2387496941111679E-2</v>
      </c>
      <c r="J142">
        <v>2.1307102338750613E-3</v>
      </c>
      <c r="K142">
        <v>5.1089257803231952E-3</v>
      </c>
      <c r="L142">
        <v>2.7144231880036014E-2</v>
      </c>
      <c r="M142">
        <v>2.117971393892332E-2</v>
      </c>
      <c r="O142">
        <f t="shared" si="22"/>
        <v>6.7951078774269272E-2</v>
      </c>
    </row>
    <row r="143" spans="2:15">
      <c r="B143" t="s">
        <v>23</v>
      </c>
      <c r="C143">
        <f>AV!AV64</f>
        <v>8.3966458263752583E-2</v>
      </c>
      <c r="D143">
        <f>'AV (2)'!AV64</f>
        <v>0.27936527503060604</v>
      </c>
      <c r="E143">
        <f>'AV (3)'!AV64</f>
        <v>0.27089698299572157</v>
      </c>
      <c r="F143">
        <f>'AV (4)'!AV64</f>
        <v>0.18585160193396441</v>
      </c>
      <c r="G143">
        <f>'AV (5)'!AV64</f>
        <v>6.2627055038444943E-2</v>
      </c>
      <c r="I143">
        <v>3.661682113365912E-3</v>
      </c>
      <c r="J143">
        <v>3.9205920253375923E-2</v>
      </c>
      <c r="K143">
        <v>2.6723660004266757E-2</v>
      </c>
      <c r="L143">
        <v>6.1575843212383449E-2</v>
      </c>
      <c r="M143">
        <v>2.4179417130963336E-2</v>
      </c>
      <c r="O143">
        <f t="shared" si="22"/>
        <v>0.1553465227143554</v>
      </c>
    </row>
    <row r="144" spans="2:15">
      <c r="B144" t="s">
        <v>24</v>
      </c>
      <c r="C144">
        <f>AV!AV65</f>
        <v>6.6928205683994685E-2</v>
      </c>
      <c r="D144">
        <f>'AV (2)'!AV65</f>
        <v>0.1989329074219745</v>
      </c>
      <c r="E144">
        <f>'AV (3)'!AV65</f>
        <v>0.31623838816853944</v>
      </c>
      <c r="F144">
        <f>'AV (4)'!AV65</f>
        <v>6.1970532842198729E-2</v>
      </c>
      <c r="G144">
        <f>'AV (5)'!AV65</f>
        <v>6.5436244856945935E-2</v>
      </c>
      <c r="I144">
        <v>2.9186632221994305E-3</v>
      </c>
      <c r="J144">
        <v>2.7918100069178907E-2</v>
      </c>
      <c r="K144">
        <v>3.1196534831275161E-2</v>
      </c>
      <c r="L144">
        <v>2.0531907039654816E-2</v>
      </c>
      <c r="M144">
        <v>2.5264005451137321E-2</v>
      </c>
      <c r="O144">
        <f t="shared" si="22"/>
        <v>0.10782921061344564</v>
      </c>
    </row>
    <row r="145" spans="2:17">
      <c r="C145">
        <f>AV!AV66</f>
        <v>1</v>
      </c>
      <c r="D145">
        <f>'AV (2)'!AV66</f>
        <v>1</v>
      </c>
      <c r="E145">
        <f>'AV (3)'!AV66</f>
        <v>1</v>
      </c>
      <c r="F145">
        <f>'AV (4)'!AV66</f>
        <v>1</v>
      </c>
      <c r="G145">
        <f>'AV (5)'!AV66</f>
        <v>1</v>
      </c>
    </row>
    <row r="146" spans="2:17">
      <c r="B146" t="s">
        <v>31</v>
      </c>
      <c r="C146">
        <f>C134</f>
        <v>4.3608867029546021E-2</v>
      </c>
      <c r="D146">
        <f t="shared" ref="D146:G146" si="23">D134</f>
        <v>0.14033927534150653</v>
      </c>
      <c r="E146">
        <f t="shared" si="23"/>
        <v>9.8648791539656305E-2</v>
      </c>
      <c r="F146">
        <f t="shared" si="23"/>
        <v>0.33131725834820719</v>
      </c>
      <c r="G146">
        <f t="shared" si="23"/>
        <v>0.38608580774108392</v>
      </c>
    </row>
    <row r="149" spans="2:17">
      <c r="C149" t="s">
        <v>17</v>
      </c>
      <c r="D149" t="s">
        <v>25</v>
      </c>
      <c r="E149" t="s">
        <v>26</v>
      </c>
      <c r="F149" t="s">
        <v>27</v>
      </c>
      <c r="G149" t="s">
        <v>28</v>
      </c>
      <c r="H149" t="s">
        <v>29</v>
      </c>
    </row>
    <row r="150" spans="2:17">
      <c r="B150" t="s">
        <v>18</v>
      </c>
      <c r="C150">
        <f>C100</f>
        <v>0.31081368253838759</v>
      </c>
      <c r="D150">
        <f>D100</f>
        <v>0.36689008389658134</v>
      </c>
      <c r="E150">
        <f>E100</f>
        <v>9.6486419048576147E-2</v>
      </c>
      <c r="F150">
        <f>F100</f>
        <v>0.30116320510968347</v>
      </c>
      <c r="G150">
        <f>G100</f>
        <v>0.2478481494187087</v>
      </c>
      <c r="H150">
        <f>'AV (6)'!AV32</f>
        <v>0.2402108696013546</v>
      </c>
      <c r="J150">
        <f t="array" ref="J150:J152">MMULT(C150:C152,C154)</f>
        <v>1.1742808072874988E-2</v>
      </c>
      <c r="K150">
        <f t="array" ref="K150:K152">MMULT(D150:D152,D154)</f>
        <v>3.6638648776794576E-2</v>
      </c>
      <c r="L150">
        <f t="array" ref="L150:L152">MMULT(E150:E152,E154)</f>
        <v>6.9100910188138326E-3</v>
      </c>
      <c r="M150">
        <f t="array" ref="M150:M152">MMULT(F150:F152,F154)</f>
        <v>7.4755257004901959E-2</v>
      </c>
      <c r="N150">
        <f t="array" ref="N150:N152">MMULT(G150:G152,G154)</f>
        <v>6.9492868312996406E-2</v>
      </c>
      <c r="O150">
        <f t="array" ref="O150:O152">MMULT(H150:H152,H154)</f>
        <v>6.2967089107558064E-2</v>
      </c>
      <c r="Q150">
        <f>SUM(J150:O150)</f>
        <v>0.26250676229393982</v>
      </c>
    </row>
    <row r="151" spans="2:17">
      <c r="B151" t="s">
        <v>19</v>
      </c>
      <c r="C151">
        <f t="shared" ref="C151:G152" si="24">C101</f>
        <v>0.19580035064269122</v>
      </c>
      <c r="D151">
        <f t="shared" si="24"/>
        <v>0.49794645354193262</v>
      </c>
      <c r="E151">
        <f t="shared" si="24"/>
        <v>0.10491743833475412</v>
      </c>
      <c r="F151">
        <f t="shared" si="24"/>
        <v>0.62644471103128907</v>
      </c>
      <c r="G151">
        <f t="shared" si="24"/>
        <v>0.68841461491130096</v>
      </c>
      <c r="H151">
        <f>'AV (6)'!AV33</f>
        <v>0.54994560729758357</v>
      </c>
      <c r="J151">
        <v>7.3975055390773387E-3</v>
      </c>
      <c r="K151">
        <v>4.9726296844032319E-2</v>
      </c>
      <c r="L151">
        <v>7.5138973495217226E-3</v>
      </c>
      <c r="M151">
        <v>0.15549720078005574</v>
      </c>
      <c r="N151">
        <v>0.19302103441552668</v>
      </c>
      <c r="O151">
        <v>0.14415864742709297</v>
      </c>
      <c r="Q151">
        <f t="shared" ref="Q151:Q152" si="25">SUM(J151:O151)</f>
        <v>0.55731458235530673</v>
      </c>
    </row>
    <row r="152" spans="2:17">
      <c r="B152" t="s">
        <v>20</v>
      </c>
      <c r="C152">
        <f t="shared" si="24"/>
        <v>0.49338596681892116</v>
      </c>
      <c r="D152">
        <f t="shared" si="24"/>
        <v>0.13516346256148604</v>
      </c>
      <c r="E152">
        <f t="shared" si="24"/>
        <v>0.79859614261666978</v>
      </c>
      <c r="F152">
        <f t="shared" si="24"/>
        <v>7.2392083859027428E-2</v>
      </c>
      <c r="G152">
        <f t="shared" si="24"/>
        <v>6.3737235669990441E-2</v>
      </c>
      <c r="H152">
        <f>'AV (6)'!AV34</f>
        <v>0.2098435231010618</v>
      </c>
      <c r="J152">
        <v>1.8640545895172722E-2</v>
      </c>
      <c r="K152">
        <v>1.349779361614372E-2</v>
      </c>
      <c r="L152">
        <v>5.7193251518398588E-2</v>
      </c>
      <c r="M152">
        <v>1.7969289548605636E-2</v>
      </c>
      <c r="N152">
        <v>1.7870955806760284E-2</v>
      </c>
      <c r="O152">
        <v>5.5006818965672506E-2</v>
      </c>
      <c r="Q152">
        <f t="shared" si="25"/>
        <v>0.18017865535075345</v>
      </c>
    </row>
    <row r="153" spans="2:17">
      <c r="C153">
        <f>C103</f>
        <v>1</v>
      </c>
      <c r="D153">
        <f t="shared" ref="D153:G153" si="26">D103</f>
        <v>1</v>
      </c>
      <c r="E153">
        <f t="shared" si="26"/>
        <v>1</v>
      </c>
      <c r="F153">
        <f t="shared" si="26"/>
        <v>0.99999999999999989</v>
      </c>
      <c r="G153">
        <f t="shared" si="26"/>
        <v>1</v>
      </c>
      <c r="H153">
        <f>'AV (6)'!AV35</f>
        <v>1</v>
      </c>
    </row>
    <row r="154" spans="2:17">
      <c r="B154" t="s">
        <v>31</v>
      </c>
      <c r="C154">
        <f>'K Gewichtung'!AV52</f>
        <v>3.778085950712505E-2</v>
      </c>
      <c r="D154">
        <f>'K Gewichtung'!AV53</f>
        <v>9.9862739236970616E-2</v>
      </c>
      <c r="E154">
        <f>'K Gewichtung'!AV54</f>
        <v>7.1617239886734144E-2</v>
      </c>
      <c r="F154">
        <f>'K Gewichtung'!AV55</f>
        <v>0.24822174733356334</v>
      </c>
      <c r="G154">
        <f>'K Gewichtung'!AV56</f>
        <v>0.28038485853528333</v>
      </c>
      <c r="H154">
        <f>'K Gewichtung'!AV57</f>
        <v>0.26213255550032355</v>
      </c>
    </row>
    <row r="157" spans="2:17">
      <c r="C157" t="s">
        <v>17</v>
      </c>
      <c r="D157" t="s">
        <v>25</v>
      </c>
      <c r="E157" t="s">
        <v>26</v>
      </c>
      <c r="F157" t="s">
        <v>27</v>
      </c>
      <c r="G157" t="s">
        <v>28</v>
      </c>
      <c r="H157" t="s">
        <v>29</v>
      </c>
    </row>
    <row r="158" spans="2:17">
      <c r="B158" t="s">
        <v>18</v>
      </c>
      <c r="C158">
        <f>C108</f>
        <v>0.12267689911927422</v>
      </c>
      <c r="D158">
        <f t="shared" ref="D158:G158" si="27">D108</f>
        <v>0.33742332950039655</v>
      </c>
      <c r="E158">
        <f t="shared" si="27"/>
        <v>8.939142531308554E-2</v>
      </c>
      <c r="F158">
        <f t="shared" si="27"/>
        <v>0.32250419774392086</v>
      </c>
      <c r="G158">
        <f t="shared" si="27"/>
        <v>0.27775261731610101</v>
      </c>
      <c r="H158">
        <f>'AV (6)'!AV38</f>
        <v>0.2443080954532382</v>
      </c>
      <c r="J158">
        <f t="array" ref="J158:J161">MMULT(C158:C161,C163)</f>
        <v>4.6348386903950524E-3</v>
      </c>
      <c r="K158">
        <f t="array" ref="K158:K161">MMULT(D158:D161,D163)</f>
        <v>3.3696017966368515E-2</v>
      </c>
      <c r="L158">
        <f t="array" ref="L158:L161">MMULT(E158:E161,E163)</f>
        <v>6.4019671504643256E-3</v>
      </c>
      <c r="M158">
        <f t="array" ref="M158:M161">MMULT(F158:F161,F163)</f>
        <v>8.0052555486405066E-2</v>
      </c>
      <c r="N158">
        <f t="array" ref="N158:N161">MMULT(G158:G161,G163)</f>
        <v>7.7877628313979666E-2</v>
      </c>
      <c r="O158">
        <f t="array" ref="O158:O161">MMULT(H158:H161,H163)</f>
        <v>6.404110539057431E-2</v>
      </c>
      <c r="Q158" s="1">
        <f>SUM(J158:O158)</f>
        <v>0.26670411299818697</v>
      </c>
    </row>
    <row r="159" spans="2:17">
      <c r="B159" t="s">
        <v>19</v>
      </c>
      <c r="C159">
        <f t="shared" ref="C159:G162" si="28">C109</f>
        <v>9.64008210247983E-2</v>
      </c>
      <c r="D159">
        <f t="shared" si="28"/>
        <v>0.45823786417390755</v>
      </c>
      <c r="E159">
        <f t="shared" si="28"/>
        <v>7.3910963849815756E-2</v>
      </c>
      <c r="F159">
        <f t="shared" si="28"/>
        <v>0.54433029289652346</v>
      </c>
      <c r="G159">
        <f t="shared" si="28"/>
        <v>0.58951706482371613</v>
      </c>
      <c r="H159">
        <f>'AV (6)'!AV39</f>
        <v>0.47013332675952685</v>
      </c>
      <c r="J159">
        <v>3.6421058755094111E-3</v>
      </c>
      <c r="K159">
        <v>4.5760888338505286E-2</v>
      </c>
      <c r="L159">
        <v>5.2932992282919899E-3</v>
      </c>
      <c r="M159">
        <v>0.13511461642936537</v>
      </c>
      <c r="N159">
        <v>0.1652916588247331</v>
      </c>
      <c r="O159">
        <v>0.12323725036934342</v>
      </c>
      <c r="Q159" s="1">
        <f t="shared" ref="Q159:Q161" si="29">SUM(J159:O159)</f>
        <v>0.47833981906574857</v>
      </c>
    </row>
    <row r="160" spans="2:17">
      <c r="B160" t="s">
        <v>20</v>
      </c>
      <c r="C160">
        <f t="shared" si="28"/>
        <v>0.18996822682969761</v>
      </c>
      <c r="D160">
        <f t="shared" si="28"/>
        <v>0.17132193766541157</v>
      </c>
      <c r="E160">
        <f t="shared" si="28"/>
        <v>0.70640507223437354</v>
      </c>
      <c r="F160">
        <f t="shared" si="28"/>
        <v>9.6703112258058943E-2</v>
      </c>
      <c r="G160">
        <f t="shared" si="28"/>
        <v>9.5634844908977029E-2</v>
      </c>
      <c r="H160">
        <f>'AV (6)'!AV40</f>
        <v>0.22528025356161094</v>
      </c>
      <c r="J160">
        <v>7.1771628886704688E-3</v>
      </c>
      <c r="K160">
        <v>1.7108677986653529E-2</v>
      </c>
      <c r="L160">
        <v>5.0590781515414893E-2</v>
      </c>
      <c r="M160">
        <v>2.4003815497289117E-2</v>
      </c>
      <c r="N160">
        <v>2.6814562460847284E-2</v>
      </c>
      <c r="O160">
        <v>5.9053288569865942E-2</v>
      </c>
      <c r="Q160" s="1">
        <f t="shared" si="29"/>
        <v>0.18474828891874123</v>
      </c>
    </row>
    <row r="161" spans="2:17">
      <c r="B161" t="s">
        <v>21</v>
      </c>
      <c r="C161">
        <f t="shared" si="28"/>
        <v>0.59095405302622994</v>
      </c>
      <c r="D161">
        <f t="shared" si="28"/>
        <v>3.3016868660284387E-2</v>
      </c>
      <c r="E161">
        <f t="shared" si="28"/>
        <v>0.13029253860272533</v>
      </c>
      <c r="F161">
        <f t="shared" si="28"/>
        <v>3.6462397101496631E-2</v>
      </c>
      <c r="G161">
        <f t="shared" si="28"/>
        <v>3.7095472951205827E-2</v>
      </c>
      <c r="H161">
        <f>'AV (6)'!AV41</f>
        <v>6.0278324225623993E-2</v>
      </c>
      <c r="J161">
        <v>2.2326752052550122E-2</v>
      </c>
      <c r="K161">
        <v>3.2971549454432871E-3</v>
      </c>
      <c r="L161">
        <v>9.3311919925629493E-3</v>
      </c>
      <c r="M161">
        <v>9.0507599205037481E-3</v>
      </c>
      <c r="N161">
        <v>1.0401008935723275E-2</v>
      </c>
      <c r="O161">
        <v>1.5800911170539878E-2</v>
      </c>
      <c r="Q161" s="1">
        <f t="shared" si="29"/>
        <v>7.0207779017323252E-2</v>
      </c>
    </row>
    <row r="162" spans="2:17">
      <c r="C162">
        <f t="shared" si="28"/>
        <v>1</v>
      </c>
      <c r="D162">
        <f t="shared" si="28"/>
        <v>1</v>
      </c>
      <c r="E162">
        <f t="shared" si="28"/>
        <v>1.0000000000000002</v>
      </c>
      <c r="F162">
        <f t="shared" si="28"/>
        <v>1</v>
      </c>
      <c r="G162">
        <f t="shared" si="28"/>
        <v>1</v>
      </c>
      <c r="H162">
        <f>'AV (6)'!AV42</f>
        <v>1</v>
      </c>
    </row>
    <row r="163" spans="2:17">
      <c r="B163" t="s">
        <v>31</v>
      </c>
      <c r="C163">
        <f>C154</f>
        <v>3.778085950712505E-2</v>
      </c>
      <c r="D163">
        <f t="shared" ref="D163:H163" si="30">D154</f>
        <v>9.9862739236970616E-2</v>
      </c>
      <c r="E163">
        <f t="shared" si="30"/>
        <v>7.1617239886734144E-2</v>
      </c>
      <c r="F163">
        <f t="shared" si="30"/>
        <v>0.24822174733356334</v>
      </c>
      <c r="G163">
        <f t="shared" si="30"/>
        <v>0.28038485853528333</v>
      </c>
      <c r="H163">
        <f t="shared" si="30"/>
        <v>0.26213255550032355</v>
      </c>
    </row>
    <row r="166" spans="2:17">
      <c r="C166" t="s">
        <v>17</v>
      </c>
      <c r="D166" t="s">
        <v>25</v>
      </c>
      <c r="E166" t="s">
        <v>26</v>
      </c>
      <c r="F166" t="s">
        <v>27</v>
      </c>
      <c r="G166" t="s">
        <v>28</v>
      </c>
      <c r="H166" t="s">
        <v>29</v>
      </c>
    </row>
    <row r="167" spans="2:17">
      <c r="B167" t="s">
        <v>18</v>
      </c>
      <c r="C167">
        <f>C117</f>
        <v>7.5674613434333141E-2</v>
      </c>
      <c r="D167">
        <f t="shared" ref="D167:G167" si="31">D117</f>
        <v>0.3200167147644622</v>
      </c>
      <c r="E167">
        <f t="shared" si="31"/>
        <v>9.0941841305755347E-2</v>
      </c>
      <c r="F167">
        <f t="shared" si="31"/>
        <v>0.3230173188823825</v>
      </c>
      <c r="G167">
        <f t="shared" si="31"/>
        <v>0.28494701515563692</v>
      </c>
      <c r="H167">
        <f>'AV (6)'!AV44</f>
        <v>0.15806537475831184</v>
      </c>
      <c r="J167">
        <f t="array" ref="J167:J171">MMULT(C167:C171,C173)</f>
        <v>2.8590519384185382E-3</v>
      </c>
      <c r="K167">
        <f t="array" ref="K167:K171">MMULT(D167:D171,D173)</f>
        <v>3.1957745737995494E-2</v>
      </c>
      <c r="L167">
        <f t="array" ref="L167:L171">MMULT(E167:E171,E173)</f>
        <v>6.5130036645355887E-3</v>
      </c>
      <c r="M167">
        <f t="array" ref="M167:M171">MMULT(F167:F171,F173)</f>
        <v>8.0179923311987811E-2</v>
      </c>
      <c r="N167">
        <f t="array" ref="N167:N171">MMULT(G167:G171,G173)</f>
        <v>7.9894828534464488E-2</v>
      </c>
      <c r="O167">
        <f t="array" ref="O167:O171">MMULT(H167:H171,H173)</f>
        <v>4.1434080621512617E-2</v>
      </c>
      <c r="Q167">
        <f>SUM(J167:O167)</f>
        <v>0.24283863380891452</v>
      </c>
    </row>
    <row r="168" spans="2:17">
      <c r="B168" t="s">
        <v>19</v>
      </c>
      <c r="C168">
        <f t="shared" ref="C168:G168" si="32">C118</f>
        <v>7.3072179175865448E-2</v>
      </c>
      <c r="D168">
        <f t="shared" si="32"/>
        <v>0.42734719467237275</v>
      </c>
      <c r="E168">
        <f t="shared" si="32"/>
        <v>6.1688376014012322E-2</v>
      </c>
      <c r="F168">
        <f t="shared" si="32"/>
        <v>0.47980956611480613</v>
      </c>
      <c r="G168">
        <f t="shared" si="32"/>
        <v>0.52466830332472592</v>
      </c>
      <c r="H168">
        <f>'AV (6)'!AV45</f>
        <v>0.32641717847733837</v>
      </c>
      <c r="J168">
        <v>2.7607297353228412E-3</v>
      </c>
      <c r="K168">
        <v>4.2676061465218081E-2</v>
      </c>
      <c r="L168">
        <v>4.4179512232185771E-3</v>
      </c>
      <c r="M168">
        <v>0.11909916888837606</v>
      </c>
      <c r="N168">
        <v>0.14710904800565039</v>
      </c>
      <c r="O168">
        <v>8.556456915346991E-2</v>
      </c>
      <c r="Q168">
        <f t="shared" ref="Q168:Q171" si="33">SUM(J168:O168)</f>
        <v>0.40162752847125582</v>
      </c>
    </row>
    <row r="169" spans="2:17">
      <c r="B169" t="s">
        <v>20</v>
      </c>
      <c r="C169">
        <f t="shared" ref="C169:G169" si="34">C119</f>
        <v>0.12214545889131662</v>
      </c>
      <c r="D169">
        <f t="shared" si="34"/>
        <v>0.18947167097905587</v>
      </c>
      <c r="E169">
        <f t="shared" si="34"/>
        <v>0.58970102503484401</v>
      </c>
      <c r="F169">
        <f t="shared" si="34"/>
        <v>8.2499199720126593E-2</v>
      </c>
      <c r="G169">
        <f t="shared" si="34"/>
        <v>0.10116602640728553</v>
      </c>
      <c r="H169">
        <f>'AV (6)'!AV46</f>
        <v>0.18414989488424943</v>
      </c>
      <c r="J169">
        <v>4.6147604218061515E-3</v>
      </c>
      <c r="K169">
        <v>1.8921160071774551E-2</v>
      </c>
      <c r="L169">
        <v>4.2232759771373439E-2</v>
      </c>
      <c r="M169">
        <v>2.0478095508150444E-2</v>
      </c>
      <c r="N169">
        <v>2.836542200278349E-2</v>
      </c>
      <c r="O169">
        <v>4.827168254112426E-2</v>
      </c>
      <c r="Q169">
        <f t="shared" si="33"/>
        <v>0.16288388031701234</v>
      </c>
    </row>
    <row r="170" spans="2:17">
      <c r="B170" t="s">
        <v>21</v>
      </c>
      <c r="C170">
        <f t="shared" ref="C170:G170" si="35">C120</f>
        <v>0.37572404579539509</v>
      </c>
      <c r="D170">
        <f t="shared" si="35"/>
        <v>3.1582209792054665E-2</v>
      </c>
      <c r="E170">
        <f t="shared" si="35"/>
        <v>0.11810035790074681</v>
      </c>
      <c r="F170">
        <f t="shared" si="35"/>
        <v>2.922877899748904E-2</v>
      </c>
      <c r="G170">
        <f t="shared" si="35"/>
        <v>3.1351584729030366E-2</v>
      </c>
      <c r="H170">
        <f>'AV (6)'!AV47</f>
        <v>4.5152549740243214E-2</v>
      </c>
      <c r="J170">
        <v>1.4195177387644441E-2</v>
      </c>
      <c r="K170">
        <v>3.1538859809912552E-3</v>
      </c>
      <c r="L170">
        <v>8.4580216624869434E-3</v>
      </c>
      <c r="M170">
        <v>7.2552185951832871E-3</v>
      </c>
      <c r="N170">
        <v>8.7905096491061284E-3</v>
      </c>
      <c r="O170">
        <v>1.1835953250765424E-2</v>
      </c>
      <c r="Q170">
        <f t="shared" si="33"/>
        <v>5.3688766526177482E-2</v>
      </c>
    </row>
    <row r="171" spans="2:17">
      <c r="B171" t="s">
        <v>22</v>
      </c>
      <c r="C171">
        <f t="shared" ref="C171:G171" si="36">C121</f>
        <v>0.35338370270308972</v>
      </c>
      <c r="D171">
        <f t="shared" si="36"/>
        <v>3.1582209792054665E-2</v>
      </c>
      <c r="E171">
        <f t="shared" si="36"/>
        <v>0.13956839974464152</v>
      </c>
      <c r="F171">
        <f t="shared" si="36"/>
        <v>8.5445136285195789E-2</v>
      </c>
      <c r="G171">
        <f t="shared" si="36"/>
        <v>5.786707038332118E-2</v>
      </c>
      <c r="H171">
        <f>'AV (6)'!AV48</f>
        <v>0.28621500213985718</v>
      </c>
      <c r="J171">
        <v>1.335114002393308E-2</v>
      </c>
      <c r="K171">
        <v>3.1538859809912552E-3</v>
      </c>
      <c r="L171">
        <v>9.9955035651195963E-3</v>
      </c>
      <c r="M171">
        <v>2.1209341029865755E-2</v>
      </c>
      <c r="N171">
        <v>1.6225050343278792E-2</v>
      </c>
      <c r="O171">
        <v>7.5026269933451337E-2</v>
      </c>
      <c r="Q171">
        <f t="shared" si="33"/>
        <v>0.13896119087663983</v>
      </c>
    </row>
    <row r="172" spans="2:17">
      <c r="C172">
        <f t="shared" ref="C172:G172" si="37">C122</f>
        <v>1</v>
      </c>
      <c r="D172">
        <f t="shared" si="37"/>
        <v>1</v>
      </c>
      <c r="E172">
        <f t="shared" si="37"/>
        <v>1</v>
      </c>
      <c r="F172">
        <f t="shared" si="37"/>
        <v>1</v>
      </c>
      <c r="G172">
        <f t="shared" si="37"/>
        <v>0.99999999999999989</v>
      </c>
      <c r="H172">
        <f>'AV (6)'!AV49</f>
        <v>1</v>
      </c>
    </row>
    <row r="173" spans="2:17">
      <c r="B173" t="s">
        <v>31</v>
      </c>
      <c r="C173">
        <f>C163</f>
        <v>3.778085950712505E-2</v>
      </c>
      <c r="D173">
        <f t="shared" ref="D173:H173" si="38">D163</f>
        <v>9.9862739236970616E-2</v>
      </c>
      <c r="E173">
        <f t="shared" si="38"/>
        <v>7.1617239886734144E-2</v>
      </c>
      <c r="F173">
        <f t="shared" si="38"/>
        <v>0.24822174733356334</v>
      </c>
      <c r="G173">
        <f t="shared" si="38"/>
        <v>0.28038485853528333</v>
      </c>
      <c r="H173">
        <f t="shared" si="38"/>
        <v>0.26213255550032355</v>
      </c>
    </row>
    <row r="176" spans="2:17">
      <c r="C176" t="s">
        <v>17</v>
      </c>
      <c r="D176" t="s">
        <v>25</v>
      </c>
      <c r="E176" t="s">
        <v>26</v>
      </c>
      <c r="F176" t="s">
        <v>27</v>
      </c>
      <c r="G176" t="s">
        <v>28</v>
      </c>
      <c r="H176" t="s">
        <v>29</v>
      </c>
    </row>
    <row r="177" spans="2:17">
      <c r="B177" t="s">
        <v>18</v>
      </c>
      <c r="C177">
        <f>C127</f>
        <v>7.3395608382362754E-2</v>
      </c>
      <c r="D177">
        <f t="shared" ref="D177:G177" si="39">D127</f>
        <v>0.18134265755415913</v>
      </c>
      <c r="E177">
        <f t="shared" si="39"/>
        <v>6.5777042268464342E-2</v>
      </c>
      <c r="F177">
        <f t="shared" si="39"/>
        <v>0.26252781440874673</v>
      </c>
      <c r="G177">
        <f t="shared" si="39"/>
        <v>0.27662051919465758</v>
      </c>
      <c r="H177">
        <f>'AV (6)'!AV51</f>
        <v>0.16295153445324415</v>
      </c>
      <c r="J177">
        <f t="array" ref="J177:J182">MMULT(C177:C182,C184)</f>
        <v>2.772949168734017E-3</v>
      </c>
      <c r="K177">
        <f t="array" ref="K177:K182">MMULT(D177:D182,D184)</f>
        <v>1.8109374523870254E-2</v>
      </c>
      <c r="L177">
        <f t="array" ref="L177:L182">MMULT(E177:E182,E184)</f>
        <v>4.7107702151804624E-3</v>
      </c>
      <c r="M177">
        <f t="array" ref="M177:M182">MMULT(F177:F182,F184)</f>
        <v>6.5165112816200535E-2</v>
      </c>
      <c r="N177">
        <f t="array" ref="N177:N182">MMULT(G177:G182,G184)</f>
        <v>7.7560205142350694E-2</v>
      </c>
      <c r="O177">
        <f t="array" ref="O177:O182">MMULT(H177:H182,H184)</f>
        <v>4.2714902148927904E-2</v>
      </c>
      <c r="Q177">
        <f>SUM(J177:O177)</f>
        <v>0.21103331401526385</v>
      </c>
    </row>
    <row r="178" spans="2:17">
      <c r="B178" t="s">
        <v>19</v>
      </c>
      <c r="C178">
        <f t="shared" ref="C178:G178" si="40">C128</f>
        <v>7.1031165587213327E-2</v>
      </c>
      <c r="D178">
        <f t="shared" si="40"/>
        <v>0.28080644293262191</v>
      </c>
      <c r="E178">
        <f t="shared" si="40"/>
        <v>3.8926621288250127E-2</v>
      </c>
      <c r="F178">
        <f t="shared" si="40"/>
        <v>0.36047615746045925</v>
      </c>
      <c r="G178">
        <f t="shared" si="40"/>
        <v>0.47193526415968623</v>
      </c>
      <c r="H178">
        <f>'AV (6)'!AV52</f>
        <v>0.3015881367267747</v>
      </c>
      <c r="J178">
        <v>2.6836184876778421E-3</v>
      </c>
      <c r="K178">
        <v>2.8042100586641694E-2</v>
      </c>
      <c r="L178">
        <v>2.7878171747806615E-3</v>
      </c>
      <c r="M178">
        <v>8.9478021676923911E-2</v>
      </c>
      <c r="N178">
        <v>0.13232350227922518</v>
      </c>
      <c r="O178">
        <v>7.9056068988770434E-2</v>
      </c>
      <c r="Q178">
        <f t="shared" ref="Q178:Q182" si="41">SUM(J178:O178)</f>
        <v>0.33437112919401973</v>
      </c>
    </row>
    <row r="179" spans="2:17">
      <c r="B179" t="s">
        <v>20</v>
      </c>
      <c r="C179">
        <f t="shared" ref="C179:G179" si="42">C129</f>
        <v>0.11080583420303282</v>
      </c>
      <c r="D179">
        <f t="shared" si="42"/>
        <v>0.11817026277456114</v>
      </c>
      <c r="E179">
        <f t="shared" si="42"/>
        <v>0.36397843604970165</v>
      </c>
      <c r="F179">
        <f t="shared" si="42"/>
        <v>6.5770747886398834E-2</v>
      </c>
      <c r="G179">
        <f t="shared" si="42"/>
        <v>0.10148562461386902</v>
      </c>
      <c r="H179">
        <f>'AV (6)'!AV53</f>
        <v>0.15043745303723374</v>
      </c>
      <c r="J179">
        <v>4.1863396545945746E-3</v>
      </c>
      <c r="K179">
        <v>1.1800806137020295E-2</v>
      </c>
      <c r="L179">
        <v>2.6067130968169806E-2</v>
      </c>
      <c r="M179">
        <v>1.6325729963797185E-2</v>
      </c>
      <c r="N179">
        <v>2.8455032500724533E-2</v>
      </c>
      <c r="O179">
        <v>3.9434554007609993E-2</v>
      </c>
      <c r="Q179">
        <f t="shared" si="41"/>
        <v>0.12626959323191639</v>
      </c>
    </row>
    <row r="180" spans="2:17">
      <c r="B180" t="s">
        <v>21</v>
      </c>
      <c r="C180">
        <f t="shared" ref="C180:G180" si="43">C130</f>
        <v>0.34932761083864555</v>
      </c>
      <c r="D180">
        <f t="shared" si="43"/>
        <v>2.3202553301471078E-2</v>
      </c>
      <c r="E180">
        <f t="shared" si="43"/>
        <v>6.7186180431117015E-2</v>
      </c>
      <c r="F180">
        <f t="shared" si="43"/>
        <v>2.5637397668747838E-2</v>
      </c>
      <c r="G180">
        <f t="shared" si="43"/>
        <v>2.8383350536777981E-2</v>
      </c>
      <c r="H180">
        <f>'AV (6)'!AV54</f>
        <v>3.8488441769594185E-2</v>
      </c>
      <c r="J180">
        <v>1.3197897387054522E-2</v>
      </c>
      <c r="K180">
        <v>2.317070529976718E-3</v>
      </c>
      <c r="L180">
        <v>4.8116888010087105E-3</v>
      </c>
      <c r="M180">
        <v>6.3637596464220115E-3</v>
      </c>
      <c r="N180">
        <v>7.9582617250118521E-3</v>
      </c>
      <c r="O180">
        <v>1.0089073598289118E-2</v>
      </c>
      <c r="Q180">
        <f t="shared" si="41"/>
        <v>4.4737751687762929E-2</v>
      </c>
    </row>
    <row r="181" spans="2:17">
      <c r="B181" t="s">
        <v>22</v>
      </c>
      <c r="C181">
        <f t="shared" ref="C181:G181" si="44">C131</f>
        <v>0.30343007146455359</v>
      </c>
      <c r="D181">
        <f t="shared" si="44"/>
        <v>2.3202553301471078E-2</v>
      </c>
      <c r="E181">
        <f t="shared" si="44"/>
        <v>7.806760972724211E-2</v>
      </c>
      <c r="F181">
        <f t="shared" si="44"/>
        <v>8.9717493485823113E-2</v>
      </c>
      <c r="G181">
        <f t="shared" si="44"/>
        <v>5.6107887500589003E-2</v>
      </c>
      <c r="H181">
        <f>'AV (6)'!AV55</f>
        <v>0.24902525783950791</v>
      </c>
      <c r="J181">
        <v>1.1463848900239213E-2</v>
      </c>
      <c r="K181">
        <v>2.317070529976718E-3</v>
      </c>
      <c r="L181">
        <v>5.5909867332198382E-3</v>
      </c>
      <c r="M181">
        <v>2.2269832999438598E-2</v>
      </c>
      <c r="N181">
        <v>1.573180209956624E-2</v>
      </c>
      <c r="O181">
        <v>6.527762722159719E-2</v>
      </c>
      <c r="Q181">
        <f t="shared" si="41"/>
        <v>0.12265116848403779</v>
      </c>
    </row>
    <row r="182" spans="2:17">
      <c r="B182" t="s">
        <v>23</v>
      </c>
      <c r="C182">
        <f t="shared" ref="C182:G182" si="45">C132</f>
        <v>9.200970952419199E-2</v>
      </c>
      <c r="D182">
        <f t="shared" si="45"/>
        <v>0.37327553013571574</v>
      </c>
      <c r="E182">
        <f t="shared" si="45"/>
        <v>0.3860641102352248</v>
      </c>
      <c r="F182">
        <f t="shared" si="45"/>
        <v>0.19587038908982421</v>
      </c>
      <c r="G182">
        <f t="shared" si="45"/>
        <v>6.5467353994420038E-2</v>
      </c>
      <c r="H182">
        <f>'AV (6)'!AV56</f>
        <v>9.7509176173645309E-2</v>
      </c>
      <c r="J182">
        <v>3.4762059088248834E-3</v>
      </c>
      <c r="K182">
        <v>3.7276316929484944E-2</v>
      </c>
      <c r="L182">
        <v>2.7648845994374668E-2</v>
      </c>
      <c r="M182">
        <v>4.8619290230781084E-2</v>
      </c>
      <c r="N182">
        <v>1.8356054788404779E-2</v>
      </c>
      <c r="O182">
        <v>2.5560329535128906E-2</v>
      </c>
      <c r="Q182">
        <f t="shared" si="41"/>
        <v>0.16093704338699927</v>
      </c>
    </row>
    <row r="183" spans="2:17">
      <c r="C183">
        <f t="shared" ref="C183:G183" si="46">C133</f>
        <v>1</v>
      </c>
      <c r="D183">
        <f t="shared" si="46"/>
        <v>1</v>
      </c>
      <c r="E183">
        <f t="shared" si="46"/>
        <v>1</v>
      </c>
      <c r="F183">
        <f t="shared" si="46"/>
        <v>1</v>
      </c>
      <c r="G183">
        <f t="shared" si="46"/>
        <v>0.99999999999999989</v>
      </c>
      <c r="H183">
        <f>'AV (6)'!AV57</f>
        <v>1</v>
      </c>
    </row>
    <row r="184" spans="2:17">
      <c r="B184" t="s">
        <v>31</v>
      </c>
      <c r="C184">
        <f>C173</f>
        <v>3.778085950712505E-2</v>
      </c>
      <c r="D184">
        <f t="shared" ref="D184:H184" si="47">D173</f>
        <v>9.9862739236970616E-2</v>
      </c>
      <c r="E184">
        <f t="shared" si="47"/>
        <v>7.1617239886734144E-2</v>
      </c>
      <c r="F184">
        <f t="shared" si="47"/>
        <v>0.24822174733356334</v>
      </c>
      <c r="G184">
        <f t="shared" si="47"/>
        <v>0.28038485853528333</v>
      </c>
      <c r="H184">
        <f t="shared" si="47"/>
        <v>0.26213255550032355</v>
      </c>
    </row>
    <row r="187" spans="2:17">
      <c r="C187" t="s">
        <v>17</v>
      </c>
      <c r="D187" t="s">
        <v>25</v>
      </c>
      <c r="E187" t="s">
        <v>26</v>
      </c>
      <c r="F187" t="s">
        <v>27</v>
      </c>
      <c r="G187" t="s">
        <v>28</v>
      </c>
      <c r="H187" t="s">
        <v>29</v>
      </c>
    </row>
    <row r="188" spans="2:17">
      <c r="B188" t="s">
        <v>18</v>
      </c>
      <c r="C188">
        <f>C138</f>
        <v>6.8893626801437235E-2</v>
      </c>
      <c r="D188">
        <f t="shared" ref="D188:G188" si="48">D138</f>
        <v>0.27275627710349093</v>
      </c>
      <c r="E188">
        <f t="shared" si="48"/>
        <v>4.7823645935291162E-2</v>
      </c>
      <c r="F188">
        <f t="shared" si="48"/>
        <v>0.24751969293918338</v>
      </c>
      <c r="G188">
        <f t="shared" si="48"/>
        <v>0.2608666984359016</v>
      </c>
      <c r="H188">
        <f>'AV (6)'!AV59</f>
        <v>0.1423229735893167</v>
      </c>
      <c r="J188">
        <f t="array" ref="J188:J194">MMULT(C188:C194,C196)</f>
        <v>2.6028604351214053E-3</v>
      </c>
      <c r="K188">
        <f t="array" ref="K188:K194">MMULT(D188:D194,D196)</f>
        <v>2.7238188975632814E-2</v>
      </c>
      <c r="L188">
        <f t="array" ref="L188:L194">MMULT(E188:E194,E196)</f>
        <v>3.4249975232059854E-3</v>
      </c>
      <c r="M188">
        <f t="array" ref="M188:M194">MMULT(F188:F194,F196)</f>
        <v>6.143977068083116E-2</v>
      </c>
      <c r="N188">
        <f t="array" ref="N188:N194">MMULT(G188:G194,G196)</f>
        <v>7.3143072337516685E-2</v>
      </c>
      <c r="O188">
        <f t="array" ref="O188:O194">MMULT(H188:H194,H196)</f>
        <v>3.7307484773372646E-2</v>
      </c>
      <c r="Q188">
        <f>SUM(J188:O188)</f>
        <v>0.20515637472568071</v>
      </c>
    </row>
    <row r="189" spans="2:17">
      <c r="B189" t="s">
        <v>19</v>
      </c>
      <c r="C189">
        <f t="shared" ref="C189:G195" si="49">C139</f>
        <v>6.6462999479404206E-2</v>
      </c>
      <c r="D189">
        <f t="shared" si="49"/>
        <v>0.14951735469194308</v>
      </c>
      <c r="E189">
        <f t="shared" si="49"/>
        <v>2.8120682244805201E-2</v>
      </c>
      <c r="F189">
        <f t="shared" si="49"/>
        <v>0.33691023554719457</v>
      </c>
      <c r="G189">
        <f t="shared" si="49"/>
        <v>0.42817667041211077</v>
      </c>
      <c r="H189">
        <f>'AV (6)'!AV60</f>
        <v>0.2837847805109025</v>
      </c>
      <c r="J189">
        <v>2.5110292457534958E-3</v>
      </c>
      <c r="K189">
        <v>1.4931212603003157E-2</v>
      </c>
      <c r="L189">
        <v>2.0139256461048395E-3</v>
      </c>
      <c r="M189">
        <v>8.3628447362087036E-2</v>
      </c>
      <c r="N189">
        <v>0.12005425516160831</v>
      </c>
      <c r="O189">
        <v>7.4389229727421291E-2</v>
      </c>
      <c r="Q189">
        <f t="shared" ref="Q189:Q194" si="50">SUM(J189:O189)</f>
        <v>0.29752809974597816</v>
      </c>
    </row>
    <row r="190" spans="2:17">
      <c r="B190" t="s">
        <v>20</v>
      </c>
      <c r="C190">
        <f t="shared" si="49"/>
        <v>0.10835943668602135</v>
      </c>
      <c r="D190">
        <f t="shared" si="49"/>
        <v>6.9063054840626303E-2</v>
      </c>
      <c r="E190">
        <f t="shared" si="49"/>
        <v>0.23951404214156224</v>
      </c>
      <c r="F190">
        <f t="shared" si="49"/>
        <v>6.2007533418051555E-2</v>
      </c>
      <c r="G190">
        <f t="shared" si="49"/>
        <v>0.10186005361923567</v>
      </c>
      <c r="H190">
        <f>'AV (6)'!AV61</f>
        <v>0.1315721270160678</v>
      </c>
      <c r="J190">
        <v>4.0939126537057847E-3</v>
      </c>
      <c r="K190">
        <v>6.8968258364580657E-3</v>
      </c>
      <c r="L190">
        <v>1.7153334612293614E-2</v>
      </c>
      <c r="M190">
        <v>1.5391618292873077E-2</v>
      </c>
      <c r="N190">
        <v>2.8560016724425766E-2</v>
      </c>
      <c r="O190">
        <v>3.4489337887335013E-2</v>
      </c>
      <c r="Q190">
        <f t="shared" si="50"/>
        <v>0.10658504600709132</v>
      </c>
    </row>
    <row r="191" spans="2:17">
      <c r="B191" t="s">
        <v>21</v>
      </c>
      <c r="C191">
        <f t="shared" si="49"/>
        <v>0.32133014050763098</v>
      </c>
      <c r="D191">
        <f t="shared" si="49"/>
        <v>1.5182565455679574E-2</v>
      </c>
      <c r="E191">
        <f t="shared" si="49"/>
        <v>4.5617222879828133E-2</v>
      </c>
      <c r="F191">
        <f t="shared" si="49"/>
        <v>2.3812187399221106E-2</v>
      </c>
      <c r="G191">
        <f t="shared" si="49"/>
        <v>2.6175747227626861E-2</v>
      </c>
      <c r="H191">
        <f>'AV (6)'!AV62</f>
        <v>4.272208447331631E-2</v>
      </c>
      <c r="J191">
        <v>1.2140128893923558E-2</v>
      </c>
      <c r="K191">
        <v>1.5161725750487674E-3</v>
      </c>
      <c r="L191">
        <v>3.2669795939512685E-3</v>
      </c>
      <c r="M191">
        <v>5.9107027640689222E-3</v>
      </c>
      <c r="N191">
        <v>7.3392831834734919E-3</v>
      </c>
      <c r="O191">
        <v>1.1198849179291098E-2</v>
      </c>
      <c r="Q191">
        <f t="shared" si="50"/>
        <v>4.1372116189757106E-2</v>
      </c>
    </row>
    <row r="192" spans="2:17">
      <c r="B192" t="s">
        <v>22</v>
      </c>
      <c r="C192">
        <f t="shared" si="49"/>
        <v>0.28405913257775905</v>
      </c>
      <c r="D192">
        <f t="shared" si="49"/>
        <v>1.5182565455679574E-2</v>
      </c>
      <c r="E192">
        <f t="shared" si="49"/>
        <v>5.1789035634252384E-2</v>
      </c>
      <c r="F192">
        <f t="shared" si="49"/>
        <v>8.1928215920186148E-2</v>
      </c>
      <c r="G192">
        <f t="shared" si="49"/>
        <v>5.4857530409734241E-2</v>
      </c>
      <c r="H192">
        <f>'AV (6)'!AV63</f>
        <v>0.21924921282095491</v>
      </c>
      <c r="J192">
        <v>1.0731998179636123E-2</v>
      </c>
      <c r="K192">
        <v>1.5161725750487674E-3</v>
      </c>
      <c r="L192">
        <v>3.7089877885208757E-3</v>
      </c>
      <c r="M192">
        <v>2.0336364911630066E-2</v>
      </c>
      <c r="N192">
        <v>1.5381220903528338E-2</v>
      </c>
      <c r="O192">
        <v>5.7472356448191216E-2</v>
      </c>
      <c r="Q192">
        <f t="shared" si="50"/>
        <v>0.10914710080655537</v>
      </c>
    </row>
    <row r="193" spans="2:19">
      <c r="B193" t="s">
        <v>23</v>
      </c>
      <c r="C193">
        <f t="shared" si="49"/>
        <v>8.3966458263752583E-2</v>
      </c>
      <c r="D193">
        <f t="shared" si="49"/>
        <v>0.27936527503060604</v>
      </c>
      <c r="E193">
        <f t="shared" si="49"/>
        <v>0.27089698299572157</v>
      </c>
      <c r="F193">
        <f t="shared" si="49"/>
        <v>0.18585160193396441</v>
      </c>
      <c r="G193">
        <f t="shared" si="49"/>
        <v>6.2627055038444943E-2</v>
      </c>
      <c r="H193">
        <f>'AV (6)'!AV64</f>
        <v>8.9541959380527725E-2</v>
      </c>
      <c r="J193">
        <v>3.1723249629737153E-3</v>
      </c>
      <c r="K193">
        <v>2.7898181612245991E-2</v>
      </c>
      <c r="L193">
        <v>1.9400894215797132E-2</v>
      </c>
      <c r="M193">
        <v>4.6132409376790508E-2</v>
      </c>
      <c r="N193">
        <v>1.7559677967435787E-2</v>
      </c>
      <c r="O193">
        <v>2.3471862636923902E-2</v>
      </c>
      <c r="Q193">
        <f t="shared" si="50"/>
        <v>0.13763535077216704</v>
      </c>
    </row>
    <row r="194" spans="2:19">
      <c r="B194" t="s">
        <v>24</v>
      </c>
      <c r="C194">
        <f t="shared" si="49"/>
        <v>6.6928205683994685E-2</v>
      </c>
      <c r="D194">
        <f t="shared" si="49"/>
        <v>0.1989329074219745</v>
      </c>
      <c r="E194">
        <f t="shared" si="49"/>
        <v>0.31623838816853944</v>
      </c>
      <c r="F194">
        <f t="shared" si="49"/>
        <v>6.1970532842198729E-2</v>
      </c>
      <c r="G194">
        <f t="shared" si="49"/>
        <v>6.5436244856945935E-2</v>
      </c>
      <c r="H194">
        <f>'AV (6)'!AV65</f>
        <v>9.0806862208914027E-2</v>
      </c>
      <c r="J194">
        <v>2.5286051360109713E-3</v>
      </c>
      <c r="K194">
        <v>1.9865985059533055E-2</v>
      </c>
      <c r="L194">
        <v>2.2648120506860436E-2</v>
      </c>
      <c r="M194">
        <v>1.5382433945282542E-2</v>
      </c>
      <c r="N194">
        <v>1.8347332257294947E-2</v>
      </c>
      <c r="O194">
        <v>2.380343484778839E-2</v>
      </c>
      <c r="Q194">
        <f t="shared" si="50"/>
        <v>0.10257591175277034</v>
      </c>
    </row>
    <row r="195" spans="2:19">
      <c r="C195">
        <f t="shared" si="49"/>
        <v>1</v>
      </c>
      <c r="D195">
        <f t="shared" si="49"/>
        <v>1</v>
      </c>
      <c r="E195">
        <f t="shared" si="49"/>
        <v>1</v>
      </c>
      <c r="F195">
        <f t="shared" si="49"/>
        <v>1</v>
      </c>
      <c r="G195">
        <f t="shared" si="49"/>
        <v>1</v>
      </c>
      <c r="H195">
        <f>'AV (6)'!AV66</f>
        <v>0.99999999999999978</v>
      </c>
    </row>
    <row r="196" spans="2:19">
      <c r="B196" t="s">
        <v>31</v>
      </c>
      <c r="C196">
        <f>C173</f>
        <v>3.778085950712505E-2</v>
      </c>
      <c r="D196">
        <f t="shared" ref="D196:H196" si="51">D173</f>
        <v>9.9862739236970616E-2</v>
      </c>
      <c r="E196">
        <f t="shared" si="51"/>
        <v>7.1617239886734144E-2</v>
      </c>
      <c r="F196">
        <f t="shared" si="51"/>
        <v>0.24822174733356334</v>
      </c>
      <c r="G196">
        <f t="shared" si="51"/>
        <v>0.28038485853528333</v>
      </c>
      <c r="H196">
        <f t="shared" si="51"/>
        <v>0.26213255550032355</v>
      </c>
    </row>
    <row r="199" spans="2:19">
      <c r="C199" t="s">
        <v>17</v>
      </c>
      <c r="D199" t="s">
        <v>25</v>
      </c>
      <c r="E199" t="s">
        <v>26</v>
      </c>
      <c r="F199" t="s">
        <v>27</v>
      </c>
      <c r="G199" t="s">
        <v>28</v>
      </c>
      <c r="H199" t="s">
        <v>29</v>
      </c>
      <c r="I199" t="s">
        <v>30</v>
      </c>
    </row>
    <row r="200" spans="2:19">
      <c r="B200" t="s">
        <v>18</v>
      </c>
      <c r="C200">
        <f>C150</f>
        <v>0.31081368253838759</v>
      </c>
      <c r="D200">
        <f t="shared" ref="D200:H200" si="52">D150</f>
        <v>0.36689008389658134</v>
      </c>
      <c r="E200">
        <f t="shared" si="52"/>
        <v>9.6486419048576147E-2</v>
      </c>
      <c r="F200">
        <f t="shared" si="52"/>
        <v>0.30116320510968347</v>
      </c>
      <c r="G200">
        <f t="shared" si="52"/>
        <v>0.2478481494187087</v>
      </c>
      <c r="H200">
        <f t="shared" si="52"/>
        <v>0.2402108696013546</v>
      </c>
      <c r="I200">
        <f>'AV (7)'!AV32</f>
        <v>3.6559485161051182E-2</v>
      </c>
      <c r="K200">
        <f t="array" ref="K200:K202">MMULT(C200:C202,C204)</f>
        <v>1.3206061216269117E-2</v>
      </c>
      <c r="L200">
        <f t="array" ref="L200:L202">MMULT(D200:D202,D204)</f>
        <v>3.44720683684323E-2</v>
      </c>
      <c r="M200">
        <f t="array" ref="M200:M202">MMULT(E200:E202,E204)</f>
        <v>6.6718266116804975E-3</v>
      </c>
      <c r="N200">
        <f t="array" ref="N200:N202">MMULT(F200:F202,F204)</f>
        <v>7.4193206931590136E-2</v>
      </c>
      <c r="O200">
        <f t="array" ref="O200:O202">MMULT(G200:G202,G204)</f>
        <v>5.6731809629079609E-2</v>
      </c>
      <c r="P200">
        <f t="array" ref="P200:P202">MMULT(H200:H202,H204)</f>
        <v>5.0965564315836577E-2</v>
      </c>
      <c r="Q200">
        <f t="array" ref="Q200:Q202">MMULT(I200:I202,I204)</f>
        <v>3.9112426166281536E-3</v>
      </c>
      <c r="S200">
        <f>SUM(K200:Q200)</f>
        <v>0.24015177968951637</v>
      </c>
    </row>
    <row r="201" spans="2:19">
      <c r="B201" t="s">
        <v>19</v>
      </c>
      <c r="C201">
        <f t="shared" ref="C201:H201" si="53">C151</f>
        <v>0.19580035064269122</v>
      </c>
      <c r="D201">
        <f t="shared" si="53"/>
        <v>0.49794645354193262</v>
      </c>
      <c r="E201">
        <f t="shared" si="53"/>
        <v>0.10491743833475412</v>
      </c>
      <c r="F201">
        <f t="shared" si="53"/>
        <v>0.62644471103128907</v>
      </c>
      <c r="G201">
        <f t="shared" si="53"/>
        <v>0.68841461491130096</v>
      </c>
      <c r="H201">
        <f t="shared" si="53"/>
        <v>0.54994560729758357</v>
      </c>
      <c r="I201">
        <f>'AV (7)'!AV33</f>
        <v>0.10957419880855916</v>
      </c>
      <c r="K201">
        <v>8.3192972575619507E-3</v>
      </c>
      <c r="L201">
        <v>4.6785794829915385E-2</v>
      </c>
      <c r="M201">
        <v>7.2548133096197636E-3</v>
      </c>
      <c r="N201">
        <v>0.1543280895148442</v>
      </c>
      <c r="O201">
        <v>0.15757635056231742</v>
      </c>
      <c r="P201">
        <v>0.11668201470421197</v>
      </c>
      <c r="Q201">
        <v>1.1722574160303078E-2</v>
      </c>
      <c r="S201">
        <f t="shared" ref="S201:S202" si="54">SUM(K201:Q201)</f>
        <v>0.50266893433877369</v>
      </c>
    </row>
    <row r="202" spans="2:19">
      <c r="B202" t="s">
        <v>20</v>
      </c>
      <c r="C202">
        <f t="shared" ref="C202:H202" si="55">C152</f>
        <v>0.49338596681892116</v>
      </c>
      <c r="D202">
        <f t="shared" si="55"/>
        <v>0.13516346256148604</v>
      </c>
      <c r="E202">
        <f t="shared" si="55"/>
        <v>0.79859614261666978</v>
      </c>
      <c r="F202">
        <f t="shared" si="55"/>
        <v>7.2392083859027428E-2</v>
      </c>
      <c r="G202">
        <f t="shared" si="55"/>
        <v>6.3737235669990441E-2</v>
      </c>
      <c r="H202">
        <f t="shared" si="55"/>
        <v>0.2098435231010618</v>
      </c>
      <c r="I202">
        <f>'AV (7)'!AV34</f>
        <v>0.85386631603038965</v>
      </c>
      <c r="K202">
        <v>2.0963315475193294E-2</v>
      </c>
      <c r="L202">
        <v>1.2699618569268727E-2</v>
      </c>
      <c r="M202">
        <v>5.522119121876478E-2</v>
      </c>
      <c r="N202">
        <v>1.7834186802487152E-2</v>
      </c>
      <c r="O202">
        <v>1.4589290776607805E-2</v>
      </c>
      <c r="P202">
        <v>4.4522521360576238E-2</v>
      </c>
      <c r="Q202">
        <v>9.1349161768811901E-2</v>
      </c>
      <c r="S202">
        <f t="shared" si="54"/>
        <v>0.25717928597170991</v>
      </c>
    </row>
    <row r="203" spans="2:19">
      <c r="C203">
        <f t="shared" ref="C203:H203" si="56">C153</f>
        <v>1</v>
      </c>
      <c r="D203">
        <f t="shared" si="56"/>
        <v>1</v>
      </c>
      <c r="E203">
        <f t="shared" si="56"/>
        <v>1</v>
      </c>
      <c r="F203">
        <f t="shared" si="56"/>
        <v>0.99999999999999989</v>
      </c>
      <c r="G203">
        <f t="shared" si="56"/>
        <v>1</v>
      </c>
      <c r="H203">
        <f t="shared" si="56"/>
        <v>1</v>
      </c>
      <c r="I203">
        <f>'AV (7)'!AV35</f>
        <v>1</v>
      </c>
    </row>
    <row r="204" spans="2:19">
      <c r="B204" t="s">
        <v>31</v>
      </c>
      <c r="C204">
        <f>'K Gewichtung'!AV60</f>
        <v>4.2488673949024364E-2</v>
      </c>
      <c r="D204">
        <f>'K Gewichtung'!AV61</f>
        <v>9.395748176761641E-2</v>
      </c>
      <c r="E204">
        <f>'K Gewichtung'!AV62</f>
        <v>6.9147831140065036E-2</v>
      </c>
      <c r="F204">
        <f>'K Gewichtung'!AV63</f>
        <v>0.24635548324892148</v>
      </c>
      <c r="G204">
        <f>'K Gewichtung'!AV64</f>
        <v>0.22889745096800482</v>
      </c>
      <c r="H204">
        <f>'K Gewichtung'!AV65</f>
        <v>0.21217010038062478</v>
      </c>
      <c r="I204">
        <f>'K Gewichtung'!AV66</f>
        <v>0.10698297854574314</v>
      </c>
    </row>
    <row r="207" spans="2:19">
      <c r="C207" t="s">
        <v>17</v>
      </c>
      <c r="D207" t="s">
        <v>25</v>
      </c>
      <c r="E207" t="s">
        <v>26</v>
      </c>
      <c r="F207" t="s">
        <v>27</v>
      </c>
      <c r="G207" t="s">
        <v>28</v>
      </c>
      <c r="H207" t="s">
        <v>29</v>
      </c>
      <c r="I207" t="s">
        <v>30</v>
      </c>
    </row>
    <row r="208" spans="2:19">
      <c r="B208" t="s">
        <v>18</v>
      </c>
      <c r="C208">
        <f>C158</f>
        <v>0.12267689911927422</v>
      </c>
      <c r="D208">
        <f t="shared" ref="D208:G208" si="57">D158</f>
        <v>0.33742332950039655</v>
      </c>
      <c r="E208">
        <f t="shared" si="57"/>
        <v>8.939142531308554E-2</v>
      </c>
      <c r="F208">
        <f t="shared" si="57"/>
        <v>0.32250419774392086</v>
      </c>
      <c r="G208">
        <f t="shared" si="57"/>
        <v>0.27775261731610101</v>
      </c>
      <c r="H208">
        <f t="shared" ref="H208" si="58">H158</f>
        <v>0.2443080954532382</v>
      </c>
      <c r="I208">
        <f>'AV (7)'!AV38</f>
        <v>1.3654087195614841E-2</v>
      </c>
      <c r="K208">
        <f t="array" ref="K208:K211">MMULT(C208:C211,C213)</f>
        <v>5.2123787677561964E-3</v>
      </c>
      <c r="L208">
        <f t="array" ref="L208:L211">MMULT(D208:D211,D213)</f>
        <v>3.1703446329501936E-2</v>
      </c>
      <c r="M208">
        <f t="array" ref="M208:M211">MMULT(E208:E211,E213)</f>
        <v>6.1812231829189738E-3</v>
      </c>
      <c r="N208">
        <f t="array" ref="N208:N211">MMULT(F208:F211,F213)</f>
        <v>7.9450677485009363E-2</v>
      </c>
      <c r="O208">
        <f t="array" ref="O208:O211">MMULT(G208:G211,G213)</f>
        <v>6.3576866103347243E-2</v>
      </c>
      <c r="P208">
        <f t="array" ref="P208:P211">MMULT(H208:H211,H213)</f>
        <v>5.1834873136112812E-2</v>
      </c>
      <c r="Q208">
        <f t="array" ref="Q208:Q211">MMULT(I208:I211,I213)</f>
        <v>1.4607549175101686E-3</v>
      </c>
      <c r="S208">
        <f>SUM(K208:Q208)</f>
        <v>0.23942021992215667</v>
      </c>
    </row>
    <row r="209" spans="2:19">
      <c r="B209" t="s">
        <v>19</v>
      </c>
      <c r="C209">
        <f t="shared" ref="C209:G212" si="59">C159</f>
        <v>9.64008210247983E-2</v>
      </c>
      <c r="D209">
        <f t="shared" si="59"/>
        <v>0.45823786417390755</v>
      </c>
      <c r="E209">
        <f t="shared" si="59"/>
        <v>7.3910963849815756E-2</v>
      </c>
      <c r="F209">
        <f t="shared" si="59"/>
        <v>0.54433029289652346</v>
      </c>
      <c r="G209">
        <f t="shared" si="59"/>
        <v>0.58951706482371613</v>
      </c>
      <c r="H209">
        <f t="shared" ref="H209" si="60">H159</f>
        <v>0.47013332675952685</v>
      </c>
      <c r="I209">
        <f>'AV (7)'!AV39</f>
        <v>3.0413559016445511E-2</v>
      </c>
      <c r="K209">
        <v>4.0959430529409081E-3</v>
      </c>
      <c r="L209">
        <v>4.3054875768351403E-2</v>
      </c>
      <c r="M209">
        <v>5.1107828476865107E-3</v>
      </c>
      <c r="N209">
        <v>0.13409875235355001</v>
      </c>
      <c r="O209">
        <v>0.13493895344028867</v>
      </c>
      <c r="P209">
        <v>9.974823513084588E-2</v>
      </c>
      <c r="Q209">
        <v>3.253733131756083E-3</v>
      </c>
      <c r="S209">
        <f t="shared" ref="S209:S211" si="61">SUM(K209:Q209)</f>
        <v>0.42430127572541948</v>
      </c>
    </row>
    <row r="210" spans="2:19">
      <c r="B210" t="s">
        <v>20</v>
      </c>
      <c r="C210">
        <f t="shared" si="59"/>
        <v>0.18996822682969761</v>
      </c>
      <c r="D210">
        <f t="shared" si="59"/>
        <v>0.17132193766541157</v>
      </c>
      <c r="E210">
        <f t="shared" si="59"/>
        <v>0.70640507223437354</v>
      </c>
      <c r="F210">
        <f t="shared" si="59"/>
        <v>9.6703112258058943E-2</v>
      </c>
      <c r="G210">
        <f t="shared" si="59"/>
        <v>9.5634844908977029E-2</v>
      </c>
      <c r="H210">
        <f t="shared" ref="H210" si="62">H160</f>
        <v>0.22528025356161094</v>
      </c>
      <c r="I210">
        <f>'AV (7)'!AV40</f>
        <v>0.1515005702273369</v>
      </c>
      <c r="K210">
        <v>8.0714980504413246E-3</v>
      </c>
      <c r="L210">
        <v>1.6096977834590621E-2</v>
      </c>
      <c r="M210">
        <v>4.8846378651347909E-2</v>
      </c>
      <c r="N210">
        <v>2.3823341952008813E-2</v>
      </c>
      <c r="O210">
        <v>2.1890572223385314E-2</v>
      </c>
      <c r="P210">
        <v>4.7797734011939597E-2</v>
      </c>
      <c r="Q210">
        <v>1.6207982254299036E-2</v>
      </c>
      <c r="S210">
        <f t="shared" si="61"/>
        <v>0.18273448497801262</v>
      </c>
    </row>
    <row r="211" spans="2:19">
      <c r="B211" t="s">
        <v>21</v>
      </c>
      <c r="C211">
        <f t="shared" si="59"/>
        <v>0.59095405302622994</v>
      </c>
      <c r="D211">
        <f t="shared" si="59"/>
        <v>3.3016868660284387E-2</v>
      </c>
      <c r="E211">
        <f t="shared" si="59"/>
        <v>0.13029253860272533</v>
      </c>
      <c r="F211">
        <f t="shared" si="59"/>
        <v>3.6462397101496631E-2</v>
      </c>
      <c r="G211">
        <f t="shared" si="59"/>
        <v>3.7095472951205827E-2</v>
      </c>
      <c r="H211">
        <f t="shared" ref="H211" si="63">H161</f>
        <v>6.0278324225623993E-2</v>
      </c>
      <c r="I211">
        <f>'AV (7)'!AV41</f>
        <v>0.80443178356060263</v>
      </c>
      <c r="K211">
        <v>2.5108854077885937E-2</v>
      </c>
      <c r="L211">
        <v>3.1021818351724558E-3</v>
      </c>
      <c r="M211">
        <v>9.0094464581116553E-3</v>
      </c>
      <c r="N211">
        <v>8.9827114583532763E-3</v>
      </c>
      <c r="O211">
        <v>8.4910592009835844E-3</v>
      </c>
      <c r="P211">
        <v>1.278925810172649E-2</v>
      </c>
      <c r="Q211">
        <v>8.6060508242177841E-2</v>
      </c>
      <c r="S211">
        <f t="shared" si="61"/>
        <v>0.15354401937441126</v>
      </c>
    </row>
    <row r="212" spans="2:19">
      <c r="C212">
        <f t="shared" si="59"/>
        <v>1</v>
      </c>
      <c r="D212">
        <f t="shared" si="59"/>
        <v>1</v>
      </c>
      <c r="E212">
        <f t="shared" si="59"/>
        <v>1.0000000000000002</v>
      </c>
      <c r="F212">
        <f t="shared" si="59"/>
        <v>1</v>
      </c>
      <c r="G212">
        <f t="shared" si="59"/>
        <v>1</v>
      </c>
      <c r="H212">
        <f t="shared" ref="H212" si="64">H162</f>
        <v>1</v>
      </c>
      <c r="I212">
        <f>'AV (7)'!AV42</f>
        <v>0.99999999999999989</v>
      </c>
    </row>
    <row r="213" spans="2:19">
      <c r="B213" t="s">
        <v>31</v>
      </c>
      <c r="C213">
        <f>C204</f>
        <v>4.2488673949024364E-2</v>
      </c>
      <c r="D213">
        <f t="shared" ref="D213:I213" si="65">D204</f>
        <v>9.395748176761641E-2</v>
      </c>
      <c r="E213">
        <f t="shared" si="65"/>
        <v>6.9147831140065036E-2</v>
      </c>
      <c r="F213">
        <f t="shared" si="65"/>
        <v>0.24635548324892148</v>
      </c>
      <c r="G213">
        <f t="shared" si="65"/>
        <v>0.22889745096800482</v>
      </c>
      <c r="H213">
        <f t="shared" si="65"/>
        <v>0.21217010038062478</v>
      </c>
      <c r="I213">
        <f t="shared" si="65"/>
        <v>0.10698297854574314</v>
      </c>
    </row>
    <row r="216" spans="2:19">
      <c r="C216" t="s">
        <v>17</v>
      </c>
      <c r="D216" t="s">
        <v>25</v>
      </c>
      <c r="E216" t="s">
        <v>26</v>
      </c>
      <c r="F216" t="s">
        <v>27</v>
      </c>
      <c r="G216" t="s">
        <v>28</v>
      </c>
      <c r="H216" t="s">
        <v>29</v>
      </c>
      <c r="I216" t="s">
        <v>30</v>
      </c>
    </row>
    <row r="217" spans="2:19">
      <c r="B217" t="s">
        <v>18</v>
      </c>
      <c r="C217">
        <f>AV!AV44</f>
        <v>7.5674613434333141E-2</v>
      </c>
      <c r="D217">
        <f>'AV (2)'!AV44</f>
        <v>0.3200167147644622</v>
      </c>
      <c r="E217">
        <f>'AV (3)'!AV44</f>
        <v>9.0941841305755347E-2</v>
      </c>
      <c r="F217">
        <f>'AV (4)'!AV44</f>
        <v>0.3230173188823825</v>
      </c>
      <c r="G217">
        <f>'AV (5)'!AV44</f>
        <v>0.28494701515563692</v>
      </c>
      <c r="H217">
        <f>'AV (6)'!AV44</f>
        <v>0.15806537475831184</v>
      </c>
      <c r="I217">
        <f>'AV (7)'!AV44</f>
        <v>1.2976393981784328E-2</v>
      </c>
      <c r="K217">
        <f t="array" ref="K217:K221">MMULT(C217:C221,C223)</f>
        <v>3.2153139764298398E-3</v>
      </c>
      <c r="L217">
        <f t="array" ref="L217:L221">MMULT(D217:D221,D223)</f>
        <v>3.0067964642814457E-2</v>
      </c>
      <c r="M217">
        <f t="array" ref="M217:M221">MMULT(E217:E221,E223)</f>
        <v>6.288431086176962E-3</v>
      </c>
      <c r="N217">
        <f t="array" ref="N217:N221">MMULT(F217:F221,F223)</f>
        <v>7.9577087691040313E-2</v>
      </c>
      <c r="O217">
        <f t="array" ref="O217:O221">MMULT(G217:G221,G223)</f>
        <v>6.5223645430066729E-2</v>
      </c>
      <c r="P217">
        <f t="array" ref="P217:P221">MMULT(H217:H221,H223)</f>
        <v>3.35367464291721E-2</v>
      </c>
      <c r="Q217">
        <f t="array" ref="Q217:Q221">MMULT(I217:I221,I223)</f>
        <v>1.3882532789543432E-3</v>
      </c>
      <c r="S217">
        <f>SUM(K217:Q217)</f>
        <v>0.21929744253465475</v>
      </c>
    </row>
    <row r="218" spans="2:19">
      <c r="B218" t="s">
        <v>19</v>
      </c>
      <c r="C218">
        <f>AV!AV45</f>
        <v>7.3072179175865448E-2</v>
      </c>
      <c r="D218">
        <f>'AV (2)'!AV45</f>
        <v>0.42734719467237275</v>
      </c>
      <c r="E218">
        <f>'AV (3)'!AV45</f>
        <v>6.1688376014012322E-2</v>
      </c>
      <c r="F218">
        <f>'AV (4)'!AV45</f>
        <v>0.47980956611480613</v>
      </c>
      <c r="G218">
        <f>'AV (5)'!AV45</f>
        <v>0.52466830332472592</v>
      </c>
      <c r="H218">
        <f>'AV (6)'!AV45</f>
        <v>0.32641717847733837</v>
      </c>
      <c r="I218">
        <f>'AV (7)'!AV45</f>
        <v>3.0100934395570711E-2</v>
      </c>
      <c r="K218">
        <v>3.1047399957480348E-3</v>
      </c>
      <c r="L218">
        <v>4.0152466251871487E-2</v>
      </c>
      <c r="M218">
        <v>4.2656174079217625E-3</v>
      </c>
      <c r="N218">
        <v>0.11820371752766841</v>
      </c>
      <c r="O218">
        <v>0.12009523723473772</v>
      </c>
      <c r="P218">
        <v>6.9255965523497193E-2</v>
      </c>
      <c r="Q218">
        <v>3.2202876186481631E-3</v>
      </c>
      <c r="S218">
        <f t="shared" ref="S218:S221" si="66">SUM(K218:Q218)</f>
        <v>0.35829803156009282</v>
      </c>
    </row>
    <row r="219" spans="2:19">
      <c r="B219" t="s">
        <v>20</v>
      </c>
      <c r="C219">
        <f>AV!AV46</f>
        <v>0.12214545889131662</v>
      </c>
      <c r="D219">
        <f>'AV (2)'!AV46</f>
        <v>0.18947167097905587</v>
      </c>
      <c r="E219">
        <f>'AV (3)'!AV46</f>
        <v>0.58970102503484401</v>
      </c>
      <c r="F219">
        <f>'AV (4)'!AV46</f>
        <v>8.2499199720126593E-2</v>
      </c>
      <c r="G219">
        <f>'AV (5)'!AV46</f>
        <v>0.10116602640728553</v>
      </c>
      <c r="H219">
        <f>'AV (6)'!AV46</f>
        <v>0.18414989488424943</v>
      </c>
      <c r="I219">
        <f>'AV (7)'!AV46</f>
        <v>0.13484585949438488</v>
      </c>
      <c r="K219">
        <v>5.1897985771871104E-3</v>
      </c>
      <c r="L219">
        <v>1.7802281071494456E-2</v>
      </c>
      <c r="M219">
        <v>4.077654690223266E-2</v>
      </c>
      <c r="N219">
        <v>2.0324130214701076E-2</v>
      </c>
      <c r="O219">
        <v>2.3156645569189522E-2</v>
      </c>
      <c r="P219">
        <v>3.9071101682672707E-2</v>
      </c>
      <c r="Q219">
        <v>1.4426211693270071E-2</v>
      </c>
      <c r="S219">
        <f t="shared" si="66"/>
        <v>0.16074671571074761</v>
      </c>
    </row>
    <row r="220" spans="2:19">
      <c r="B220" t="s">
        <v>21</v>
      </c>
      <c r="C220">
        <f>AV!AV47</f>
        <v>0.37572404579539509</v>
      </c>
      <c r="D220">
        <f>'AV (2)'!AV47</f>
        <v>3.1582209792054665E-2</v>
      </c>
      <c r="E220">
        <f>'AV (3)'!AV47</f>
        <v>0.11810035790074681</v>
      </c>
      <c r="F220">
        <f>'AV (4)'!AV47</f>
        <v>2.922877899748904E-2</v>
      </c>
      <c r="G220">
        <f>'AV (5)'!AV47</f>
        <v>3.1351584729030366E-2</v>
      </c>
      <c r="H220">
        <f>'AV (6)'!AV47</f>
        <v>4.5152549740243214E-2</v>
      </c>
      <c r="I220">
        <f>'AV (7)'!AV47</f>
        <v>0.65933115397032194</v>
      </c>
      <c r="K220">
        <v>1.596401647660884E-2</v>
      </c>
      <c r="L220">
        <v>2.9673849007180128E-3</v>
      </c>
      <c r="M220">
        <v>8.1663836057020867E-3</v>
      </c>
      <c r="N220">
        <v>7.2006699747023395E-3</v>
      </c>
      <c r="O220">
        <v>7.1762978282824763E-3</v>
      </c>
      <c r="P220">
        <v>9.5800210108285561E-3</v>
      </c>
      <c r="Q220">
        <v>7.0537210699747013E-2</v>
      </c>
      <c r="S220">
        <f t="shared" si="66"/>
        <v>0.12159198449658933</v>
      </c>
    </row>
    <row r="221" spans="2:19">
      <c r="B221" t="s">
        <v>22</v>
      </c>
      <c r="C221">
        <f>AV!AV48</f>
        <v>0.35338370270308972</v>
      </c>
      <c r="D221">
        <f>'AV (2)'!AV48</f>
        <v>3.1582209792054665E-2</v>
      </c>
      <c r="E221">
        <f>'AV (3)'!AV48</f>
        <v>0.13956839974464152</v>
      </c>
      <c r="F221">
        <f>'AV (4)'!AV48</f>
        <v>8.5445136285195789E-2</v>
      </c>
      <c r="G221">
        <f>'AV (5)'!AV48</f>
        <v>5.786707038332118E-2</v>
      </c>
      <c r="H221">
        <f>'AV (6)'!AV48</f>
        <v>0.28621500213985718</v>
      </c>
      <c r="I221">
        <f>'AV (7)'!AV48</f>
        <v>0.16274565815793823</v>
      </c>
      <c r="K221">
        <v>1.5014804923050538E-2</v>
      </c>
      <c r="L221">
        <v>2.9673849007180128E-3</v>
      </c>
      <c r="M221">
        <v>9.6508521380315685E-3</v>
      </c>
      <c r="N221">
        <v>2.1049877840809365E-2</v>
      </c>
      <c r="O221">
        <v>1.3245624905728344E-2</v>
      </c>
      <c r="P221">
        <v>6.0726265734454235E-2</v>
      </c>
      <c r="Q221">
        <v>1.7411015255123553E-2</v>
      </c>
      <c r="S221">
        <f t="shared" si="66"/>
        <v>0.14006582569791562</v>
      </c>
    </row>
    <row r="222" spans="2:19">
      <c r="C222">
        <f>AV!AV49</f>
        <v>1</v>
      </c>
      <c r="D222">
        <f>'AV (2)'!AV49</f>
        <v>1</v>
      </c>
      <c r="E222">
        <f>'AV (3)'!AV49</f>
        <v>1</v>
      </c>
      <c r="F222">
        <f>'AV (4)'!AV49</f>
        <v>1</v>
      </c>
      <c r="G222">
        <f>'AV (5)'!AV49</f>
        <v>0.99999999999999989</v>
      </c>
      <c r="H222">
        <f>'AV (6)'!AV49</f>
        <v>1</v>
      </c>
      <c r="I222">
        <f>'AV (7)'!AV49</f>
        <v>1</v>
      </c>
    </row>
    <row r="223" spans="2:19">
      <c r="B223" t="s">
        <v>31</v>
      </c>
      <c r="C223">
        <f>'K Gewichtung'!AV60</f>
        <v>4.2488673949024364E-2</v>
      </c>
      <c r="D223">
        <f>'K Gewichtung'!AV61</f>
        <v>9.395748176761641E-2</v>
      </c>
      <c r="E223">
        <f>'K Gewichtung'!AV62</f>
        <v>6.9147831140065036E-2</v>
      </c>
      <c r="F223">
        <f>'K Gewichtung'!AV63</f>
        <v>0.24635548324892148</v>
      </c>
      <c r="G223">
        <f>'K Gewichtung'!AV64</f>
        <v>0.22889745096800482</v>
      </c>
      <c r="H223">
        <f>'K Gewichtung'!AV65</f>
        <v>0.21217010038062478</v>
      </c>
      <c r="I223">
        <f>'K Gewichtung'!AV66</f>
        <v>0.10698297854574314</v>
      </c>
    </row>
    <row r="226" spans="2:19">
      <c r="C226" t="s">
        <v>17</v>
      </c>
      <c r="D226" t="s">
        <v>25</v>
      </c>
      <c r="E226" t="s">
        <v>26</v>
      </c>
      <c r="F226" t="s">
        <v>27</v>
      </c>
      <c r="G226" t="s">
        <v>28</v>
      </c>
      <c r="H226" t="s">
        <v>29</v>
      </c>
      <c r="I226" t="s">
        <v>30</v>
      </c>
    </row>
    <row r="227" spans="2:19">
      <c r="B227" t="s">
        <v>18</v>
      </c>
      <c r="C227">
        <f>C177</f>
        <v>7.3395608382362754E-2</v>
      </c>
      <c r="D227">
        <f t="shared" ref="D227:H227" si="67">D177</f>
        <v>0.18134265755415913</v>
      </c>
      <c r="E227">
        <f t="shared" si="67"/>
        <v>6.5777042268464342E-2</v>
      </c>
      <c r="F227">
        <f t="shared" si="67"/>
        <v>0.26252781440874673</v>
      </c>
      <c r="G227">
        <f t="shared" si="67"/>
        <v>0.27662051919465758</v>
      </c>
      <c r="H227">
        <f t="shared" si="67"/>
        <v>0.16295153445324415</v>
      </c>
      <c r="I227">
        <f>'AV (7)'!AV51</f>
        <v>1.1137031377919084E-2</v>
      </c>
      <c r="K227">
        <f t="array" ref="K227:K232">MMULT(C227:C232,C234)</f>
        <v>3.1184820738484904E-3</v>
      </c>
      <c r="L227">
        <f t="array" ref="L227:L232">MMULT(D227:D232,D234)</f>
        <v>1.7038499440836012E-2</v>
      </c>
      <c r="M227">
        <f t="array" ref="M227:M232">MMULT(E227:E232,E234)</f>
        <v>4.5483398116726928E-3</v>
      </c>
      <c r="N227">
        <f t="array" ref="N227:N232">MMULT(F227:F232,F234)</f>
        <v>6.467516658494997E-2</v>
      </c>
      <c r="O227">
        <f t="array" ref="O227:O232">MMULT(G227:G232,G234)</f>
        <v>6.3317731729103169E-2</v>
      </c>
      <c r="P227">
        <f t="array" ref="P227:P232">MMULT(H227:H232,H234)</f>
        <v>3.4573443422121646E-2</v>
      </c>
      <c r="Q227">
        <f t="array" ref="Q227:Q232">MMULT(I227:I232,I234)</f>
        <v>1.1914727889671855E-3</v>
      </c>
      <c r="S227">
        <f>SUM(K227:Q227)</f>
        <v>0.18846313585149918</v>
      </c>
    </row>
    <row r="228" spans="2:19">
      <c r="B228" t="s">
        <v>19</v>
      </c>
      <c r="C228">
        <f t="shared" ref="C228:H233" si="68">C178</f>
        <v>7.1031165587213327E-2</v>
      </c>
      <c r="D228">
        <f t="shared" si="68"/>
        <v>0.28080644293262191</v>
      </c>
      <c r="E228">
        <f t="shared" si="68"/>
        <v>3.8926621288250127E-2</v>
      </c>
      <c r="F228">
        <f t="shared" si="68"/>
        <v>0.36047615746045925</v>
      </c>
      <c r="G228">
        <f t="shared" si="68"/>
        <v>0.47193526415968623</v>
      </c>
      <c r="H228">
        <f t="shared" si="68"/>
        <v>0.3015881367267747</v>
      </c>
      <c r="I228">
        <f>'AV (7)'!AV52</f>
        <v>3.7455208489008761E-2</v>
      </c>
      <c r="K228">
        <v>3.0180200348542668E-3</v>
      </c>
      <c r="L228">
        <v>2.6383866242071043E-2</v>
      </c>
      <c r="M228">
        <v>2.6916914356931807E-3</v>
      </c>
      <c r="N228">
        <v>8.8805277970885749E-2</v>
      </c>
      <c r="O228">
        <v>0.10802477898806417</v>
      </c>
      <c r="P228">
        <v>6.3987985242925385E-2</v>
      </c>
      <c r="Q228">
        <v>4.0070697662059609E-3</v>
      </c>
      <c r="S228">
        <f t="shared" ref="S228:S232" si="69">SUM(K228:Q228)</f>
        <v>0.29691868968069973</v>
      </c>
    </row>
    <row r="229" spans="2:19">
      <c r="B229" t="s">
        <v>20</v>
      </c>
      <c r="C229">
        <f t="shared" si="68"/>
        <v>0.11080583420303282</v>
      </c>
      <c r="D229">
        <f t="shared" si="68"/>
        <v>0.11817026277456114</v>
      </c>
      <c r="E229">
        <f t="shared" si="68"/>
        <v>0.36397843604970165</v>
      </c>
      <c r="F229">
        <f t="shared" si="68"/>
        <v>6.5770747886398834E-2</v>
      </c>
      <c r="G229">
        <f t="shared" si="68"/>
        <v>0.10148562461386902</v>
      </c>
      <c r="H229">
        <f t="shared" si="68"/>
        <v>0.15043745303723374</v>
      </c>
      <c r="I229">
        <f>'AV (7)'!AV53</f>
        <v>0.13827393164295496</v>
      </c>
      <c r="K229">
        <v>4.7079929611023134E-3</v>
      </c>
      <c r="L229">
        <v>1.1102980310115269E-2</v>
      </c>
      <c r="M229">
        <v>2.516831943458973E-2</v>
      </c>
      <c r="N229">
        <v>1.6202984379196764E-2</v>
      </c>
      <c r="O229">
        <v>2.3229800784010428E-2</v>
      </c>
      <c r="P229">
        <v>3.1918329511915408E-2</v>
      </c>
      <c r="Q229">
        <v>1.4792957062393803E-2</v>
      </c>
      <c r="S229">
        <f>SUM(K229:Q229)</f>
        <v>0.1271233644433237</v>
      </c>
    </row>
    <row r="230" spans="2:19">
      <c r="B230" t="s">
        <v>21</v>
      </c>
      <c r="C230">
        <f t="shared" si="68"/>
        <v>0.34932761083864555</v>
      </c>
      <c r="D230">
        <f t="shared" si="68"/>
        <v>2.3202553301471078E-2</v>
      </c>
      <c r="E230">
        <f t="shared" si="68"/>
        <v>6.7186180431117015E-2</v>
      </c>
      <c r="F230">
        <f t="shared" si="68"/>
        <v>2.5637397668747838E-2</v>
      </c>
      <c r="G230">
        <f t="shared" si="68"/>
        <v>2.8383350536777981E-2</v>
      </c>
      <c r="H230">
        <f t="shared" si="68"/>
        <v>3.8488441769594185E-2</v>
      </c>
      <c r="I230">
        <f>'AV (7)'!AV54</f>
        <v>0.59557874227393237</v>
      </c>
      <c r="K230">
        <v>1.4842466958314881E-2</v>
      </c>
      <c r="L230">
        <v>2.180053478785117E-3</v>
      </c>
      <c r="M230">
        <v>4.6457786593968216E-3</v>
      </c>
      <c r="N230">
        <v>6.3159134919291461E-3</v>
      </c>
      <c r="O230">
        <v>6.4968765877998309E-3</v>
      </c>
      <c r="P230">
        <v>8.1660965537486297E-3</v>
      </c>
      <c r="Q230">
        <v>6.3716787806992789E-2</v>
      </c>
      <c r="S230">
        <f t="shared" si="69"/>
        <v>0.10636397353696722</v>
      </c>
    </row>
    <row r="231" spans="2:19">
      <c r="B231" t="s">
        <v>22</v>
      </c>
      <c r="C231">
        <f t="shared" si="68"/>
        <v>0.30343007146455359</v>
      </c>
      <c r="D231">
        <f t="shared" si="68"/>
        <v>2.3202553301471078E-2</v>
      </c>
      <c r="E231">
        <f t="shared" si="68"/>
        <v>7.806760972724211E-2</v>
      </c>
      <c r="F231">
        <f t="shared" si="68"/>
        <v>8.9717493485823113E-2</v>
      </c>
      <c r="G231">
        <f t="shared" si="68"/>
        <v>5.6107887500589003E-2</v>
      </c>
      <c r="H231">
        <f t="shared" si="68"/>
        <v>0.24902525783950791</v>
      </c>
      <c r="I231">
        <f>'AV (7)'!AV55</f>
        <v>0.18573350462006896</v>
      </c>
      <c r="K231">
        <v>1.2892341372786579E-2</v>
      </c>
      <c r="L231">
        <v>2.180053478785117E-3</v>
      </c>
      <c r="M231">
        <v>5.3982058949278364E-3</v>
      </c>
      <c r="N231">
        <v>2.2102396463581919E-2</v>
      </c>
      <c r="O231">
        <v>1.2842952428084402E-2</v>
      </c>
      <c r="P231">
        <v>5.2835713953119361E-2</v>
      </c>
      <c r="Q231">
        <v>1.987032353999452E-2</v>
      </c>
      <c r="S231">
        <f t="shared" si="69"/>
        <v>0.12812198713127973</v>
      </c>
    </row>
    <row r="232" spans="2:19">
      <c r="B232" t="s">
        <v>23</v>
      </c>
      <c r="C232">
        <f t="shared" si="68"/>
        <v>9.200970952419199E-2</v>
      </c>
      <c r="D232">
        <f t="shared" si="68"/>
        <v>0.37327553013571574</v>
      </c>
      <c r="E232">
        <f t="shared" si="68"/>
        <v>0.3860641102352248</v>
      </c>
      <c r="F232">
        <f t="shared" si="68"/>
        <v>0.19587038908982421</v>
      </c>
      <c r="G232">
        <f t="shared" si="68"/>
        <v>6.5467353994420038E-2</v>
      </c>
      <c r="H232">
        <f t="shared" si="68"/>
        <v>9.7509176173645309E-2</v>
      </c>
      <c r="I232">
        <f>'AV (7)'!AV56</f>
        <v>3.1821581596115749E-2</v>
      </c>
      <c r="K232">
        <v>3.9093705481178355E-3</v>
      </c>
      <c r="L232">
        <v>3.5072028817023863E-2</v>
      </c>
      <c r="M232">
        <v>2.6695495903784779E-2</v>
      </c>
      <c r="N232">
        <v>4.8253744358377919E-2</v>
      </c>
      <c r="O232">
        <v>1.4985310450942774E-2</v>
      </c>
      <c r="P232">
        <v>2.0688531696794351E-2</v>
      </c>
      <c r="Q232">
        <v>3.4043675811888659E-3</v>
      </c>
      <c r="S232">
        <f t="shared" si="69"/>
        <v>0.15300884935623041</v>
      </c>
    </row>
    <row r="233" spans="2:19">
      <c r="C233">
        <f t="shared" si="68"/>
        <v>1</v>
      </c>
      <c r="D233">
        <f t="shared" si="68"/>
        <v>1</v>
      </c>
      <c r="E233">
        <f t="shared" si="68"/>
        <v>1</v>
      </c>
      <c r="F233">
        <f t="shared" si="68"/>
        <v>1</v>
      </c>
      <c r="G233">
        <f t="shared" si="68"/>
        <v>0.99999999999999989</v>
      </c>
      <c r="H233">
        <f t="shared" si="68"/>
        <v>1</v>
      </c>
      <c r="I233">
        <f>'AV (7)'!AV57</f>
        <v>0.99999999999999989</v>
      </c>
    </row>
    <row r="234" spans="2:19">
      <c r="B234" t="s">
        <v>31</v>
      </c>
      <c r="C234">
        <f>C223</f>
        <v>4.2488673949024364E-2</v>
      </c>
      <c r="D234">
        <f t="shared" ref="D234:I234" si="70">D223</f>
        <v>9.395748176761641E-2</v>
      </c>
      <c r="E234">
        <f t="shared" si="70"/>
        <v>6.9147831140065036E-2</v>
      </c>
      <c r="F234">
        <f t="shared" si="70"/>
        <v>0.24635548324892148</v>
      </c>
      <c r="G234">
        <f t="shared" si="70"/>
        <v>0.22889745096800482</v>
      </c>
      <c r="H234">
        <f t="shared" si="70"/>
        <v>0.21217010038062478</v>
      </c>
      <c r="I234">
        <f t="shared" si="70"/>
        <v>0.10698297854574314</v>
      </c>
    </row>
    <row r="237" spans="2:19">
      <c r="C237" t="s">
        <v>17</v>
      </c>
      <c r="D237" t="s">
        <v>25</v>
      </c>
      <c r="E237" t="s">
        <v>26</v>
      </c>
      <c r="F237" t="s">
        <v>27</v>
      </c>
      <c r="G237" t="s">
        <v>28</v>
      </c>
      <c r="H237" t="s">
        <v>29</v>
      </c>
      <c r="I237" t="s">
        <v>30</v>
      </c>
    </row>
    <row r="238" spans="2:19">
      <c r="B238" t="s">
        <v>18</v>
      </c>
      <c r="C238">
        <f>C188</f>
        <v>6.8893626801437235E-2</v>
      </c>
      <c r="D238">
        <f t="shared" ref="D238:H238" si="71">D188</f>
        <v>0.27275627710349093</v>
      </c>
      <c r="E238">
        <f t="shared" si="71"/>
        <v>4.7823645935291162E-2</v>
      </c>
      <c r="F238">
        <f t="shared" si="71"/>
        <v>0.24751969293918338</v>
      </c>
      <c r="G238">
        <f t="shared" si="71"/>
        <v>0.2608666984359016</v>
      </c>
      <c r="H238">
        <f t="shared" si="71"/>
        <v>0.1423229735893167</v>
      </c>
      <c r="I238">
        <f>'AV (7)'!AV59</f>
        <v>9.2164608127410022E-3</v>
      </c>
      <c r="K238">
        <f t="array" ref="K238:K244">MMULT(C238:C244,C246)</f>
        <v>2.9271988463320329E-3</v>
      </c>
      <c r="L238">
        <f t="array" ref="L238:L244">MMULT(D238:D244,D246)</f>
        <v>2.5627492932954177E-2</v>
      </c>
      <c r="M238">
        <f t="array" ref="M238:M244">MMULT(E238:E244,E246)</f>
        <v>3.3069013936357708E-3</v>
      </c>
      <c r="N238">
        <f t="array" ref="N238:N244">MMULT(F238:F244,F246)</f>
        <v>6.097783356765718E-2</v>
      </c>
      <c r="O238">
        <f t="array" ref="O238:O244">MMULT(G238:G244,G246)</f>
        <v>5.9711722314417084E-2</v>
      </c>
      <c r="P238">
        <f t="array" ref="P238:P244">MMULT(H238:H244,H246)</f>
        <v>3.0196679592914333E-2</v>
      </c>
      <c r="Q238">
        <f t="array" ref="Q238:Q244">MMULT(I238:I244,I246)</f>
        <v>9.8600442939715299E-4</v>
      </c>
      <c r="S238">
        <f>SUM(K238:Q238)</f>
        <v>0.1837338330773077</v>
      </c>
    </row>
    <row r="239" spans="2:19">
      <c r="B239" t="s">
        <v>19</v>
      </c>
      <c r="C239">
        <f t="shared" ref="C239:H244" si="72">C189</f>
        <v>6.6462999479404206E-2</v>
      </c>
      <c r="D239">
        <f t="shared" si="72"/>
        <v>0.14951735469194308</v>
      </c>
      <c r="E239">
        <f t="shared" si="72"/>
        <v>2.8120682244805201E-2</v>
      </c>
      <c r="F239">
        <f t="shared" si="72"/>
        <v>0.33691023554719457</v>
      </c>
      <c r="G239">
        <f t="shared" si="72"/>
        <v>0.42817667041211077</v>
      </c>
      <c r="H239">
        <f t="shared" si="72"/>
        <v>0.2837847805109025</v>
      </c>
      <c r="I239">
        <f>'AV (7)'!AV60</f>
        <v>2.964907105736192E-2</v>
      </c>
      <c r="K239">
        <v>2.8239247145545815E-3</v>
      </c>
      <c r="L239">
        <v>1.4048274127410477E-2</v>
      </c>
      <c r="M239">
        <v>1.944484187407215E-3</v>
      </c>
      <c r="N239">
        <v>8.299968388973708E-2</v>
      </c>
      <c r="O239">
        <v>9.800854842129969E-2</v>
      </c>
      <c r="P239">
        <v>6.0210645367491752E-2</v>
      </c>
      <c r="Q239">
        <v>3.1719459328309642E-3</v>
      </c>
      <c r="S239">
        <f t="shared" ref="S239:S244" si="73">SUM(K239:Q239)</f>
        <v>0.26320750664073178</v>
      </c>
    </row>
    <row r="240" spans="2:19">
      <c r="B240" t="s">
        <v>20</v>
      </c>
      <c r="C240">
        <f t="shared" si="72"/>
        <v>0.10835943668602135</v>
      </c>
      <c r="D240">
        <f t="shared" si="72"/>
        <v>6.9063054840626303E-2</v>
      </c>
      <c r="E240">
        <f t="shared" si="72"/>
        <v>0.23951404214156224</v>
      </c>
      <c r="F240">
        <f t="shared" si="72"/>
        <v>6.2007533418051555E-2</v>
      </c>
      <c r="G240">
        <f t="shared" si="72"/>
        <v>0.10186005361923567</v>
      </c>
      <c r="H240">
        <f t="shared" si="72"/>
        <v>0.1315721270160678</v>
      </c>
      <c r="I240">
        <f>'AV (7)'!AV61</f>
        <v>9.3935452214253853E-2</v>
      </c>
      <c r="K240">
        <v>4.6040487746523105E-3</v>
      </c>
      <c r="L240">
        <v>6.4889907160040382E-3</v>
      </c>
      <c r="M240">
        <v>1.6561876541679166E-2</v>
      </c>
      <c r="N240">
        <v>1.5275895860277739E-2</v>
      </c>
      <c r="O240">
        <v>2.3315506628907339E-2</v>
      </c>
      <c r="P240">
        <v>2.7915671396291419E-2</v>
      </c>
      <c r="Q240">
        <v>1.0049494468922201E-2</v>
      </c>
      <c r="S240">
        <f>SUM(K240:Q240)</f>
        <v>0.10421148438673421</v>
      </c>
    </row>
    <row r="241" spans="2:19">
      <c r="B241" t="s">
        <v>21</v>
      </c>
      <c r="C241">
        <f t="shared" si="72"/>
        <v>0.32133014050763098</v>
      </c>
      <c r="D241">
        <f t="shared" si="72"/>
        <v>1.5182565455679574E-2</v>
      </c>
      <c r="E241">
        <f t="shared" si="72"/>
        <v>4.5617222879828133E-2</v>
      </c>
      <c r="F241">
        <f t="shared" si="72"/>
        <v>2.3812187399221106E-2</v>
      </c>
      <c r="G241">
        <f t="shared" si="72"/>
        <v>2.6175747227626861E-2</v>
      </c>
      <c r="H241">
        <f t="shared" si="72"/>
        <v>4.272208447331631E-2</v>
      </c>
      <c r="I241">
        <f>'AV (7)'!AV62</f>
        <v>0.52920310720248509</v>
      </c>
      <c r="K241">
        <v>1.3652891570022918E-2</v>
      </c>
      <c r="L241">
        <v>1.4265156169876564E-3</v>
      </c>
      <c r="M241">
        <v>3.154332024773067E-3</v>
      </c>
      <c r="N241">
        <v>5.8662629339489942E-3</v>
      </c>
      <c r="O241">
        <v>5.9915618175866072E-3</v>
      </c>
      <c r="P241">
        <v>9.0643489511730534E-3</v>
      </c>
      <c r="Q241">
        <v>5.6615724664184068E-2</v>
      </c>
      <c r="S241">
        <f t="shared" si="73"/>
        <v>9.5771637578676377E-2</v>
      </c>
    </row>
    <row r="242" spans="2:19">
      <c r="B242" t="s">
        <v>22</v>
      </c>
      <c r="C242">
        <f t="shared" si="72"/>
        <v>0.28405913257775905</v>
      </c>
      <c r="D242">
        <f t="shared" si="72"/>
        <v>1.5182565455679574E-2</v>
      </c>
      <c r="E242">
        <f t="shared" si="72"/>
        <v>5.1789035634252384E-2</v>
      </c>
      <c r="F242">
        <f t="shared" si="72"/>
        <v>8.1928215920186148E-2</v>
      </c>
      <c r="G242">
        <f t="shared" si="72"/>
        <v>5.4857530409734241E-2</v>
      </c>
      <c r="H242">
        <f t="shared" si="72"/>
        <v>0.21924921282095491</v>
      </c>
      <c r="I242">
        <f>'AV (7)'!AV63</f>
        <v>0.1624190289136673</v>
      </c>
      <c r="K242">
        <v>1.206929586633909E-2</v>
      </c>
      <c r="L242">
        <v>1.4265156169876564E-3</v>
      </c>
      <c r="M242">
        <v>3.5810994909440948E-3</v>
      </c>
      <c r="N242">
        <v>2.018346522473944E-2</v>
      </c>
      <c r="O242">
        <v>1.2556748877187976E-2</v>
      </c>
      <c r="P242">
        <v>4.6518127492594971E-2</v>
      </c>
      <c r="Q242">
        <v>1.7376071485691303E-2</v>
      </c>
      <c r="S242">
        <f t="shared" si="73"/>
        <v>0.11371132405448452</v>
      </c>
    </row>
    <row r="243" spans="2:19">
      <c r="B243" t="s">
        <v>23</v>
      </c>
      <c r="C243">
        <f t="shared" si="72"/>
        <v>8.3966458263752583E-2</v>
      </c>
      <c r="D243">
        <f t="shared" si="72"/>
        <v>0.27936527503060604</v>
      </c>
      <c r="E243">
        <f t="shared" si="72"/>
        <v>0.27089698299572157</v>
      </c>
      <c r="F243">
        <f t="shared" si="72"/>
        <v>0.18585160193396441</v>
      </c>
      <c r="G243">
        <f t="shared" si="72"/>
        <v>6.2627055038444943E-2</v>
      </c>
      <c r="H243">
        <f t="shared" si="72"/>
        <v>8.9541959380527725E-2</v>
      </c>
      <c r="I243">
        <f>'AV (7)'!AV64</f>
        <v>3.6618092373871654E-2</v>
      </c>
      <c r="K243">
        <v>3.567623467822946E-3</v>
      </c>
      <c r="L243">
        <v>2.6248457735193312E-2</v>
      </c>
      <c r="M243">
        <v>1.8731938836541225E-2</v>
      </c>
      <c r="N243">
        <v>4.5785561207027994E-2</v>
      </c>
      <c r="O243">
        <v>1.433517325993299E-2</v>
      </c>
      <c r="P243">
        <v>1.8998126510044393E-2</v>
      </c>
      <c r="Q243">
        <v>3.9175125908199517E-3</v>
      </c>
      <c r="S243">
        <f t="shared" si="73"/>
        <v>0.1315843936073828</v>
      </c>
    </row>
    <row r="244" spans="2:19">
      <c r="B244" t="s">
        <v>24</v>
      </c>
      <c r="C244">
        <f t="shared" si="72"/>
        <v>6.6928205683994685E-2</v>
      </c>
      <c r="D244">
        <f t="shared" si="72"/>
        <v>0.1989329074219745</v>
      </c>
      <c r="E244">
        <f t="shared" si="72"/>
        <v>0.31623838816853944</v>
      </c>
      <c r="F244">
        <f t="shared" si="72"/>
        <v>6.1970532842198729E-2</v>
      </c>
      <c r="G244">
        <f t="shared" si="72"/>
        <v>6.5436244856945935E-2</v>
      </c>
      <c r="H244">
        <f t="shared" si="72"/>
        <v>9.0806862208914027E-2</v>
      </c>
      <c r="I244">
        <f>'AV (7)'!AV65</f>
        <v>0.13895878742561923</v>
      </c>
      <c r="K244">
        <v>2.8436907093004893E-3</v>
      </c>
      <c r="L244">
        <v>1.8691235022079093E-2</v>
      </c>
      <c r="M244">
        <v>2.1867198665084506E-2</v>
      </c>
      <c r="N244">
        <v>1.5266780565533027E-2</v>
      </c>
      <c r="O244">
        <v>1.4978189648673139E-2</v>
      </c>
      <c r="P244">
        <v>1.9266501070114853E-2</v>
      </c>
      <c r="Q244">
        <v>1.4866224973897503E-2</v>
      </c>
      <c r="S244">
        <f t="shared" si="73"/>
        <v>0.10777982065468261</v>
      </c>
    </row>
    <row r="245" spans="2:19">
      <c r="C245">
        <f>C195</f>
        <v>1</v>
      </c>
      <c r="D245">
        <f t="shared" ref="D245:H245" si="74">D195</f>
        <v>1</v>
      </c>
      <c r="E245">
        <f t="shared" si="74"/>
        <v>1</v>
      </c>
      <c r="F245">
        <f t="shared" si="74"/>
        <v>1</v>
      </c>
      <c r="G245">
        <f t="shared" si="74"/>
        <v>1</v>
      </c>
      <c r="H245">
        <f t="shared" si="74"/>
        <v>0.99999999999999978</v>
      </c>
      <c r="I245">
        <f>'AV (7)'!AV66</f>
        <v>1.0000000000000002</v>
      </c>
    </row>
    <row r="246" spans="2:19">
      <c r="B246" t="s">
        <v>31</v>
      </c>
      <c r="C246">
        <f>C234</f>
        <v>4.2488673949024364E-2</v>
      </c>
      <c r="D246">
        <f t="shared" ref="D246:I246" si="75">D234</f>
        <v>9.395748176761641E-2</v>
      </c>
      <c r="E246">
        <f t="shared" si="75"/>
        <v>6.9147831140065036E-2</v>
      </c>
      <c r="F246">
        <f t="shared" si="75"/>
        <v>0.24635548324892148</v>
      </c>
      <c r="G246">
        <f t="shared" si="75"/>
        <v>0.22889745096800482</v>
      </c>
      <c r="H246">
        <f t="shared" si="75"/>
        <v>0.21217010038062478</v>
      </c>
      <c r="I246">
        <f t="shared" si="75"/>
        <v>0.10698297854574314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B5:L42"/>
  <sheetViews>
    <sheetView workbookViewId="0">
      <selection activeCell="C42" sqref="C42"/>
    </sheetView>
  </sheetViews>
  <sheetFormatPr baseColWidth="10" defaultColWidth="5.6640625" defaultRowHeight="16"/>
  <sheetData>
    <row r="5" spans="2:12">
      <c r="B5">
        <v>1</v>
      </c>
      <c r="C5" s="112" t="str">
        <f>IF(ISBLANK('Process Sheet'!F47),0,'Process Sheet'!F47)</f>
        <v>Retreat / Healing House</v>
      </c>
      <c r="D5" s="112"/>
      <c r="E5" s="112"/>
      <c r="F5" s="112"/>
      <c r="G5" s="112" t="str">
        <f>'Process Sheet'!F68</f>
        <v>Einkommen</v>
      </c>
      <c r="H5" s="112"/>
      <c r="I5" s="112"/>
      <c r="J5" s="112"/>
      <c r="K5">
        <f>IF(C5=0,0,1)</f>
        <v>1</v>
      </c>
      <c r="L5">
        <f>IF(G5=0,0,1)</f>
        <v>1</v>
      </c>
    </row>
    <row r="6" spans="2:12">
      <c r="B6">
        <v>2</v>
      </c>
      <c r="C6" s="112" t="str">
        <f>IF(ISBLANK('Process Sheet'!F48),0,'Process Sheet'!F48)</f>
        <v>Campingplatz betreiben</v>
      </c>
      <c r="D6" s="112"/>
      <c r="E6" s="112"/>
      <c r="F6" s="112"/>
      <c r="G6" s="112" t="str">
        <f>'Process Sheet'!F69</f>
        <v>Passives Einkommen</v>
      </c>
      <c r="H6" s="112"/>
      <c r="I6" s="112"/>
      <c r="J6" s="112"/>
      <c r="K6">
        <f t="shared" ref="K6:K11" si="0">IF(C6=0,0,1)</f>
        <v>1</v>
      </c>
      <c r="L6">
        <f t="shared" ref="L6:L11" si="1">IF(G6=0,0,1)</f>
        <v>1</v>
      </c>
    </row>
    <row r="7" spans="2:12">
      <c r="B7">
        <v>3</v>
      </c>
      <c r="C7" s="112" t="str">
        <f>IF(ISBLANK('Process Sheet'!F49),0,'Process Sheet'!F49)</f>
        <v>Werbefilme und Webseiten</v>
      </c>
      <c r="D7" s="112"/>
      <c r="E7" s="112"/>
      <c r="F7" s="112"/>
      <c r="G7" s="112" t="str">
        <f>'Process Sheet'!F70</f>
        <v>Ortsungebundenheit</v>
      </c>
      <c r="H7" s="112"/>
      <c r="I7" s="112"/>
      <c r="J7" s="112"/>
      <c r="K7">
        <f t="shared" si="0"/>
        <v>1</v>
      </c>
      <c r="L7">
        <f t="shared" si="1"/>
        <v>1</v>
      </c>
    </row>
    <row r="8" spans="2:12">
      <c r="B8">
        <v>4</v>
      </c>
      <c r="C8" s="112" t="str">
        <f>IF(ISBLANK('Process Sheet'!F50),0,'Process Sheet'!F50)</f>
        <v>Regionalmanagement</v>
      </c>
      <c r="D8" s="112"/>
      <c r="E8" s="112"/>
      <c r="F8" s="112"/>
      <c r="G8" s="112" t="str">
        <f>'Process Sheet'!F71</f>
        <v>Passion</v>
      </c>
      <c r="H8" s="112"/>
      <c r="I8" s="112"/>
      <c r="J8" s="112"/>
      <c r="K8">
        <f t="shared" si="0"/>
        <v>1</v>
      </c>
      <c r="L8">
        <f t="shared" si="1"/>
        <v>1</v>
      </c>
    </row>
    <row r="9" spans="2:12">
      <c r="B9">
        <v>5</v>
      </c>
      <c r="C9" s="112" t="str">
        <f>IF(ISBLANK('Process Sheet'!F51),0,'Process Sheet'!F51)</f>
        <v>Doktorat / Forschung</v>
      </c>
      <c r="D9" s="112"/>
      <c r="E9" s="112"/>
      <c r="F9" s="112"/>
      <c r="G9" s="112" t="str">
        <f>'Process Sheet'!F72</f>
        <v>Lebensfreude</v>
      </c>
      <c r="H9" s="112"/>
      <c r="I9" s="112"/>
      <c r="J9" s="112"/>
      <c r="K9">
        <f t="shared" si="0"/>
        <v>1</v>
      </c>
      <c r="L9">
        <f t="shared" si="1"/>
        <v>1</v>
      </c>
    </row>
    <row r="10" spans="2:12">
      <c r="B10">
        <v>6</v>
      </c>
      <c r="C10" s="112" t="str">
        <f>IF(ISBLANK('Process Sheet'!F52),0,'Process Sheet'!F52)</f>
        <v>Coach für Persönlichkeitsentw.</v>
      </c>
      <c r="D10" s="112"/>
      <c r="E10" s="112"/>
      <c r="F10" s="112"/>
      <c r="G10" s="112" t="str">
        <f>'Process Sheet'!F73</f>
        <v>Trifft meine Talente</v>
      </c>
      <c r="H10" s="112"/>
      <c r="I10" s="112"/>
      <c r="J10" s="112"/>
      <c r="K10">
        <f t="shared" si="0"/>
        <v>1</v>
      </c>
      <c r="L10">
        <f t="shared" si="1"/>
        <v>1</v>
      </c>
    </row>
    <row r="11" spans="2:12">
      <c r="B11">
        <v>7</v>
      </c>
      <c r="C11" s="112" t="str">
        <f>IF(ISBLANK('Process Sheet'!F53),0,'Process Sheet'!F53)</f>
        <v>Unternehmen f. Nahrungsergänzung</v>
      </c>
      <c r="D11" s="112"/>
      <c r="E11" s="112"/>
      <c r="F11" s="112"/>
      <c r="G11" s="112" t="str">
        <f>'Process Sheet'!F74</f>
        <v>WK für Erfolg</v>
      </c>
      <c r="H11" s="112"/>
      <c r="I11" s="112"/>
      <c r="J11" s="112"/>
      <c r="K11" s="8">
        <f t="shared" si="0"/>
        <v>1</v>
      </c>
      <c r="L11" s="8">
        <f t="shared" si="1"/>
        <v>1</v>
      </c>
    </row>
    <row r="12" spans="2:12">
      <c r="K12">
        <f>SUM(K5:K11)</f>
        <v>7</v>
      </c>
      <c r="L12">
        <f>SUM(L5:L11)</f>
        <v>7</v>
      </c>
    </row>
    <row r="13" spans="2:12">
      <c r="C13" s="112" t="s">
        <v>32</v>
      </c>
      <c r="D13" s="112"/>
      <c r="E13">
        <f>K12</f>
        <v>7</v>
      </c>
      <c r="G13" s="112" t="s">
        <v>33</v>
      </c>
      <c r="H13" s="112"/>
      <c r="I13">
        <f>L12</f>
        <v>7</v>
      </c>
    </row>
    <row r="16" spans="2:12">
      <c r="B16" t="s">
        <v>48</v>
      </c>
      <c r="C16">
        <v>3</v>
      </c>
      <c r="D16">
        <v>4</v>
      </c>
      <c r="E16">
        <v>5</v>
      </c>
      <c r="F16">
        <v>6</v>
      </c>
      <c r="G16">
        <v>7</v>
      </c>
    </row>
    <row r="17" spans="2:7">
      <c r="C17">
        <f>IF($E$13=3,AE!K4,IF($E$13=4,AE!K11,IF($E$13=5,AE!K19,IF($E$13=6,AE!K28,IF($E$13=7,AE!K39,"error")))))</f>
        <v>0.16267594348132441</v>
      </c>
      <c r="D17">
        <f>IF($E$13=3,AE!M52,IF($E$13=4,AE!M60,IF($E$13=5,AE!M68,IF($E$13=6,AE!M78,IF($E$13=7,AE!M89,"error")))))</f>
        <v>0.20889696267494687</v>
      </c>
      <c r="E17">
        <f>IF($E$13=3,AE!O100,IF($E$13=4,AE!O108,IF($E$13=5,AE!O117,IF($E$13=6,AE!O117,IF($E$13=7,AE!O138,"error")))))</f>
        <v>0.22872501219263014</v>
      </c>
      <c r="F17">
        <f>IF($E$13=3,AE!Q150,IF($E$13=4,AE!Q158,IF($E$13=5,AE!Q167,IF($E$13=6,AE!Q177,IF($E$13=7,AE!Q188,"error")))))</f>
        <v>0.20515637472568071</v>
      </c>
      <c r="G17">
        <f>IF($E$13=3,AE!S200,IF($E$13=4,AE!S208,IF($E$13=5,AE!S217,IF($E$13=6,AE!S227,IF($E$13=7,AE!S238,"error")))))</f>
        <v>0.1837338330773077</v>
      </c>
    </row>
    <row r="18" spans="2:7">
      <c r="C18">
        <f>IF($E$13=3,AE!K5,IF($E$13=4,AE!K12,IF($E$13=5,AE!K20,IF($E$13=6,AE!K29,IF($E$13=7,AE!K40,"error")))))</f>
        <v>9.375220512170851E-2</v>
      </c>
      <c r="D18">
        <f>IF($E$13=3,AE!M53,IF($E$13=4,AE!M61,IF($E$13=5,AE!M69,IF($E$13=6,AE!M79,IF($E$13=7,AE!M90,"error")))))</f>
        <v>0.22195993207667677</v>
      </c>
      <c r="E18">
        <f>IF($E$13=3,AE!O101,IF($E$13=4,AE!O109,IF($E$13=5,AE!O118,IF($E$13=6,AE!O118,IF($E$13=7,AE!O139,"error")))))</f>
        <v>0.30359271583874198</v>
      </c>
      <c r="F18">
        <f>IF($E$13=3,AE!Q151,IF($E$13=4,AE!Q159,IF($E$13=5,AE!Q168,IF($E$13=6,AE!Q178,IF($E$13=7,AE!Q189,"error")))))</f>
        <v>0.29752809974597816</v>
      </c>
      <c r="G18">
        <f>IF($E$13=3,AE!S201,IF($E$13=4,AE!S209,IF($E$13=5,AE!S218,IF($E$13=6,AE!S228,IF($E$13=7,AE!S239,"error")))))</f>
        <v>0.26320750664073178</v>
      </c>
    </row>
    <row r="19" spans="2:7">
      <c r="C19">
        <f>IF($E$13=3,AE!K6,IF($E$13=4,AE!K13,IF($E$13=5,AE!K21,IF($E$13=6,AE!K30,IF($E$13=7,AE!K41,"error")))))</f>
        <v>0.13691126690808372</v>
      </c>
      <c r="D19">
        <f>IF($E$13=3,AE!M54,IF($E$13=4,AE!M62,IF($E$13=5,AE!M70,IF($E$13=6,AE!M80,IF($E$13=7,AE!M91,"error")))))</f>
        <v>9.6084954344195436E-2</v>
      </c>
      <c r="E19">
        <f>IF($E$13=3,AE!O102,IF($E$13=4,AE!O110,IF($E$13=5,AE!O119,IF($E$13=6,AE!O119,IF($E$13=7,AE!O140,"error")))))</f>
        <v>9.7916349196221275E-2</v>
      </c>
      <c r="F19">
        <f>IF($E$13=3,AE!Q152,IF($E$13=4,AE!Q160,IF($E$13=5,AE!Q169,IF($E$13=6,AE!Q179,IF($E$13=7,AE!Q190,"error")))))</f>
        <v>0.10658504600709132</v>
      </c>
      <c r="G19">
        <f>IF($E$13=3,AE!S202,IF($E$13=4,AE!S210,IF($E$13=5,AE!S219,IF($E$13=6,AE!S229,IF($E$13=7,AE!S240,"error")))))</f>
        <v>0.10421148438673421</v>
      </c>
    </row>
    <row r="20" spans="2:7">
      <c r="C20">
        <f>IF($E$13=3,AE!K7,IF($E$13=4,AE!K14,IF($E$13=5,AE!K22,IF($E$13=6,AE!K31,IF($E$13=7,AE!K42,"error")))))</f>
        <v>6.7728705770213324E-2</v>
      </c>
      <c r="D20">
        <f>IF($E$13=3,AE!M55,IF($E$13=4,AE!M63,IF($E$13=5,AE!M71,IF($E$13=6,AE!M81,IF($E$13=7,AE!M92,"error")))))</f>
        <v>4.5124464408577598E-2</v>
      </c>
      <c r="E20">
        <f>IF($E$13=3,AE!O103,IF($E$13=4,AE!O111,IF($E$13=5,AE!O120,IF($E$13=6,AE!O120,IF($E$13=7,AE!O141,"error")))))</f>
        <v>3.8639110670336305E-2</v>
      </c>
      <c r="F20">
        <f>IF($E$13=3,AE!Q153,IF($E$13=4,AE!Q161,IF($E$13=5,AE!Q170,IF($E$13=6,AE!Q180,IF($E$13=7,AE!Q191,"error")))))</f>
        <v>4.1372116189757106E-2</v>
      </c>
      <c r="G20">
        <f>IF($E$13=3,AE!S203,IF($E$13=4,AE!S211,IF($E$13=5,AE!S220,IF($E$13=6,AE!S230,IF($E$13=7,AE!S241,"error")))))</f>
        <v>9.5771637578676377E-2</v>
      </c>
    </row>
    <row r="21" spans="2:7">
      <c r="C21">
        <f>IF($E$13=3,AE!K8,IF($E$13=4,AE!K15,IF($E$13=5,AE!K23,IF($E$13=6,AE!K32,IF($E$13=7,AE!K43,"error")))))</f>
        <v>6.4955404184519935E-2</v>
      </c>
      <c r="D21">
        <f>IF($E$13=3,AE!M56,IF($E$13=4,AE!M64,IF($E$13=5,AE!M72,IF($E$13=6,AE!M82,IF($E$13=7,AE!M93,"error")))))</f>
        <v>7.4045101055987134E-2</v>
      </c>
      <c r="E21">
        <f>IF($E$13=3,AE!O104,IF($E$13=4,AE!O112,IF($E$13=5,AE!O121,IF($E$13=6,AE!O121,IF($E$13=7,AE!O142,"error")))))</f>
        <v>6.7951078774269272E-2</v>
      </c>
      <c r="F21">
        <f>IF($E$13=3,AE!Q154,IF($E$13=4,AE!Q162,IF($E$13=5,AE!Q171,IF($E$13=6,AE!Q181,IF($E$13=7,AE!Q192,"error")))))</f>
        <v>0.10914710080655537</v>
      </c>
      <c r="G21">
        <f>IF($E$13=3,AE!S204,IF($E$13=4,AE!S212,IF($E$13=5,AE!S221,IF($E$13=6,AE!S231,IF($E$13=7,AE!S242,"error")))))</f>
        <v>0.11371132405448452</v>
      </c>
    </row>
    <row r="22" spans="2:7">
      <c r="C22">
        <f>IF($E$13=3,AE!K9,IF($E$13=4,AE!K16,IF($E$13=5,AE!K24,IF($E$13=6,AE!K33,IF($E$13=7,AE!K44,"error")))))</f>
        <v>0.24984756200084129</v>
      </c>
      <c r="D22">
        <f>IF($E$13=3,AE!M57,IF($E$13=4,AE!M65,IF($E$13=5,AE!M73,IF($E$13=6,AE!M83,IF($E$13=7,AE!M94,"error")))))</f>
        <v>0.21604254605810552</v>
      </c>
      <c r="E22">
        <f>IF($E$13=3,AE!O105,IF($E$13=4,AE!O113,IF($E$13=5,AE!O122,IF($E$13=6,AE!O122,IF($E$13=7,AE!O143,"error")))))</f>
        <v>0.1553465227143554</v>
      </c>
      <c r="F22">
        <f>IF($E$13=3,AE!Q155,IF($E$13=4,AE!Q163,IF($E$13=5,AE!Q172,IF($E$13=6,AE!Q182,IF($E$13=7,AE!Q193,"error")))))</f>
        <v>0.13763535077216704</v>
      </c>
      <c r="G22">
        <f>IF($E$13=3,AE!S205,IF($E$13=4,AE!S213,IF($E$13=5,AE!S222,IF($E$13=6,AE!S232,IF($E$13=7,AE!S243,"error")))))</f>
        <v>0.1315843936073828</v>
      </c>
    </row>
    <row r="23" spans="2:7">
      <c r="C23">
        <f>IF($E$13=3,AE!K10,IF($E$13=4,AE!K17,IF($E$13=5,AE!K25,IF($E$13=6,AE!K34,IF($E$13=7,AE!K45,"error")))))</f>
        <v>0.22412891253330897</v>
      </c>
      <c r="D23">
        <f>IF($E$13=3,AE!M58,IF($E$13=4,AE!M66,IF($E$13=5,AE!M74,IF($E$13=6,AE!M84,IF($E$13=7,AE!M95,"error")))))</f>
        <v>0.13784603938151055</v>
      </c>
      <c r="E23">
        <f>IF($E$13=3,AE!O106,IF($E$13=4,AE!O114,IF($E$13=5,AE!O123,IF($E$13=6,AE!O123,IF($E$13=7,AE!O144,"error")))))</f>
        <v>0.10782921061344564</v>
      </c>
      <c r="F23">
        <f>IF($E$13=3,AE!Q156,IF($E$13=4,AE!Q164,IF($E$13=5,AE!Q173,IF($E$13=6,AE!Q183,IF($E$13=7,AE!Q194,"error")))))</f>
        <v>0.10257591175277034</v>
      </c>
      <c r="G23">
        <f>IF($E$13=3,AE!S206,IF($E$13=4,AE!S214,IF($E$13=5,AE!S223,IF($E$13=6,AE!S233,IF($E$13=7,AE!S244,"error")))))</f>
        <v>0.10777982065468261</v>
      </c>
    </row>
    <row r="25" spans="2:7">
      <c r="B25" t="s">
        <v>49</v>
      </c>
      <c r="C25">
        <f>IF($I$13=3,C17,IF($I$13=4,D17,IF($I$13=5,E17,IF($I$13=6,F17,IF($I$13=7,G17)))))</f>
        <v>0.1837338330773077</v>
      </c>
    </row>
    <row r="26" spans="2:7">
      <c r="C26">
        <f t="shared" ref="C26:C31" si="2">IF($I$13=3,C18,IF($I$13=4,D18,IF($I$13=5,E18,IF($I$13=6,F18,IF($I$13=7,G18)))))</f>
        <v>0.26320750664073178</v>
      </c>
    </row>
    <row r="27" spans="2:7">
      <c r="C27">
        <f t="shared" si="2"/>
        <v>0.10421148438673421</v>
      </c>
    </row>
    <row r="28" spans="2:7">
      <c r="C28">
        <f t="shared" si="2"/>
        <v>9.5771637578676377E-2</v>
      </c>
    </row>
    <row r="29" spans="2:7">
      <c r="C29">
        <f t="shared" si="2"/>
        <v>0.11371132405448452</v>
      </c>
    </row>
    <row r="30" spans="2:7">
      <c r="C30">
        <f t="shared" si="2"/>
        <v>0.1315843936073828</v>
      </c>
    </row>
    <row r="31" spans="2:7">
      <c r="C31">
        <f t="shared" si="2"/>
        <v>0.10777982065468261</v>
      </c>
    </row>
    <row r="34" spans="2:8">
      <c r="B34" s="113" t="s">
        <v>31</v>
      </c>
      <c r="C34" s="113"/>
      <c r="D34" s="113"/>
      <c r="E34" s="113"/>
      <c r="F34" s="113"/>
      <c r="G34" s="113"/>
      <c r="H34" s="113"/>
    </row>
    <row r="36" spans="2:8">
      <c r="C36">
        <f>IF($I$13=3,'K Gewichtung'!AV33,IF($I$13=4,'K Gewichtung'!AV39,IF($I$13=5,'K Gewichtung'!AV45,IF($I$13=6,'K Gewichtung'!AV52,IF($I$13=7,'K Gewichtung'!AV60,"error")))))</f>
        <v>4.2488673949024364E-2</v>
      </c>
    </row>
    <row r="37" spans="2:8">
      <c r="C37">
        <f>IF($I$13=3,'K Gewichtung'!AV34,IF($I$13=4,'K Gewichtung'!AV40,IF($I$13=5,'K Gewichtung'!AV46,IF($I$13=6,'K Gewichtung'!AV53,IF($I$13=7,'K Gewichtung'!AV61,"error")))))</f>
        <v>9.395748176761641E-2</v>
      </c>
    </row>
    <row r="38" spans="2:8">
      <c r="C38">
        <f>IF($I$13=3,'K Gewichtung'!AV35,IF($I$13=4,'K Gewichtung'!AV41,IF($I$13=5,'K Gewichtung'!AV47,IF($I$13=6,'K Gewichtung'!AV54,IF($I$13=7,'K Gewichtung'!AV62,"error")))))</f>
        <v>6.9147831140065036E-2</v>
      </c>
    </row>
    <row r="39" spans="2:8">
      <c r="C39">
        <f>IF($I$13=3,'K Gewichtung'!AV36,IF($I$13=4,'K Gewichtung'!AV42,IF($I$13=5,'K Gewichtung'!AV48,IF($I$13=6,'K Gewichtung'!AV55,IF($I$13=7,'K Gewichtung'!AV63,"error")))))</f>
        <v>0.24635548324892148</v>
      </c>
    </row>
    <row r="40" spans="2:8">
      <c r="C40">
        <f>IF($I$13=3,'K Gewichtung'!AV37,IF($I$13=4,'K Gewichtung'!AV43,IF($I$13=5,'K Gewichtung'!AV49,IF($I$13=6,'K Gewichtung'!AV56,IF($I$13=7,'K Gewichtung'!AV64,"error")))))</f>
        <v>0.22889745096800482</v>
      </c>
    </row>
    <row r="41" spans="2:8">
      <c r="C41">
        <f>IF($I$13=3,'K Gewichtung'!AV38,IF($I$13=4,'K Gewichtung'!AV44,IF($I$13=5,'K Gewichtung'!AV50,IF($I$13=6,'K Gewichtung'!AV57,IF($I$13=7,'K Gewichtung'!AV65,"error")))))</f>
        <v>0.21217010038062478</v>
      </c>
    </row>
    <row r="42" spans="2:8">
      <c r="C42">
        <f>IF($I$13=3,'K Gewichtung'!AV39,IF($I$13=4,'K Gewichtung'!AV45,IF($I$13=5,'K Gewichtung'!AV51,IF($I$13=6,'K Gewichtung'!AV58,IF($I$13=7,'K Gewichtung'!AV66,"error")))))</f>
        <v>0.10698297854574314</v>
      </c>
    </row>
  </sheetData>
  <mergeCells count="17">
    <mergeCell ref="C5:F5"/>
    <mergeCell ref="C6:F6"/>
    <mergeCell ref="C7:F7"/>
    <mergeCell ref="C8:F8"/>
    <mergeCell ref="C9:F9"/>
    <mergeCell ref="G5:J5"/>
    <mergeCell ref="G6:J6"/>
    <mergeCell ref="G7:J7"/>
    <mergeCell ref="G8:J8"/>
    <mergeCell ref="G9:J9"/>
    <mergeCell ref="C10:F10"/>
    <mergeCell ref="C11:F11"/>
    <mergeCell ref="C13:D13"/>
    <mergeCell ref="G13:H13"/>
    <mergeCell ref="B34:H34"/>
    <mergeCell ref="G10:J10"/>
    <mergeCell ref="G11:J11"/>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dimension ref="A2:J10"/>
  <sheetViews>
    <sheetView workbookViewId="0"/>
  </sheetViews>
  <sheetFormatPr baseColWidth="10" defaultRowHeight="16"/>
  <sheetData>
    <row r="2" spans="1:10">
      <c r="A2" s="15" t="e">
        <f>IF(CalcRe!#REF!=0," ",CalcRe!#REF!)</f>
        <v>#REF!</v>
      </c>
      <c r="B2" t="str">
        <f>IF(CalcRe!C5=0," ",CalcRe!C5)</f>
        <v>Retreat / Healing House</v>
      </c>
      <c r="I2" s="15" t="e">
        <f>IF(CalcRe!#REF!=0," ",CalcRe!#REF!)</f>
        <v>#REF!</v>
      </c>
      <c r="J2" t="str">
        <f>IF(CalcRe!G5=0," ",CalcRe!G5)</f>
        <v>Einkommen</v>
      </c>
    </row>
    <row r="3" spans="1:10">
      <c r="A3" s="15" t="e">
        <f>IF(CalcRe!#REF!=0," ",CalcRe!#REF!)</f>
        <v>#REF!</v>
      </c>
      <c r="B3" t="str">
        <f>IF(CalcRe!C6=0," ",CalcRe!C6)</f>
        <v>Campingplatz betreiben</v>
      </c>
      <c r="I3" s="15" t="e">
        <f>IF(CalcRe!#REF!=0," ",CalcRe!#REF!)</f>
        <v>#REF!</v>
      </c>
      <c r="J3" t="str">
        <f>IF(CalcRe!G6=0," ",CalcRe!G6)</f>
        <v>Passives Einkommen</v>
      </c>
    </row>
    <row r="4" spans="1:10">
      <c r="A4" s="15" t="e">
        <f>IF(CalcRe!#REF!=0," ",CalcRe!#REF!)</f>
        <v>#REF!</v>
      </c>
      <c r="B4" t="str">
        <f>IF(CalcRe!C7=0," ",CalcRe!C7)</f>
        <v>Werbefilme und Webseiten</v>
      </c>
      <c r="I4" s="15" t="e">
        <f>IF(CalcRe!#REF!=0," ",CalcRe!#REF!)</f>
        <v>#REF!</v>
      </c>
      <c r="J4" t="str">
        <f>IF(CalcRe!G7=0," ",CalcRe!G7)</f>
        <v>Ortsungebundenheit</v>
      </c>
    </row>
    <row r="5" spans="1:10">
      <c r="A5" s="15" t="e">
        <f>IF(CalcRe!#REF!=0," ",CalcRe!#REF!)</f>
        <v>#REF!</v>
      </c>
      <c r="B5" t="str">
        <f>IF(CalcRe!C8=0," ",CalcRe!C8)</f>
        <v>Regionalmanagement</v>
      </c>
      <c r="I5" s="15" t="e">
        <f>IF(CalcRe!#REF!=0," ",CalcRe!#REF!)</f>
        <v>#REF!</v>
      </c>
      <c r="J5" t="str">
        <f>IF(CalcRe!G8=0," ",CalcRe!G8)</f>
        <v>Passion</v>
      </c>
    </row>
    <row r="6" spans="1:10">
      <c r="A6" s="15" t="e">
        <f>IF(CalcRe!#REF!=0," ",CalcRe!#REF!)</f>
        <v>#REF!</v>
      </c>
      <c r="B6" t="str">
        <f>IF(CalcRe!C9=0," ",CalcRe!C9)</f>
        <v>Doktorat / Forschung</v>
      </c>
      <c r="I6" s="15" t="e">
        <f>IF(CalcRe!#REF!=0," ",CalcRe!#REF!)</f>
        <v>#REF!</v>
      </c>
      <c r="J6" t="str">
        <f>IF(CalcRe!G9=0," ",CalcRe!G9)</f>
        <v>Lebensfreude</v>
      </c>
    </row>
    <row r="7" spans="1:10">
      <c r="A7" s="15" t="e">
        <f>IF(CalcRe!#REF!=0," ",CalcRe!#REF!)</f>
        <v>#REF!</v>
      </c>
      <c r="B7" t="str">
        <f>IF(CalcRe!C10=0," ",CalcRe!C10)</f>
        <v>Coach für Persönlichkeitsentw.</v>
      </c>
      <c r="I7" s="15" t="e">
        <f>IF(CalcRe!#REF!=0," ",CalcRe!#REF!)</f>
        <v>#REF!</v>
      </c>
      <c r="J7" t="str">
        <f>IF(CalcRe!G10=0," ",CalcRe!G10)</f>
        <v>Trifft meine Talente</v>
      </c>
    </row>
    <row r="8" spans="1:10">
      <c r="A8" s="15" t="e">
        <f>IF(CalcRe!#REF!=0," ",CalcRe!#REF!)</f>
        <v>#REF!</v>
      </c>
      <c r="B8" t="str">
        <f>IF(CalcRe!C11=0," ",CalcRe!C11)</f>
        <v>Unternehmen f. Nahrungsergänzung</v>
      </c>
      <c r="I8" s="15" t="e">
        <f>IF(CalcRe!#REF!=0," ",CalcRe!#REF!)</f>
        <v>#REF!</v>
      </c>
      <c r="J8" t="str">
        <f>IF(CalcRe!G11=0," ",CalcRe!G11)</f>
        <v>WK für Erfolg</v>
      </c>
    </row>
    <row r="10" spans="1:10">
      <c r="A10" s="15" t="e">
        <f>SUM(A2:A8)</f>
        <v>#REF!</v>
      </c>
      <c r="I10" s="15" t="e">
        <f>SUM(I2:I8)</f>
        <v>#REF!</v>
      </c>
    </row>
  </sheetData>
  <phoneticPr fontId="5" type="noConversion"/>
  <pageMargins left="0.75000000000000011" right="0.75000000000000011" top="1" bottom="1" header="0.5" footer="0.5"/>
  <pageSetup paperSize="9" orientation="landscape" horizontalDpi="4294967292" verticalDpi="4294967292"/>
  <drawing r:id="rId1"/>
  <extLst>
    <ext xmlns:mx="http://schemas.microsoft.com/office/mac/excel/2008/main" uri="{64002731-A6B0-56B0-2670-7721B7C09600}">
      <mx:PLV Mode="0" OnePage="0" WScale="10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12</vt:i4>
      </vt:variant>
    </vt:vector>
  </HeadingPairs>
  <TitlesOfParts>
    <vt:vector size="12" baseType="lpstr">
      <vt:lpstr>Process Sheet</vt:lpstr>
      <vt:lpstr>K Gewichtung</vt:lpstr>
      <vt:lpstr>AV</vt:lpstr>
      <vt:lpstr>AV (2)</vt:lpstr>
      <vt:lpstr>AV (3)</vt:lpstr>
      <vt:lpstr>AV (4)</vt:lpstr>
      <vt:lpstr>AV (5)</vt:lpstr>
      <vt:lpstr>AV (6)</vt:lpstr>
      <vt:lpstr>AV (7)</vt:lpstr>
      <vt:lpstr>AE</vt:lpstr>
      <vt:lpstr>CalcRe</vt:lpstr>
      <vt:lpstr>Sheet22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Beppino Defner</dc:creator>
  <cp:lastModifiedBy>Microsoft Office User</cp:lastModifiedBy>
  <cp:lastPrinted>2018-10-25T10:05:05Z</cp:lastPrinted>
  <dcterms:created xsi:type="dcterms:W3CDTF">2018-10-24T10:54:11Z</dcterms:created>
  <dcterms:modified xsi:type="dcterms:W3CDTF">2022-12-12T01:14:12Z</dcterms:modified>
</cp:coreProperties>
</file>