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CompartidaConLinuxMint\"/>
    </mc:Choice>
  </mc:AlternateContent>
  <xr:revisionPtr revIDLastSave="0" documentId="13_ncr:1_{674D3C20-0FAF-4C45-90C3-47F93566D9AB}" xr6:coauthVersionLast="47" xr6:coauthVersionMax="47" xr10:uidLastSave="{00000000-0000-0000-0000-000000000000}"/>
  <bookViews>
    <workbookView xWindow="-120" yWindow="-120" windowWidth="20640" windowHeight="11040" autoFilterDateGrouping="0" xr2:uid="{00000000-000D-0000-FFFF-FFFF00000000}"/>
  </bookViews>
  <sheets>
    <sheet name="Stock" sheetId="3" r:id="rId1"/>
    <sheet name="Sheet2" sheetId="2" state="hidden" r:id="rId2"/>
  </sheets>
  <externalReferences>
    <externalReference r:id="rId3"/>
  </externalReferences>
  <definedNames>
    <definedName name="_xlnm._FilterDatabase" localSheetId="0" hidden="1">Stock!$A$3:$AQ$32</definedName>
    <definedName name="_xlnm.Print_Area" localSheetId="0">Stock!$A$1:$T$3</definedName>
    <definedName name="DvListSource1">Sheet2!$I$1:$I$9</definedName>
    <definedName name="DvListSource2">Sheet2!$J$1:$J$2</definedName>
    <definedName name="_xlnm.Print_Titles" localSheetId="0">Stock!$3:$3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3" i="3" l="1"/>
  <c r="AM143" i="3"/>
  <c r="AN143" i="3" s="1"/>
  <c r="AJ143" i="3"/>
  <c r="AI143" i="3"/>
  <c r="AL143" i="3" s="1"/>
  <c r="AH143" i="3"/>
  <c r="AF143" i="3"/>
  <c r="AD143" i="3"/>
  <c r="AA143" i="3"/>
  <c r="Z143" i="3"/>
  <c r="W143" i="3"/>
  <c r="AG143" i="3" s="1"/>
  <c r="I143" i="3"/>
  <c r="H143" i="3"/>
  <c r="G143" i="3"/>
  <c r="F143" i="3"/>
  <c r="E143" i="3"/>
  <c r="D143" i="3"/>
  <c r="AB143" i="3" s="1"/>
  <c r="C143" i="3"/>
  <c r="AP142" i="3"/>
  <c r="AN142" i="3"/>
  <c r="AM142" i="3"/>
  <c r="AJ142" i="3"/>
  <c r="AH142" i="3"/>
  <c r="Z142" i="3" s="1"/>
  <c r="AD142" i="3"/>
  <c r="T142" i="3"/>
  <c r="I142" i="3"/>
  <c r="H142" i="3"/>
  <c r="G142" i="3"/>
  <c r="F142" i="3"/>
  <c r="E142" i="3"/>
  <c r="AF142" i="3" s="1"/>
  <c r="D142" i="3"/>
  <c r="C142" i="3"/>
  <c r="AP141" i="3"/>
  <c r="AM141" i="3"/>
  <c r="AN141" i="3" s="1"/>
  <c r="AJ141" i="3"/>
  <c r="AH141" i="3"/>
  <c r="AD141" i="3"/>
  <c r="Z141" i="3"/>
  <c r="I141" i="3"/>
  <c r="H141" i="3"/>
  <c r="G141" i="3"/>
  <c r="F141" i="3"/>
  <c r="E141" i="3"/>
  <c r="AF141" i="3" s="1"/>
  <c r="D141" i="3"/>
  <c r="C141" i="3"/>
  <c r="AP140" i="3"/>
  <c r="AM140" i="3"/>
  <c r="AN140" i="3" s="1"/>
  <c r="T140" i="3" s="1"/>
  <c r="AJ140" i="3"/>
  <c r="AH140" i="3"/>
  <c r="AF140" i="3"/>
  <c r="AD140" i="3"/>
  <c r="Z140" i="3"/>
  <c r="W140" i="3"/>
  <c r="I140" i="3"/>
  <c r="H140" i="3"/>
  <c r="G140" i="3"/>
  <c r="F140" i="3"/>
  <c r="E140" i="3"/>
  <c r="D140" i="3"/>
  <c r="AB140" i="3" s="1"/>
  <c r="AC140" i="3" s="1"/>
  <c r="AE140" i="3" s="1"/>
  <c r="L140" i="3" s="1"/>
  <c r="C140" i="3"/>
  <c r="AP139" i="3"/>
  <c r="AN139" i="3"/>
  <c r="AM139" i="3"/>
  <c r="AJ139" i="3"/>
  <c r="AH139" i="3"/>
  <c r="AD139" i="3"/>
  <c r="Z139" i="3"/>
  <c r="T139" i="3"/>
  <c r="I139" i="3"/>
  <c r="H139" i="3"/>
  <c r="G139" i="3"/>
  <c r="F139" i="3"/>
  <c r="E139" i="3"/>
  <c r="AF139" i="3" s="1"/>
  <c r="D139" i="3"/>
  <c r="C139" i="3"/>
  <c r="AP138" i="3"/>
  <c r="AM138" i="3"/>
  <c r="AN138" i="3" s="1"/>
  <c r="AJ138" i="3"/>
  <c r="AH138" i="3"/>
  <c r="AD138" i="3"/>
  <c r="Z138" i="3"/>
  <c r="AC138" i="3" s="1"/>
  <c r="I138" i="3"/>
  <c r="H138" i="3"/>
  <c r="G138" i="3"/>
  <c r="F138" i="3"/>
  <c r="E138" i="3"/>
  <c r="AF138" i="3" s="1"/>
  <c r="D138" i="3"/>
  <c r="AB138" i="3" s="1"/>
  <c r="C138" i="3"/>
  <c r="AP137" i="3"/>
  <c r="AM137" i="3"/>
  <c r="AN137" i="3" s="1"/>
  <c r="AJ137" i="3"/>
  <c r="AH137" i="3"/>
  <c r="AD137" i="3"/>
  <c r="Z137" i="3"/>
  <c r="AB137" i="3" s="1"/>
  <c r="AC137" i="3" s="1"/>
  <c r="I137" i="3"/>
  <c r="H137" i="3"/>
  <c r="G137" i="3"/>
  <c r="F137" i="3"/>
  <c r="E137" i="3"/>
  <c r="D137" i="3"/>
  <c r="C137" i="3"/>
  <c r="AP136" i="3"/>
  <c r="AN136" i="3"/>
  <c r="AM136" i="3"/>
  <c r="AJ136" i="3"/>
  <c r="AH136" i="3"/>
  <c r="AD136" i="3"/>
  <c r="Z136" i="3"/>
  <c r="T136" i="3"/>
  <c r="I136" i="3"/>
  <c r="H136" i="3"/>
  <c r="G136" i="3"/>
  <c r="F136" i="3"/>
  <c r="E136" i="3"/>
  <c r="AF136" i="3" s="1"/>
  <c r="D136" i="3"/>
  <c r="AB136" i="3" s="1"/>
  <c r="AC136" i="3" s="1"/>
  <c r="C136" i="3"/>
  <c r="AP135" i="3"/>
  <c r="AM135" i="3"/>
  <c r="AN135" i="3" s="1"/>
  <c r="AJ135" i="3"/>
  <c r="AI135" i="3"/>
  <c r="AL135" i="3" s="1"/>
  <c r="AH135" i="3"/>
  <c r="AG135" i="3"/>
  <c r="AF135" i="3"/>
  <c r="AD135" i="3"/>
  <c r="AA135" i="3"/>
  <c r="Z135" i="3"/>
  <c r="X135" i="3"/>
  <c r="W135" i="3"/>
  <c r="I135" i="3"/>
  <c r="H135" i="3"/>
  <c r="G135" i="3"/>
  <c r="F135" i="3"/>
  <c r="E135" i="3"/>
  <c r="D135" i="3"/>
  <c r="AB135" i="3" s="1"/>
  <c r="C135" i="3"/>
  <c r="AP134" i="3"/>
  <c r="AN134" i="3"/>
  <c r="AM134" i="3"/>
  <c r="AJ134" i="3"/>
  <c r="AI134" i="3"/>
  <c r="AL134" i="3" s="1"/>
  <c r="AO134" i="3" s="1"/>
  <c r="AH134" i="3"/>
  <c r="Z134" i="3" s="1"/>
  <c r="AF134" i="3"/>
  <c r="AD134" i="3"/>
  <c r="W134" i="3"/>
  <c r="AG134" i="3" s="1"/>
  <c r="T134" i="3"/>
  <c r="K134" i="3"/>
  <c r="I134" i="3"/>
  <c r="H134" i="3"/>
  <c r="G134" i="3"/>
  <c r="F134" i="3"/>
  <c r="E134" i="3"/>
  <c r="D134" i="3"/>
  <c r="C134" i="3"/>
  <c r="AP133" i="3"/>
  <c r="AN133" i="3"/>
  <c r="AM133" i="3"/>
  <c r="AJ133" i="3"/>
  <c r="AH133" i="3"/>
  <c r="AD133" i="3"/>
  <c r="Z133" i="3"/>
  <c r="T133" i="3"/>
  <c r="I133" i="3"/>
  <c r="H133" i="3"/>
  <c r="G133" i="3"/>
  <c r="F133" i="3"/>
  <c r="E133" i="3"/>
  <c r="AF133" i="3" s="1"/>
  <c r="D133" i="3"/>
  <c r="C133" i="3"/>
  <c r="AP132" i="3"/>
  <c r="AO132" i="3"/>
  <c r="K132" i="3" s="1"/>
  <c r="N132" i="3" s="1"/>
  <c r="AM132" i="3"/>
  <c r="AN132" i="3" s="1"/>
  <c r="AL132" i="3"/>
  <c r="AJ132" i="3"/>
  <c r="AI132" i="3"/>
  <c r="AH132" i="3"/>
  <c r="AG132" i="3"/>
  <c r="AF132" i="3"/>
  <c r="AD132" i="3"/>
  <c r="AA132" i="3"/>
  <c r="Z132" i="3"/>
  <c r="X132" i="3"/>
  <c r="T132" i="3"/>
  <c r="I132" i="3"/>
  <c r="H132" i="3"/>
  <c r="G132" i="3"/>
  <c r="F132" i="3"/>
  <c r="E132" i="3"/>
  <c r="D132" i="3"/>
  <c r="AB132" i="3" s="1"/>
  <c r="AC132" i="3" s="1"/>
  <c r="AE132" i="3" s="1"/>
  <c r="L132" i="3" s="1"/>
  <c r="C132" i="3"/>
  <c r="AP131" i="3"/>
  <c r="AM131" i="3"/>
  <c r="AN131" i="3" s="1"/>
  <c r="AJ131" i="3"/>
  <c r="AI131" i="3"/>
  <c r="AL131" i="3" s="1"/>
  <c r="AH131" i="3"/>
  <c r="AG131" i="3"/>
  <c r="AD131" i="3"/>
  <c r="AA131" i="3"/>
  <c r="Z131" i="3"/>
  <c r="X131" i="3"/>
  <c r="I131" i="3"/>
  <c r="H131" i="3"/>
  <c r="G131" i="3"/>
  <c r="F131" i="3"/>
  <c r="E131" i="3"/>
  <c r="D131" i="3"/>
  <c r="C131" i="3"/>
  <c r="AP130" i="3"/>
  <c r="AN130" i="3"/>
  <c r="AM130" i="3"/>
  <c r="AL130" i="3"/>
  <c r="AO130" i="3" s="1"/>
  <c r="K130" i="3" s="1"/>
  <c r="AJ130" i="3"/>
  <c r="AI130" i="3"/>
  <c r="AH130" i="3"/>
  <c r="AG130" i="3"/>
  <c r="AF130" i="3"/>
  <c r="AD130" i="3"/>
  <c r="AB130" i="3"/>
  <c r="Z130" i="3"/>
  <c r="X130" i="3"/>
  <c r="T130" i="3"/>
  <c r="I130" i="3"/>
  <c r="H130" i="3"/>
  <c r="G130" i="3"/>
  <c r="F130" i="3"/>
  <c r="E130" i="3"/>
  <c r="D130" i="3"/>
  <c r="C130" i="3"/>
  <c r="AP129" i="3"/>
  <c r="AN129" i="3"/>
  <c r="AM129" i="3"/>
  <c r="AJ129" i="3"/>
  <c r="AI129" i="3"/>
  <c r="AL129" i="3" s="1"/>
  <c r="AO129" i="3" s="1"/>
  <c r="K129" i="3" s="1"/>
  <c r="AH129" i="3"/>
  <c r="AG129" i="3"/>
  <c r="AF129" i="3"/>
  <c r="AD129" i="3"/>
  <c r="Z129" i="3"/>
  <c r="X129" i="3"/>
  <c r="T129" i="3"/>
  <c r="I129" i="3"/>
  <c r="H129" i="3"/>
  <c r="G129" i="3"/>
  <c r="F129" i="3"/>
  <c r="E129" i="3"/>
  <c r="D129" i="3"/>
  <c r="C129" i="3"/>
  <c r="AP128" i="3"/>
  <c r="AO128" i="3"/>
  <c r="K128" i="3" s="1"/>
  <c r="N128" i="3" s="1"/>
  <c r="AM128" i="3"/>
  <c r="AN128" i="3" s="1"/>
  <c r="AL128" i="3"/>
  <c r="AJ128" i="3"/>
  <c r="AI128" i="3"/>
  <c r="AH128" i="3"/>
  <c r="AG128" i="3"/>
  <c r="AF128" i="3"/>
  <c r="AD128" i="3"/>
  <c r="AA128" i="3"/>
  <c r="Z128" i="3"/>
  <c r="X128" i="3"/>
  <c r="T128" i="3"/>
  <c r="I128" i="3"/>
  <c r="H128" i="3"/>
  <c r="G128" i="3"/>
  <c r="F128" i="3"/>
  <c r="E128" i="3"/>
  <c r="D128" i="3"/>
  <c r="AB128" i="3" s="1"/>
  <c r="AC128" i="3" s="1"/>
  <c r="AE128" i="3" s="1"/>
  <c r="L128" i="3" s="1"/>
  <c r="C128" i="3"/>
  <c r="AP127" i="3"/>
  <c r="AM127" i="3"/>
  <c r="AN127" i="3" s="1"/>
  <c r="AJ127" i="3"/>
  <c r="AI127" i="3"/>
  <c r="AL127" i="3" s="1"/>
  <c r="AH127" i="3"/>
  <c r="AG127" i="3"/>
  <c r="AD127" i="3"/>
  <c r="AA127" i="3"/>
  <c r="Z127" i="3"/>
  <c r="X127" i="3"/>
  <c r="I127" i="3"/>
  <c r="H127" i="3"/>
  <c r="G127" i="3"/>
  <c r="F127" i="3"/>
  <c r="E127" i="3"/>
  <c r="D127" i="3"/>
  <c r="C127" i="3"/>
  <c r="AP126" i="3"/>
  <c r="AM126" i="3"/>
  <c r="AN126" i="3" s="1"/>
  <c r="T126" i="3" s="1"/>
  <c r="AJ126" i="3"/>
  <c r="AH126" i="3"/>
  <c r="AF126" i="3"/>
  <c r="AD126" i="3"/>
  <c r="Z126" i="3"/>
  <c r="W126" i="3"/>
  <c r="I126" i="3"/>
  <c r="H126" i="3"/>
  <c r="G126" i="3"/>
  <c r="F126" i="3"/>
  <c r="E126" i="3"/>
  <c r="D126" i="3"/>
  <c r="C126" i="3"/>
  <c r="AP125" i="3"/>
  <c r="AN125" i="3"/>
  <c r="AM125" i="3"/>
  <c r="AJ125" i="3"/>
  <c r="AH125" i="3"/>
  <c r="AD125" i="3"/>
  <c r="Z125" i="3"/>
  <c r="T125" i="3"/>
  <c r="I125" i="3"/>
  <c r="H125" i="3"/>
  <c r="G125" i="3"/>
  <c r="F125" i="3"/>
  <c r="E125" i="3"/>
  <c r="AF125" i="3" s="1"/>
  <c r="D125" i="3"/>
  <c r="AB125" i="3" s="1"/>
  <c r="AC125" i="3" s="1"/>
  <c r="C125" i="3"/>
  <c r="AP124" i="3"/>
  <c r="AN124" i="3"/>
  <c r="T124" i="3" s="1"/>
  <c r="AM124" i="3"/>
  <c r="AJ124" i="3"/>
  <c r="AH124" i="3"/>
  <c r="AF124" i="3"/>
  <c r="AD124" i="3"/>
  <c r="Z124" i="3"/>
  <c r="W124" i="3"/>
  <c r="I124" i="3"/>
  <c r="H124" i="3"/>
  <c r="G124" i="3"/>
  <c r="F124" i="3"/>
  <c r="E124" i="3"/>
  <c r="D124" i="3"/>
  <c r="C124" i="3"/>
  <c r="AP123" i="3"/>
  <c r="AM123" i="3"/>
  <c r="AN123" i="3" s="1"/>
  <c r="AJ123" i="3"/>
  <c r="AH123" i="3"/>
  <c r="AF123" i="3"/>
  <c r="AD123" i="3"/>
  <c r="AC123" i="3"/>
  <c r="AE123" i="3" s="1"/>
  <c r="L123" i="3" s="1"/>
  <c r="Z123" i="3"/>
  <c r="AB123" i="3" s="1"/>
  <c r="I123" i="3"/>
  <c r="H123" i="3"/>
  <c r="G123" i="3"/>
  <c r="F123" i="3"/>
  <c r="E123" i="3"/>
  <c r="W123" i="3" s="1"/>
  <c r="D123" i="3"/>
  <c r="C123" i="3"/>
  <c r="AP122" i="3"/>
  <c r="AN122" i="3"/>
  <c r="T122" i="3" s="1"/>
  <c r="AM122" i="3"/>
  <c r="AJ122" i="3"/>
  <c r="AH122" i="3"/>
  <c r="AF122" i="3"/>
  <c r="AD122" i="3"/>
  <c r="AC122" i="3"/>
  <c r="AE122" i="3" s="1"/>
  <c r="L122" i="3" s="1"/>
  <c r="AB122" i="3"/>
  <c r="Z122" i="3"/>
  <c r="I122" i="3"/>
  <c r="H122" i="3"/>
  <c r="G122" i="3"/>
  <c r="F122" i="3"/>
  <c r="E122" i="3"/>
  <c r="W122" i="3" s="1"/>
  <c r="D122" i="3"/>
  <c r="C122" i="3"/>
  <c r="AP121" i="3"/>
  <c r="AN121" i="3"/>
  <c r="T121" i="3" s="1"/>
  <c r="AM121" i="3"/>
  <c r="AJ121" i="3"/>
  <c r="AH121" i="3"/>
  <c r="AD121" i="3"/>
  <c r="Z121" i="3"/>
  <c r="I121" i="3"/>
  <c r="H121" i="3"/>
  <c r="G121" i="3"/>
  <c r="F121" i="3"/>
  <c r="E121" i="3"/>
  <c r="W121" i="3" s="1"/>
  <c r="D121" i="3"/>
  <c r="AB121" i="3" s="1"/>
  <c r="AC121" i="3" s="1"/>
  <c r="AE121" i="3" s="1"/>
  <c r="L121" i="3" s="1"/>
  <c r="C121" i="3"/>
  <c r="AP120" i="3"/>
  <c r="AM120" i="3"/>
  <c r="AN120" i="3" s="1"/>
  <c r="AJ120" i="3"/>
  <c r="AH120" i="3"/>
  <c r="Z120" i="3" s="1"/>
  <c r="AD120" i="3"/>
  <c r="I120" i="3"/>
  <c r="H120" i="3"/>
  <c r="G120" i="3"/>
  <c r="F120" i="3"/>
  <c r="E120" i="3"/>
  <c r="D120" i="3"/>
  <c r="C120" i="3"/>
  <c r="AP119" i="3"/>
  <c r="AM119" i="3"/>
  <c r="AN119" i="3" s="1"/>
  <c r="AJ119" i="3"/>
  <c r="AH119" i="3"/>
  <c r="AD119" i="3"/>
  <c r="Z119" i="3"/>
  <c r="I119" i="3"/>
  <c r="H119" i="3"/>
  <c r="G119" i="3"/>
  <c r="F119" i="3"/>
  <c r="E119" i="3"/>
  <c r="D119" i="3"/>
  <c r="C119" i="3"/>
  <c r="AP118" i="3"/>
  <c r="AM118" i="3"/>
  <c r="AN118" i="3" s="1"/>
  <c r="T118" i="3" s="1"/>
  <c r="AJ118" i="3"/>
  <c r="AH118" i="3"/>
  <c r="AD118" i="3"/>
  <c r="AB118" i="3"/>
  <c r="AC118" i="3" s="1"/>
  <c r="AE118" i="3" s="1"/>
  <c r="L118" i="3" s="1"/>
  <c r="Z118" i="3"/>
  <c r="AA118" i="3" s="1"/>
  <c r="I118" i="3"/>
  <c r="H118" i="3"/>
  <c r="G118" i="3"/>
  <c r="F118" i="3"/>
  <c r="E118" i="3"/>
  <c r="W118" i="3" s="1"/>
  <c r="D118" i="3"/>
  <c r="C118" i="3"/>
  <c r="AP117" i="3"/>
  <c r="AN117" i="3"/>
  <c r="AO117" i="3" s="1"/>
  <c r="K117" i="3" s="1"/>
  <c r="AM117" i="3"/>
  <c r="AJ117" i="3"/>
  <c r="AH117" i="3"/>
  <c r="Z117" i="3" s="1"/>
  <c r="AF117" i="3"/>
  <c r="AD117" i="3"/>
  <c r="W117" i="3"/>
  <c r="AI117" i="3" s="1"/>
  <c r="AL117" i="3" s="1"/>
  <c r="T117" i="3"/>
  <c r="I117" i="3"/>
  <c r="H117" i="3"/>
  <c r="G117" i="3"/>
  <c r="F117" i="3"/>
  <c r="E117" i="3"/>
  <c r="D117" i="3"/>
  <c r="C117" i="3"/>
  <c r="AP116" i="3"/>
  <c r="AM116" i="3"/>
  <c r="AN116" i="3" s="1"/>
  <c r="AJ116" i="3"/>
  <c r="AI116" i="3"/>
  <c r="AL116" i="3" s="1"/>
  <c r="AH116" i="3"/>
  <c r="AG116" i="3"/>
  <c r="AF116" i="3"/>
  <c r="AD116" i="3"/>
  <c r="Z116" i="3"/>
  <c r="AA116" i="3" s="1"/>
  <c r="X116" i="3"/>
  <c r="W116" i="3"/>
  <c r="I116" i="3"/>
  <c r="H116" i="3"/>
  <c r="G116" i="3"/>
  <c r="F116" i="3"/>
  <c r="E116" i="3"/>
  <c r="D116" i="3"/>
  <c r="C116" i="3"/>
  <c r="AP115" i="3"/>
  <c r="AN115" i="3"/>
  <c r="AM115" i="3"/>
  <c r="AJ115" i="3"/>
  <c r="AI115" i="3"/>
  <c r="AL115" i="3" s="1"/>
  <c r="AH115" i="3"/>
  <c r="AF115" i="3"/>
  <c r="AD115" i="3"/>
  <c r="AA115" i="3"/>
  <c r="Z115" i="3"/>
  <c r="W115" i="3"/>
  <c r="AG115" i="3" s="1"/>
  <c r="T115" i="3"/>
  <c r="I115" i="3"/>
  <c r="H115" i="3"/>
  <c r="G115" i="3"/>
  <c r="F115" i="3"/>
  <c r="E115" i="3"/>
  <c r="D115" i="3"/>
  <c r="AB115" i="3" s="1"/>
  <c r="C115" i="3"/>
  <c r="AP114" i="3"/>
  <c r="AN114" i="3"/>
  <c r="AM114" i="3"/>
  <c r="AJ114" i="3"/>
  <c r="AH114" i="3"/>
  <c r="AD114" i="3"/>
  <c r="Z114" i="3"/>
  <c r="T114" i="3"/>
  <c r="I114" i="3"/>
  <c r="H114" i="3"/>
  <c r="G114" i="3"/>
  <c r="F114" i="3"/>
  <c r="E114" i="3"/>
  <c r="AF114" i="3" s="1"/>
  <c r="D114" i="3"/>
  <c r="C114" i="3"/>
  <c r="AP113" i="3"/>
  <c r="AM113" i="3"/>
  <c r="AN113" i="3" s="1"/>
  <c r="AJ113" i="3"/>
  <c r="AH113" i="3"/>
  <c r="AD113" i="3"/>
  <c r="Z113" i="3"/>
  <c r="I113" i="3"/>
  <c r="H113" i="3"/>
  <c r="G113" i="3"/>
  <c r="F113" i="3"/>
  <c r="E113" i="3"/>
  <c r="AF113" i="3" s="1"/>
  <c r="D113" i="3"/>
  <c r="AB113" i="3" s="1"/>
  <c r="AC113" i="3" s="1"/>
  <c r="C113" i="3"/>
  <c r="AP112" i="3"/>
  <c r="AM112" i="3"/>
  <c r="AN112" i="3" s="1"/>
  <c r="T112" i="3" s="1"/>
  <c r="AJ112" i="3"/>
  <c r="AH112" i="3"/>
  <c r="AF112" i="3"/>
  <c r="AD112" i="3"/>
  <c r="Z112" i="3"/>
  <c r="W112" i="3"/>
  <c r="I112" i="3"/>
  <c r="H112" i="3"/>
  <c r="G112" i="3"/>
  <c r="F112" i="3"/>
  <c r="E112" i="3"/>
  <c r="D112" i="3"/>
  <c r="AB112" i="3" s="1"/>
  <c r="AC112" i="3" s="1"/>
  <c r="C112" i="3"/>
  <c r="AP111" i="3"/>
  <c r="AN111" i="3"/>
  <c r="AM111" i="3"/>
  <c r="AJ111" i="3"/>
  <c r="AH111" i="3"/>
  <c r="AD111" i="3"/>
  <c r="Z111" i="3"/>
  <c r="AC111" i="3" s="1"/>
  <c r="T111" i="3"/>
  <c r="I111" i="3"/>
  <c r="H111" i="3"/>
  <c r="G111" i="3"/>
  <c r="F111" i="3"/>
  <c r="E111" i="3"/>
  <c r="AF111" i="3" s="1"/>
  <c r="D111" i="3"/>
  <c r="AB111" i="3" s="1"/>
  <c r="C111" i="3"/>
  <c r="AP110" i="3"/>
  <c r="AM110" i="3"/>
  <c r="AN110" i="3" s="1"/>
  <c r="AJ110" i="3"/>
  <c r="AH110" i="3"/>
  <c r="AD110" i="3"/>
  <c r="Z110" i="3"/>
  <c r="AB110" i="3" s="1"/>
  <c r="I110" i="3"/>
  <c r="H110" i="3"/>
  <c r="G110" i="3"/>
  <c r="F110" i="3"/>
  <c r="E110" i="3"/>
  <c r="AF110" i="3" s="1"/>
  <c r="D110" i="3"/>
  <c r="C110" i="3"/>
  <c r="AP109" i="3"/>
  <c r="AM109" i="3"/>
  <c r="AN109" i="3" s="1"/>
  <c r="AJ109" i="3"/>
  <c r="AH109" i="3"/>
  <c r="AD109" i="3"/>
  <c r="Z109" i="3"/>
  <c r="I109" i="3"/>
  <c r="H109" i="3"/>
  <c r="G109" i="3"/>
  <c r="F109" i="3"/>
  <c r="E109" i="3"/>
  <c r="D109" i="3"/>
  <c r="C109" i="3"/>
  <c r="AP108" i="3"/>
  <c r="AN108" i="3"/>
  <c r="AM108" i="3"/>
  <c r="AJ108" i="3"/>
  <c r="AH108" i="3"/>
  <c r="AF108" i="3"/>
  <c r="AD108" i="3"/>
  <c r="Z108" i="3"/>
  <c r="W108" i="3"/>
  <c r="AG108" i="3" s="1"/>
  <c r="T108" i="3"/>
  <c r="I108" i="3"/>
  <c r="H108" i="3"/>
  <c r="G108" i="3"/>
  <c r="F108" i="3"/>
  <c r="E108" i="3"/>
  <c r="D108" i="3"/>
  <c r="AB108" i="3" s="1"/>
  <c r="C108" i="3"/>
  <c r="AP107" i="3"/>
  <c r="AN107" i="3"/>
  <c r="AO107" i="3" s="1"/>
  <c r="K107" i="3" s="1"/>
  <c r="AM107" i="3"/>
  <c r="AJ107" i="3"/>
  <c r="AI107" i="3"/>
  <c r="AL107" i="3" s="1"/>
  <c r="AH107" i="3"/>
  <c r="AF107" i="3"/>
  <c r="AD107" i="3"/>
  <c r="AA107" i="3"/>
  <c r="Z107" i="3"/>
  <c r="W107" i="3"/>
  <c r="AG107" i="3" s="1"/>
  <c r="T107" i="3"/>
  <c r="I107" i="3"/>
  <c r="H107" i="3"/>
  <c r="G107" i="3"/>
  <c r="F107" i="3"/>
  <c r="E107" i="3"/>
  <c r="D107" i="3"/>
  <c r="AB107" i="3" s="1"/>
  <c r="C107" i="3"/>
  <c r="AP106" i="3"/>
  <c r="AM106" i="3"/>
  <c r="AN106" i="3" s="1"/>
  <c r="AJ106" i="3"/>
  <c r="AH106" i="3"/>
  <c r="AF106" i="3"/>
  <c r="AD106" i="3"/>
  <c r="Z106" i="3"/>
  <c r="W106" i="3"/>
  <c r="AI106" i="3" s="1"/>
  <c r="AL106" i="3" s="1"/>
  <c r="I106" i="3"/>
  <c r="H106" i="3"/>
  <c r="G106" i="3"/>
  <c r="F106" i="3"/>
  <c r="E106" i="3"/>
  <c r="D106" i="3"/>
  <c r="C106" i="3"/>
  <c r="AP105" i="3"/>
  <c r="AM105" i="3"/>
  <c r="AN105" i="3" s="1"/>
  <c r="AJ105" i="3"/>
  <c r="AH105" i="3"/>
  <c r="AD105" i="3"/>
  <c r="Z105" i="3"/>
  <c r="AB105" i="3" s="1"/>
  <c r="AC105" i="3" s="1"/>
  <c r="I105" i="3"/>
  <c r="H105" i="3"/>
  <c r="G105" i="3"/>
  <c r="F105" i="3"/>
  <c r="E105" i="3"/>
  <c r="AF105" i="3" s="1"/>
  <c r="D105" i="3"/>
  <c r="C105" i="3"/>
  <c r="AP104" i="3"/>
  <c r="AO104" i="3"/>
  <c r="K104" i="3" s="1"/>
  <c r="AM104" i="3"/>
  <c r="AN104" i="3" s="1"/>
  <c r="AL104" i="3"/>
  <c r="AJ104" i="3"/>
  <c r="AI104" i="3"/>
  <c r="AH104" i="3"/>
  <c r="AG104" i="3"/>
  <c r="AF104" i="3"/>
  <c r="AD104" i="3"/>
  <c r="AA104" i="3"/>
  <c r="Z104" i="3"/>
  <c r="X104" i="3"/>
  <c r="T104" i="3"/>
  <c r="I104" i="3"/>
  <c r="H104" i="3"/>
  <c r="G104" i="3"/>
  <c r="F104" i="3"/>
  <c r="E104" i="3"/>
  <c r="D104" i="3"/>
  <c r="AB104" i="3" s="1"/>
  <c r="AC104" i="3" s="1"/>
  <c r="AE104" i="3" s="1"/>
  <c r="L104" i="3" s="1"/>
  <c r="C104" i="3"/>
  <c r="AP103" i="3"/>
  <c r="AM103" i="3"/>
  <c r="AN103" i="3" s="1"/>
  <c r="AJ103" i="3"/>
  <c r="AI103" i="3"/>
  <c r="AL103" i="3" s="1"/>
  <c r="AH103" i="3"/>
  <c r="AG103" i="3"/>
  <c r="AD103" i="3"/>
  <c r="Z103" i="3"/>
  <c r="X103" i="3"/>
  <c r="I103" i="3"/>
  <c r="H103" i="3"/>
  <c r="G103" i="3"/>
  <c r="F103" i="3"/>
  <c r="E103" i="3"/>
  <c r="AF103" i="3" s="1"/>
  <c r="D103" i="3"/>
  <c r="C103" i="3"/>
  <c r="AP102" i="3"/>
  <c r="AM102" i="3"/>
  <c r="AN102" i="3" s="1"/>
  <c r="AL102" i="3"/>
  <c r="AJ102" i="3"/>
  <c r="AI102" i="3"/>
  <c r="AH102" i="3"/>
  <c r="AG102" i="3"/>
  <c r="AF102" i="3"/>
  <c r="AD102" i="3"/>
  <c r="AB102" i="3"/>
  <c r="Z102" i="3"/>
  <c r="X102" i="3"/>
  <c r="I102" i="3"/>
  <c r="H102" i="3"/>
  <c r="G102" i="3"/>
  <c r="F102" i="3"/>
  <c r="E102" i="3"/>
  <c r="D102" i="3"/>
  <c r="C102" i="3"/>
  <c r="AP101" i="3"/>
  <c r="AM101" i="3"/>
  <c r="AN101" i="3" s="1"/>
  <c r="AJ101" i="3"/>
  <c r="AI101" i="3"/>
  <c r="AL101" i="3" s="1"/>
  <c r="AH101" i="3"/>
  <c r="Z101" i="3" s="1"/>
  <c r="AG101" i="3"/>
  <c r="AD101" i="3"/>
  <c r="X101" i="3"/>
  <c r="I101" i="3"/>
  <c r="H101" i="3"/>
  <c r="G101" i="3"/>
  <c r="F101" i="3"/>
  <c r="E101" i="3"/>
  <c r="AF101" i="3" s="1"/>
  <c r="D101" i="3"/>
  <c r="C101" i="3"/>
  <c r="AP100" i="3"/>
  <c r="AO100" i="3"/>
  <c r="K100" i="3" s="1"/>
  <c r="AM100" i="3"/>
  <c r="AN100" i="3" s="1"/>
  <c r="AL100" i="3"/>
  <c r="AJ100" i="3"/>
  <c r="AI100" i="3"/>
  <c r="AH100" i="3"/>
  <c r="AG100" i="3"/>
  <c r="AF100" i="3"/>
  <c r="AD100" i="3"/>
  <c r="Z100" i="3"/>
  <c r="AA100" i="3" s="1"/>
  <c r="X100" i="3"/>
  <c r="T100" i="3"/>
  <c r="I100" i="3"/>
  <c r="H100" i="3"/>
  <c r="G100" i="3"/>
  <c r="F100" i="3"/>
  <c r="E100" i="3"/>
  <c r="AB100" i="3" s="1"/>
  <c r="AC100" i="3" s="1"/>
  <c r="AE100" i="3" s="1"/>
  <c r="L100" i="3" s="1"/>
  <c r="D100" i="3"/>
  <c r="C100" i="3"/>
  <c r="AP99" i="3"/>
  <c r="AM99" i="3"/>
  <c r="AN99" i="3" s="1"/>
  <c r="AJ99" i="3"/>
  <c r="AI99" i="3"/>
  <c r="AL99" i="3" s="1"/>
  <c r="AH99" i="3"/>
  <c r="AG99" i="3"/>
  <c r="AD99" i="3"/>
  <c r="Z99" i="3"/>
  <c r="X99" i="3"/>
  <c r="I99" i="3"/>
  <c r="H99" i="3"/>
  <c r="G99" i="3"/>
  <c r="F99" i="3"/>
  <c r="E99" i="3"/>
  <c r="AF99" i="3" s="1"/>
  <c r="D99" i="3"/>
  <c r="C99" i="3"/>
  <c r="AP98" i="3"/>
  <c r="AM98" i="3"/>
  <c r="AN98" i="3" s="1"/>
  <c r="T98" i="3" s="1"/>
  <c r="AJ98" i="3"/>
  <c r="AH98" i="3"/>
  <c r="AF98" i="3"/>
  <c r="AD98" i="3"/>
  <c r="Z98" i="3"/>
  <c r="AB98" i="3" s="1"/>
  <c r="W98" i="3"/>
  <c r="I98" i="3"/>
  <c r="H98" i="3"/>
  <c r="G98" i="3"/>
  <c r="F98" i="3"/>
  <c r="E98" i="3"/>
  <c r="D98" i="3"/>
  <c r="C98" i="3"/>
  <c r="AP97" i="3"/>
  <c r="AN97" i="3"/>
  <c r="T97" i="3" s="1"/>
  <c r="AM97" i="3"/>
  <c r="AJ97" i="3"/>
  <c r="AH97" i="3"/>
  <c r="AD97" i="3"/>
  <c r="Z97" i="3"/>
  <c r="I97" i="3"/>
  <c r="H97" i="3"/>
  <c r="G97" i="3"/>
  <c r="F97" i="3"/>
  <c r="E97" i="3"/>
  <c r="AF97" i="3" s="1"/>
  <c r="D97" i="3"/>
  <c r="AB97" i="3" s="1"/>
  <c r="AC97" i="3" s="1"/>
  <c r="C97" i="3"/>
  <c r="AP96" i="3"/>
  <c r="AN96" i="3"/>
  <c r="T96" i="3" s="1"/>
  <c r="AM96" i="3"/>
  <c r="AJ96" i="3"/>
  <c r="AH96" i="3"/>
  <c r="Z96" i="3" s="1"/>
  <c r="AF96" i="3"/>
  <c r="AD96" i="3"/>
  <c r="W96" i="3"/>
  <c r="I96" i="3"/>
  <c r="H96" i="3"/>
  <c r="G96" i="3"/>
  <c r="F96" i="3"/>
  <c r="E96" i="3"/>
  <c r="D96" i="3"/>
  <c r="C96" i="3"/>
  <c r="AP95" i="3"/>
  <c r="AM95" i="3"/>
  <c r="AN95" i="3" s="1"/>
  <c r="AJ95" i="3"/>
  <c r="AH95" i="3"/>
  <c r="AF95" i="3"/>
  <c r="AD95" i="3"/>
  <c r="AC95" i="3"/>
  <c r="AE95" i="3" s="1"/>
  <c r="L95" i="3" s="1"/>
  <c r="Z95" i="3"/>
  <c r="AB95" i="3" s="1"/>
  <c r="I95" i="3"/>
  <c r="H95" i="3"/>
  <c r="G95" i="3"/>
  <c r="F95" i="3"/>
  <c r="E95" i="3"/>
  <c r="W95" i="3" s="1"/>
  <c r="D95" i="3"/>
  <c r="C95" i="3"/>
  <c r="AP94" i="3"/>
  <c r="AN94" i="3"/>
  <c r="T94" i="3" s="1"/>
  <c r="AM94" i="3"/>
  <c r="AJ94" i="3"/>
  <c r="AH94" i="3"/>
  <c r="AD94" i="3"/>
  <c r="Z94" i="3"/>
  <c r="I94" i="3"/>
  <c r="H94" i="3"/>
  <c r="G94" i="3"/>
  <c r="F94" i="3"/>
  <c r="E94" i="3"/>
  <c r="W94" i="3" s="1"/>
  <c r="D94" i="3"/>
  <c r="C94" i="3"/>
  <c r="AP93" i="3"/>
  <c r="AN93" i="3"/>
  <c r="AM93" i="3"/>
  <c r="AJ93" i="3"/>
  <c r="AH93" i="3"/>
  <c r="AF93" i="3"/>
  <c r="AD93" i="3"/>
  <c r="AB93" i="3"/>
  <c r="AC93" i="3" s="1"/>
  <c r="AE93" i="3" s="1"/>
  <c r="L93" i="3" s="1"/>
  <c r="AA93" i="3"/>
  <c r="Z93" i="3"/>
  <c r="W93" i="3"/>
  <c r="T93" i="3"/>
  <c r="I93" i="3"/>
  <c r="H93" i="3"/>
  <c r="G93" i="3"/>
  <c r="F93" i="3"/>
  <c r="E93" i="3"/>
  <c r="D93" i="3"/>
  <c r="C93" i="3"/>
  <c r="AP92" i="3"/>
  <c r="AN92" i="3"/>
  <c r="T92" i="3" s="1"/>
  <c r="AM92" i="3"/>
  <c r="AJ92" i="3"/>
  <c r="AH92" i="3"/>
  <c r="AD92" i="3"/>
  <c r="Z92" i="3"/>
  <c r="I92" i="3"/>
  <c r="H92" i="3"/>
  <c r="G92" i="3"/>
  <c r="F92" i="3"/>
  <c r="E92" i="3"/>
  <c r="D92" i="3"/>
  <c r="C92" i="3"/>
  <c r="AP91" i="3"/>
  <c r="AM91" i="3"/>
  <c r="AN91" i="3" s="1"/>
  <c r="AJ91" i="3"/>
  <c r="AH91" i="3"/>
  <c r="AD91" i="3"/>
  <c r="Z91" i="3"/>
  <c r="AC91" i="3" s="1"/>
  <c r="I91" i="3"/>
  <c r="H91" i="3"/>
  <c r="G91" i="3"/>
  <c r="F91" i="3"/>
  <c r="E91" i="3"/>
  <c r="D91" i="3"/>
  <c r="AB91" i="3" s="1"/>
  <c r="C91" i="3"/>
  <c r="AP90" i="3"/>
  <c r="AM90" i="3"/>
  <c r="AN90" i="3" s="1"/>
  <c r="T90" i="3" s="1"/>
  <c r="AJ90" i="3"/>
  <c r="AH90" i="3"/>
  <c r="Z90" i="3" s="1"/>
  <c r="AD90" i="3"/>
  <c r="I90" i="3"/>
  <c r="H90" i="3"/>
  <c r="G90" i="3"/>
  <c r="F90" i="3"/>
  <c r="E90" i="3"/>
  <c r="W90" i="3" s="1"/>
  <c r="D90" i="3"/>
  <c r="C90" i="3"/>
  <c r="AP89" i="3"/>
  <c r="AN89" i="3"/>
  <c r="T89" i="3" s="1"/>
  <c r="AM89" i="3"/>
  <c r="AJ89" i="3"/>
  <c r="AI89" i="3"/>
  <c r="AL89" i="3" s="1"/>
  <c r="AH89" i="3"/>
  <c r="Z89" i="3" s="1"/>
  <c r="AF89" i="3"/>
  <c r="AD89" i="3"/>
  <c r="X89" i="3"/>
  <c r="W89" i="3"/>
  <c r="AG89" i="3" s="1"/>
  <c r="I89" i="3"/>
  <c r="H89" i="3"/>
  <c r="G89" i="3"/>
  <c r="F89" i="3"/>
  <c r="E89" i="3"/>
  <c r="D89" i="3"/>
  <c r="C89" i="3"/>
  <c r="AP88" i="3"/>
  <c r="AM88" i="3"/>
  <c r="AN88" i="3" s="1"/>
  <c r="AJ88" i="3"/>
  <c r="AI88" i="3"/>
  <c r="AL88" i="3" s="1"/>
  <c r="AH88" i="3"/>
  <c r="AG88" i="3"/>
  <c r="AF88" i="3"/>
  <c r="AD88" i="3"/>
  <c r="AA88" i="3"/>
  <c r="Z88" i="3"/>
  <c r="X88" i="3"/>
  <c r="W88" i="3"/>
  <c r="I88" i="3"/>
  <c r="H88" i="3"/>
  <c r="G88" i="3"/>
  <c r="F88" i="3"/>
  <c r="E88" i="3"/>
  <c r="D88" i="3"/>
  <c r="C88" i="3"/>
  <c r="AP87" i="3"/>
  <c r="AM87" i="3"/>
  <c r="AN87" i="3" s="1"/>
  <c r="AJ87" i="3"/>
  <c r="AH87" i="3"/>
  <c r="AD87" i="3"/>
  <c r="Z87" i="3"/>
  <c r="I87" i="3"/>
  <c r="H87" i="3"/>
  <c r="G87" i="3"/>
  <c r="F87" i="3"/>
  <c r="E87" i="3"/>
  <c r="AF87" i="3" s="1"/>
  <c r="D87" i="3"/>
  <c r="AB87" i="3" s="1"/>
  <c r="AC87" i="3" s="1"/>
  <c r="C87" i="3"/>
  <c r="AP86" i="3"/>
  <c r="AN86" i="3"/>
  <c r="AM86" i="3"/>
  <c r="AJ86" i="3"/>
  <c r="AH86" i="3"/>
  <c r="AD86" i="3"/>
  <c r="Z86" i="3"/>
  <c r="T86" i="3"/>
  <c r="I86" i="3"/>
  <c r="H86" i="3"/>
  <c r="G86" i="3"/>
  <c r="F86" i="3"/>
  <c r="E86" i="3"/>
  <c r="AF86" i="3" s="1"/>
  <c r="D86" i="3"/>
  <c r="C86" i="3"/>
  <c r="AP85" i="3"/>
  <c r="AM85" i="3"/>
  <c r="AN85" i="3" s="1"/>
  <c r="AJ85" i="3"/>
  <c r="AH85" i="3"/>
  <c r="AD85" i="3"/>
  <c r="Z85" i="3"/>
  <c r="I85" i="3"/>
  <c r="H85" i="3"/>
  <c r="G85" i="3"/>
  <c r="F85" i="3"/>
  <c r="E85" i="3"/>
  <c r="AF85" i="3" s="1"/>
  <c r="D85" i="3"/>
  <c r="AB85" i="3" s="1"/>
  <c r="AC85" i="3" s="1"/>
  <c r="C85" i="3"/>
  <c r="AP84" i="3"/>
  <c r="AM84" i="3"/>
  <c r="AN84" i="3" s="1"/>
  <c r="T84" i="3" s="1"/>
  <c r="AJ84" i="3"/>
  <c r="AH84" i="3"/>
  <c r="AF84" i="3"/>
  <c r="AD84" i="3"/>
  <c r="Z84" i="3"/>
  <c r="AB84" i="3" s="1"/>
  <c r="AC84" i="3" s="1"/>
  <c r="AE84" i="3" s="1"/>
  <c r="L84" i="3" s="1"/>
  <c r="W84" i="3"/>
  <c r="I84" i="3"/>
  <c r="H84" i="3"/>
  <c r="G84" i="3"/>
  <c r="F84" i="3"/>
  <c r="E84" i="3"/>
  <c r="D84" i="3"/>
  <c r="C84" i="3"/>
  <c r="AP83" i="3"/>
  <c r="AN83" i="3"/>
  <c r="T83" i="3" s="1"/>
  <c r="AM83" i="3"/>
  <c r="AJ83" i="3"/>
  <c r="AH83" i="3"/>
  <c r="AD83" i="3"/>
  <c r="Z83" i="3"/>
  <c r="I83" i="3"/>
  <c r="H83" i="3"/>
  <c r="G83" i="3"/>
  <c r="F83" i="3"/>
  <c r="E83" i="3"/>
  <c r="AF83" i="3" s="1"/>
  <c r="D83" i="3"/>
  <c r="C83" i="3"/>
  <c r="AP82" i="3"/>
  <c r="AM82" i="3"/>
  <c r="AN82" i="3" s="1"/>
  <c r="AJ82" i="3"/>
  <c r="AI82" i="3"/>
  <c r="AL82" i="3" s="1"/>
  <c r="AH82" i="3"/>
  <c r="AG82" i="3"/>
  <c r="AF82" i="3"/>
  <c r="AD82" i="3"/>
  <c r="AA82" i="3"/>
  <c r="Z82" i="3"/>
  <c r="X82" i="3"/>
  <c r="W82" i="3"/>
  <c r="I82" i="3"/>
  <c r="H82" i="3"/>
  <c r="G82" i="3"/>
  <c r="F82" i="3"/>
  <c r="E82" i="3"/>
  <c r="D82" i="3"/>
  <c r="AB82" i="3" s="1"/>
  <c r="C82" i="3"/>
  <c r="AP81" i="3"/>
  <c r="AN81" i="3"/>
  <c r="AM81" i="3"/>
  <c r="AJ81" i="3"/>
  <c r="AH81" i="3"/>
  <c r="AD81" i="3"/>
  <c r="Z81" i="3"/>
  <c r="T81" i="3"/>
  <c r="I81" i="3"/>
  <c r="H81" i="3"/>
  <c r="G81" i="3"/>
  <c r="F81" i="3"/>
  <c r="E81" i="3"/>
  <c r="D81" i="3"/>
  <c r="C81" i="3"/>
  <c r="AP80" i="3"/>
  <c r="AN80" i="3"/>
  <c r="AM80" i="3"/>
  <c r="AJ80" i="3"/>
  <c r="AH80" i="3"/>
  <c r="AD80" i="3"/>
  <c r="Z80" i="3"/>
  <c r="T80" i="3"/>
  <c r="I80" i="3"/>
  <c r="H80" i="3"/>
  <c r="G80" i="3"/>
  <c r="F80" i="3"/>
  <c r="E80" i="3"/>
  <c r="AF80" i="3" s="1"/>
  <c r="D80" i="3"/>
  <c r="AB80" i="3" s="1"/>
  <c r="C80" i="3"/>
  <c r="AP79" i="3"/>
  <c r="AM79" i="3"/>
  <c r="AN79" i="3" s="1"/>
  <c r="AJ79" i="3"/>
  <c r="AH79" i="3"/>
  <c r="AD79" i="3"/>
  <c r="Z79" i="3"/>
  <c r="I79" i="3"/>
  <c r="H79" i="3"/>
  <c r="G79" i="3"/>
  <c r="F79" i="3"/>
  <c r="E79" i="3"/>
  <c r="AF79" i="3" s="1"/>
  <c r="D79" i="3"/>
  <c r="AB79" i="3" s="1"/>
  <c r="AC79" i="3" s="1"/>
  <c r="C79" i="3"/>
  <c r="AP78" i="3"/>
  <c r="AN78" i="3"/>
  <c r="AM78" i="3"/>
  <c r="AJ78" i="3"/>
  <c r="AH78" i="3"/>
  <c r="AF78" i="3"/>
  <c r="AD78" i="3"/>
  <c r="Z78" i="3"/>
  <c r="W78" i="3"/>
  <c r="AI78" i="3" s="1"/>
  <c r="AL78" i="3" s="1"/>
  <c r="AO78" i="3" s="1"/>
  <c r="K78" i="3" s="1"/>
  <c r="T78" i="3"/>
  <c r="I78" i="3"/>
  <c r="H78" i="3"/>
  <c r="G78" i="3"/>
  <c r="F78" i="3"/>
  <c r="E78" i="3"/>
  <c r="D78" i="3"/>
  <c r="C78" i="3"/>
  <c r="AP77" i="3"/>
  <c r="AN77" i="3"/>
  <c r="AM77" i="3"/>
  <c r="AJ77" i="3"/>
  <c r="AH77" i="3"/>
  <c r="AD77" i="3"/>
  <c r="Z77" i="3"/>
  <c r="T77" i="3"/>
  <c r="I77" i="3"/>
  <c r="H77" i="3"/>
  <c r="G77" i="3"/>
  <c r="F77" i="3"/>
  <c r="E77" i="3"/>
  <c r="AF77" i="3" s="1"/>
  <c r="D77" i="3"/>
  <c r="AB77" i="3" s="1"/>
  <c r="C77" i="3"/>
  <c r="AP76" i="3"/>
  <c r="AO76" i="3"/>
  <c r="K76" i="3" s="1"/>
  <c r="N76" i="3" s="1"/>
  <c r="AM76" i="3"/>
  <c r="AN76" i="3" s="1"/>
  <c r="AL76" i="3"/>
  <c r="AJ76" i="3"/>
  <c r="AI76" i="3"/>
  <c r="AH76" i="3"/>
  <c r="AG76" i="3"/>
  <c r="AF76" i="3"/>
  <c r="AD76" i="3"/>
  <c r="AA76" i="3"/>
  <c r="Z76" i="3"/>
  <c r="AB76" i="3" s="1"/>
  <c r="AC76" i="3" s="1"/>
  <c r="AE76" i="3" s="1"/>
  <c r="L76" i="3" s="1"/>
  <c r="X76" i="3"/>
  <c r="T76" i="3"/>
  <c r="I76" i="3"/>
  <c r="H76" i="3"/>
  <c r="G76" i="3"/>
  <c r="F76" i="3"/>
  <c r="E76" i="3"/>
  <c r="D76" i="3"/>
  <c r="C76" i="3"/>
  <c r="AP75" i="3"/>
  <c r="AM75" i="3"/>
  <c r="AN75" i="3" s="1"/>
  <c r="AJ75" i="3"/>
  <c r="AI75" i="3"/>
  <c r="AL75" i="3" s="1"/>
  <c r="AH75" i="3"/>
  <c r="AG75" i="3"/>
  <c r="AD75" i="3"/>
  <c r="AA75" i="3"/>
  <c r="Z75" i="3"/>
  <c r="X75" i="3"/>
  <c r="I75" i="3"/>
  <c r="H75" i="3"/>
  <c r="G75" i="3"/>
  <c r="F75" i="3"/>
  <c r="E75" i="3"/>
  <c r="D75" i="3"/>
  <c r="C75" i="3"/>
  <c r="AP74" i="3"/>
  <c r="AM74" i="3"/>
  <c r="AN74" i="3" s="1"/>
  <c r="AL74" i="3"/>
  <c r="AJ74" i="3"/>
  <c r="AI74" i="3"/>
  <c r="AH74" i="3"/>
  <c r="AG74" i="3"/>
  <c r="AD74" i="3"/>
  <c r="AB74" i="3"/>
  <c r="Z74" i="3"/>
  <c r="X74" i="3"/>
  <c r="I74" i="3"/>
  <c r="H74" i="3"/>
  <c r="G74" i="3"/>
  <c r="F74" i="3"/>
  <c r="E74" i="3"/>
  <c r="AF74" i="3" s="1"/>
  <c r="D74" i="3"/>
  <c r="C74" i="3"/>
  <c r="AP73" i="3"/>
  <c r="AN73" i="3"/>
  <c r="AM73" i="3"/>
  <c r="AJ73" i="3"/>
  <c r="AI73" i="3"/>
  <c r="AL73" i="3" s="1"/>
  <c r="AO73" i="3" s="1"/>
  <c r="K73" i="3" s="1"/>
  <c r="AH73" i="3"/>
  <c r="Z73" i="3" s="1"/>
  <c r="AG73" i="3"/>
  <c r="AF73" i="3"/>
  <c r="AD73" i="3"/>
  <c r="X73" i="3"/>
  <c r="T73" i="3"/>
  <c r="I73" i="3"/>
  <c r="H73" i="3"/>
  <c r="G73" i="3"/>
  <c r="F73" i="3"/>
  <c r="E73" i="3"/>
  <c r="D73" i="3"/>
  <c r="C73" i="3"/>
  <c r="AP72" i="3"/>
  <c r="AM72" i="3"/>
  <c r="AN72" i="3" s="1"/>
  <c r="T72" i="3" s="1"/>
  <c r="AL72" i="3"/>
  <c r="AJ72" i="3"/>
  <c r="AI72" i="3"/>
  <c r="AH72" i="3"/>
  <c r="AG72" i="3"/>
  <c r="AF72" i="3"/>
  <c r="AD72" i="3"/>
  <c r="Z72" i="3"/>
  <c r="X72" i="3"/>
  <c r="I72" i="3"/>
  <c r="H72" i="3"/>
  <c r="G72" i="3"/>
  <c r="F72" i="3"/>
  <c r="E72" i="3"/>
  <c r="D72" i="3"/>
  <c r="C72" i="3"/>
  <c r="AP71" i="3"/>
  <c r="AM71" i="3"/>
  <c r="AN71" i="3" s="1"/>
  <c r="AJ71" i="3"/>
  <c r="AI71" i="3"/>
  <c r="AL71" i="3" s="1"/>
  <c r="AH71" i="3"/>
  <c r="AG71" i="3"/>
  <c r="AD71" i="3"/>
  <c r="AA71" i="3"/>
  <c r="Z71" i="3"/>
  <c r="X71" i="3"/>
  <c r="I71" i="3"/>
  <c r="H71" i="3"/>
  <c r="G71" i="3"/>
  <c r="F71" i="3"/>
  <c r="E71" i="3"/>
  <c r="D71" i="3"/>
  <c r="C71" i="3"/>
  <c r="AP70" i="3"/>
  <c r="AM70" i="3"/>
  <c r="AN70" i="3" s="1"/>
  <c r="T70" i="3" s="1"/>
  <c r="AJ70" i="3"/>
  <c r="AH70" i="3"/>
  <c r="Z70" i="3" s="1"/>
  <c r="AF70" i="3"/>
  <c r="AD70" i="3"/>
  <c r="W70" i="3"/>
  <c r="I70" i="3"/>
  <c r="H70" i="3"/>
  <c r="G70" i="3"/>
  <c r="F70" i="3"/>
  <c r="E70" i="3"/>
  <c r="D70" i="3"/>
  <c r="C70" i="3"/>
  <c r="AP69" i="3"/>
  <c r="AN69" i="3"/>
  <c r="T69" i="3" s="1"/>
  <c r="AM69" i="3"/>
  <c r="AJ69" i="3"/>
  <c r="AH69" i="3"/>
  <c r="AD69" i="3"/>
  <c r="Z69" i="3"/>
  <c r="I69" i="3"/>
  <c r="H69" i="3"/>
  <c r="G69" i="3"/>
  <c r="F69" i="3"/>
  <c r="E69" i="3"/>
  <c r="AF69" i="3" s="1"/>
  <c r="D69" i="3"/>
  <c r="AB69" i="3" s="1"/>
  <c r="AC69" i="3" s="1"/>
  <c r="C69" i="3"/>
  <c r="AP68" i="3"/>
  <c r="AN68" i="3"/>
  <c r="AM68" i="3"/>
  <c r="AJ68" i="3"/>
  <c r="AH68" i="3"/>
  <c r="AF68" i="3"/>
  <c r="AD68" i="3"/>
  <c r="Z68" i="3"/>
  <c r="W68" i="3"/>
  <c r="I68" i="3"/>
  <c r="H68" i="3"/>
  <c r="G68" i="3"/>
  <c r="F68" i="3"/>
  <c r="E68" i="3"/>
  <c r="D68" i="3"/>
  <c r="C68" i="3"/>
  <c r="AP67" i="3"/>
  <c r="AM67" i="3"/>
  <c r="AN67" i="3" s="1"/>
  <c r="AJ67" i="3"/>
  <c r="AH67" i="3"/>
  <c r="AF67" i="3"/>
  <c r="AD67" i="3"/>
  <c r="Z67" i="3"/>
  <c r="AB67" i="3" s="1"/>
  <c r="AC67" i="3" s="1"/>
  <c r="AE67" i="3" s="1"/>
  <c r="L67" i="3" s="1"/>
  <c r="I67" i="3"/>
  <c r="H67" i="3"/>
  <c r="G67" i="3"/>
  <c r="F67" i="3"/>
  <c r="E67" i="3"/>
  <c r="W67" i="3" s="1"/>
  <c r="D67" i="3"/>
  <c r="C67" i="3"/>
  <c r="AP66" i="3"/>
  <c r="AM66" i="3"/>
  <c r="AN66" i="3" s="1"/>
  <c r="AJ66" i="3"/>
  <c r="AH66" i="3"/>
  <c r="AF66" i="3"/>
  <c r="AD66" i="3"/>
  <c r="AB66" i="3"/>
  <c r="AC66" i="3" s="1"/>
  <c r="Z66" i="3"/>
  <c r="I66" i="3"/>
  <c r="H66" i="3"/>
  <c r="G66" i="3"/>
  <c r="F66" i="3"/>
  <c r="E66" i="3"/>
  <c r="W66" i="3" s="1"/>
  <c r="D66" i="3"/>
  <c r="C66" i="3"/>
  <c r="AP65" i="3"/>
  <c r="AM65" i="3"/>
  <c r="AN65" i="3" s="1"/>
  <c r="AJ65" i="3"/>
  <c r="AH65" i="3"/>
  <c r="AF65" i="3"/>
  <c r="AD65" i="3"/>
  <c r="AB65" i="3"/>
  <c r="AC65" i="3" s="1"/>
  <c r="AE65" i="3" s="1"/>
  <c r="L65" i="3" s="1"/>
  <c r="Z65" i="3"/>
  <c r="W65" i="3"/>
  <c r="AA65" i="3" s="1"/>
  <c r="I65" i="3"/>
  <c r="H65" i="3"/>
  <c r="G65" i="3"/>
  <c r="F65" i="3"/>
  <c r="E65" i="3"/>
  <c r="D65" i="3"/>
  <c r="C65" i="3"/>
  <c r="AP64" i="3"/>
  <c r="AM64" i="3"/>
  <c r="AN64" i="3" s="1"/>
  <c r="AJ64" i="3"/>
  <c r="AH64" i="3"/>
  <c r="AD64" i="3"/>
  <c r="Z64" i="3"/>
  <c r="AC64" i="3" s="1"/>
  <c r="I64" i="3"/>
  <c r="H64" i="3"/>
  <c r="G64" i="3"/>
  <c r="F64" i="3"/>
  <c r="E64" i="3"/>
  <c r="D64" i="3"/>
  <c r="AB64" i="3" s="1"/>
  <c r="C64" i="3"/>
  <c r="AP63" i="3"/>
  <c r="AM63" i="3"/>
  <c r="AN63" i="3" s="1"/>
  <c r="AJ63" i="3"/>
  <c r="AH63" i="3"/>
  <c r="Z63" i="3" s="1"/>
  <c r="AD63" i="3"/>
  <c r="I63" i="3"/>
  <c r="H63" i="3"/>
  <c r="G63" i="3"/>
  <c r="F63" i="3"/>
  <c r="E63" i="3"/>
  <c r="D63" i="3"/>
  <c r="C63" i="3"/>
  <c r="AP62" i="3"/>
  <c r="AM62" i="3"/>
  <c r="AN62" i="3" s="1"/>
  <c r="T62" i="3" s="1"/>
  <c r="AJ62" i="3"/>
  <c r="AH62" i="3"/>
  <c r="AD62" i="3"/>
  <c r="Z62" i="3"/>
  <c r="I62" i="3"/>
  <c r="H62" i="3"/>
  <c r="G62" i="3"/>
  <c r="F62" i="3"/>
  <c r="E62" i="3"/>
  <c r="W62" i="3" s="1"/>
  <c r="D62" i="3"/>
  <c r="C62" i="3"/>
  <c r="AP61" i="3"/>
  <c r="AN61" i="3"/>
  <c r="AO61" i="3" s="1"/>
  <c r="K61" i="3" s="1"/>
  <c r="AM61" i="3"/>
  <c r="AJ61" i="3"/>
  <c r="AI61" i="3"/>
  <c r="AL61" i="3" s="1"/>
  <c r="AH61" i="3"/>
  <c r="AF61" i="3"/>
  <c r="AD61" i="3"/>
  <c r="Z61" i="3"/>
  <c r="AB61" i="3" s="1"/>
  <c r="X61" i="3"/>
  <c r="W61" i="3"/>
  <c r="AG61" i="3" s="1"/>
  <c r="I61" i="3"/>
  <c r="H61" i="3"/>
  <c r="G61" i="3"/>
  <c r="F61" i="3"/>
  <c r="E61" i="3"/>
  <c r="D61" i="3"/>
  <c r="C61" i="3"/>
  <c r="AP60" i="3"/>
  <c r="AN60" i="3"/>
  <c r="AO60" i="3" s="1"/>
  <c r="K60" i="3" s="1"/>
  <c r="AM60" i="3"/>
  <c r="AJ60" i="3"/>
  <c r="AH60" i="3"/>
  <c r="Z60" i="3" s="1"/>
  <c r="AG60" i="3"/>
  <c r="AF60" i="3"/>
  <c r="AD60" i="3"/>
  <c r="W60" i="3"/>
  <c r="AI60" i="3" s="1"/>
  <c r="AL60" i="3" s="1"/>
  <c r="T60" i="3"/>
  <c r="I60" i="3"/>
  <c r="H60" i="3"/>
  <c r="G60" i="3"/>
  <c r="F60" i="3"/>
  <c r="E60" i="3"/>
  <c r="D60" i="3"/>
  <c r="C60" i="3"/>
  <c r="AP59" i="3"/>
  <c r="AM59" i="3"/>
  <c r="AN59" i="3" s="1"/>
  <c r="AJ59" i="3"/>
  <c r="AH59" i="3"/>
  <c r="AD59" i="3"/>
  <c r="Z59" i="3"/>
  <c r="AC59" i="3" s="1"/>
  <c r="I59" i="3"/>
  <c r="H59" i="3"/>
  <c r="G59" i="3"/>
  <c r="F59" i="3"/>
  <c r="E59" i="3"/>
  <c r="AF59" i="3" s="1"/>
  <c r="D59" i="3"/>
  <c r="AB59" i="3" s="1"/>
  <c r="C59" i="3"/>
  <c r="AP58" i="3"/>
  <c r="AN58" i="3"/>
  <c r="AM58" i="3"/>
  <c r="AJ58" i="3"/>
  <c r="AH58" i="3"/>
  <c r="AD58" i="3"/>
  <c r="Z58" i="3"/>
  <c r="T58" i="3"/>
  <c r="I58" i="3"/>
  <c r="H58" i="3"/>
  <c r="G58" i="3"/>
  <c r="F58" i="3"/>
  <c r="E58" i="3"/>
  <c r="AF58" i="3" s="1"/>
  <c r="D58" i="3"/>
  <c r="AB58" i="3" s="1"/>
  <c r="AC58" i="3" s="1"/>
  <c r="C58" i="3"/>
  <c r="AP57" i="3"/>
  <c r="AM57" i="3"/>
  <c r="AN57" i="3" s="1"/>
  <c r="T57" i="3" s="1"/>
  <c r="AJ57" i="3"/>
  <c r="AH57" i="3"/>
  <c r="AF57" i="3"/>
  <c r="AD57" i="3"/>
  <c r="Z57" i="3"/>
  <c r="W57" i="3"/>
  <c r="I57" i="3"/>
  <c r="H57" i="3"/>
  <c r="G57" i="3"/>
  <c r="F57" i="3"/>
  <c r="E57" i="3"/>
  <c r="D57" i="3"/>
  <c r="AB57" i="3" s="1"/>
  <c r="AC57" i="3" s="1"/>
  <c r="C57" i="3"/>
  <c r="AP56" i="3"/>
  <c r="AN56" i="3"/>
  <c r="AM56" i="3"/>
  <c r="AJ56" i="3"/>
  <c r="AH56" i="3"/>
  <c r="AD56" i="3"/>
  <c r="Z56" i="3"/>
  <c r="T56" i="3"/>
  <c r="I56" i="3"/>
  <c r="H56" i="3"/>
  <c r="G56" i="3"/>
  <c r="F56" i="3"/>
  <c r="E56" i="3"/>
  <c r="AF56" i="3" s="1"/>
  <c r="D56" i="3"/>
  <c r="C56" i="3"/>
  <c r="AP55" i="3"/>
  <c r="AM55" i="3"/>
  <c r="AN55" i="3" s="1"/>
  <c r="AJ55" i="3"/>
  <c r="AH55" i="3"/>
  <c r="AD55" i="3"/>
  <c r="Z55" i="3"/>
  <c r="I55" i="3"/>
  <c r="H55" i="3"/>
  <c r="G55" i="3"/>
  <c r="F55" i="3"/>
  <c r="E55" i="3"/>
  <c r="AF55" i="3" s="1"/>
  <c r="D55" i="3"/>
  <c r="AB55" i="3" s="1"/>
  <c r="AC55" i="3" s="1"/>
  <c r="C55" i="3"/>
  <c r="AP54" i="3"/>
  <c r="AN54" i="3"/>
  <c r="AM54" i="3"/>
  <c r="AJ54" i="3"/>
  <c r="AH54" i="3"/>
  <c r="AD54" i="3"/>
  <c r="Z54" i="3"/>
  <c r="AB54" i="3" s="1"/>
  <c r="AC54" i="3" s="1"/>
  <c r="T54" i="3"/>
  <c r="I54" i="3"/>
  <c r="H54" i="3"/>
  <c r="G54" i="3"/>
  <c r="F54" i="3"/>
  <c r="E54" i="3"/>
  <c r="D54" i="3"/>
  <c r="C54" i="3"/>
  <c r="AP53" i="3"/>
  <c r="AN53" i="3"/>
  <c r="AM53" i="3"/>
  <c r="AJ53" i="3"/>
  <c r="AH53" i="3"/>
  <c r="AD53" i="3"/>
  <c r="AB53" i="3"/>
  <c r="Z53" i="3"/>
  <c r="T53" i="3"/>
  <c r="I53" i="3"/>
  <c r="H53" i="3"/>
  <c r="G53" i="3"/>
  <c r="F53" i="3"/>
  <c r="E53" i="3"/>
  <c r="AF53" i="3" s="1"/>
  <c r="D53" i="3"/>
  <c r="C53" i="3"/>
  <c r="AP52" i="3"/>
  <c r="AM52" i="3"/>
  <c r="AN52" i="3" s="1"/>
  <c r="AJ52" i="3"/>
  <c r="AI52" i="3"/>
  <c r="AL52" i="3" s="1"/>
  <c r="AH52" i="3"/>
  <c r="AG52" i="3"/>
  <c r="AF52" i="3"/>
  <c r="AD52" i="3"/>
  <c r="AA52" i="3"/>
  <c r="Z52" i="3"/>
  <c r="X52" i="3"/>
  <c r="W52" i="3"/>
  <c r="I52" i="3"/>
  <c r="H52" i="3"/>
  <c r="G52" i="3"/>
  <c r="F52" i="3"/>
  <c r="E52" i="3"/>
  <c r="D52" i="3"/>
  <c r="C52" i="3"/>
  <c r="AP51" i="3"/>
  <c r="AN51" i="3"/>
  <c r="AM51" i="3"/>
  <c r="AJ51" i="3"/>
  <c r="AH51" i="3"/>
  <c r="AD51" i="3"/>
  <c r="Z51" i="3"/>
  <c r="T51" i="3"/>
  <c r="I51" i="3"/>
  <c r="H51" i="3"/>
  <c r="G51" i="3"/>
  <c r="F51" i="3"/>
  <c r="E51" i="3"/>
  <c r="AF51" i="3" s="1"/>
  <c r="D51" i="3"/>
  <c r="C51" i="3"/>
  <c r="AP50" i="3"/>
  <c r="AN50" i="3"/>
  <c r="AO50" i="3" s="1"/>
  <c r="K50" i="3" s="1"/>
  <c r="AM50" i="3"/>
  <c r="AJ50" i="3"/>
  <c r="AH50" i="3"/>
  <c r="AG50" i="3"/>
  <c r="AF50" i="3"/>
  <c r="AD50" i="3"/>
  <c r="Z50" i="3"/>
  <c r="X50" i="3"/>
  <c r="W50" i="3"/>
  <c r="AI50" i="3" s="1"/>
  <c r="AL50" i="3" s="1"/>
  <c r="T50" i="3"/>
  <c r="I50" i="3"/>
  <c r="H50" i="3"/>
  <c r="G50" i="3"/>
  <c r="F50" i="3"/>
  <c r="E50" i="3"/>
  <c r="D50" i="3"/>
  <c r="AB50" i="3" s="1"/>
  <c r="C50" i="3"/>
  <c r="AP49" i="3"/>
  <c r="AM49" i="3"/>
  <c r="AN49" i="3" s="1"/>
  <c r="T49" i="3" s="1"/>
  <c r="AJ49" i="3"/>
  <c r="AH49" i="3"/>
  <c r="AF49" i="3"/>
  <c r="AD49" i="3"/>
  <c r="Z49" i="3"/>
  <c r="AB49" i="3" s="1"/>
  <c r="AC49" i="3" s="1"/>
  <c r="W49" i="3"/>
  <c r="I49" i="3"/>
  <c r="H49" i="3"/>
  <c r="G49" i="3"/>
  <c r="F49" i="3"/>
  <c r="E49" i="3"/>
  <c r="D49" i="3"/>
  <c r="C49" i="3"/>
  <c r="AP48" i="3"/>
  <c r="AN48" i="3"/>
  <c r="AM48" i="3"/>
  <c r="AL48" i="3"/>
  <c r="AJ48" i="3"/>
  <c r="AI48" i="3"/>
  <c r="AH48" i="3"/>
  <c r="AG48" i="3"/>
  <c r="AD48" i="3"/>
  <c r="Z48" i="3"/>
  <c r="X48" i="3"/>
  <c r="I48" i="3"/>
  <c r="H48" i="3"/>
  <c r="G48" i="3"/>
  <c r="F48" i="3"/>
  <c r="E48" i="3"/>
  <c r="AF48" i="3" s="1"/>
  <c r="D48" i="3"/>
  <c r="C48" i="3"/>
  <c r="AP47" i="3"/>
  <c r="AM47" i="3"/>
  <c r="AN47" i="3" s="1"/>
  <c r="AL47" i="3"/>
  <c r="AJ47" i="3"/>
  <c r="AI47" i="3"/>
  <c r="AH47" i="3"/>
  <c r="AG47" i="3"/>
  <c r="AF47" i="3"/>
  <c r="AD47" i="3"/>
  <c r="AA47" i="3"/>
  <c r="Z47" i="3"/>
  <c r="X47" i="3"/>
  <c r="I47" i="3"/>
  <c r="H47" i="3"/>
  <c r="G47" i="3"/>
  <c r="F47" i="3"/>
  <c r="E47" i="3"/>
  <c r="D47" i="3"/>
  <c r="C47" i="3"/>
  <c r="AP46" i="3"/>
  <c r="AM46" i="3"/>
  <c r="AN46" i="3" s="1"/>
  <c r="AJ46" i="3"/>
  <c r="AI46" i="3"/>
  <c r="AL46" i="3" s="1"/>
  <c r="AH46" i="3"/>
  <c r="AG46" i="3"/>
  <c r="AD46" i="3"/>
  <c r="AA46" i="3"/>
  <c r="Z46" i="3"/>
  <c r="X46" i="3"/>
  <c r="I46" i="3"/>
  <c r="H46" i="3"/>
  <c r="G46" i="3"/>
  <c r="F46" i="3"/>
  <c r="E46" i="3"/>
  <c r="AF46" i="3" s="1"/>
  <c r="D46" i="3"/>
  <c r="C46" i="3"/>
  <c r="AP45" i="3"/>
  <c r="AM45" i="3"/>
  <c r="AN45" i="3" s="1"/>
  <c r="AJ45" i="3"/>
  <c r="AI45" i="3"/>
  <c r="AL45" i="3" s="1"/>
  <c r="AH45" i="3"/>
  <c r="AG45" i="3"/>
  <c r="AD45" i="3"/>
  <c r="Z45" i="3"/>
  <c r="X45" i="3"/>
  <c r="I45" i="3"/>
  <c r="H45" i="3"/>
  <c r="G45" i="3"/>
  <c r="F45" i="3"/>
  <c r="E45" i="3"/>
  <c r="AF45" i="3" s="1"/>
  <c r="D45" i="3"/>
  <c r="C45" i="3"/>
  <c r="AP44" i="3"/>
  <c r="AN44" i="3"/>
  <c r="AM44" i="3"/>
  <c r="AL44" i="3"/>
  <c r="AJ44" i="3"/>
  <c r="AI44" i="3"/>
  <c r="AH44" i="3"/>
  <c r="AG44" i="3"/>
  <c r="AD44" i="3"/>
  <c r="Z44" i="3"/>
  <c r="X44" i="3"/>
  <c r="I44" i="3"/>
  <c r="H44" i="3"/>
  <c r="G44" i="3"/>
  <c r="F44" i="3"/>
  <c r="E44" i="3"/>
  <c r="AF44" i="3" s="1"/>
  <c r="D44" i="3"/>
  <c r="C44" i="3"/>
  <c r="AP43" i="3"/>
  <c r="AM43" i="3"/>
  <c r="AN43" i="3" s="1"/>
  <c r="AL43" i="3"/>
  <c r="AJ43" i="3"/>
  <c r="AI43" i="3"/>
  <c r="AH43" i="3"/>
  <c r="AG43" i="3"/>
  <c r="AF43" i="3"/>
  <c r="AD43" i="3"/>
  <c r="Z43" i="3"/>
  <c r="X43" i="3"/>
  <c r="I43" i="3"/>
  <c r="H43" i="3"/>
  <c r="G43" i="3"/>
  <c r="F43" i="3"/>
  <c r="E43" i="3"/>
  <c r="D43" i="3"/>
  <c r="C43" i="3"/>
  <c r="AP42" i="3"/>
  <c r="AM42" i="3"/>
  <c r="AN42" i="3" s="1"/>
  <c r="T42" i="3" s="1"/>
  <c r="AJ42" i="3"/>
  <c r="AH42" i="3"/>
  <c r="AF42" i="3"/>
  <c r="AD42" i="3"/>
  <c r="AA42" i="3"/>
  <c r="Z42" i="3"/>
  <c r="W42" i="3"/>
  <c r="AI42" i="3" s="1"/>
  <c r="AL42" i="3" s="1"/>
  <c r="AO42" i="3" s="1"/>
  <c r="K42" i="3" s="1"/>
  <c r="I42" i="3"/>
  <c r="H42" i="3"/>
  <c r="G42" i="3"/>
  <c r="F42" i="3"/>
  <c r="E42" i="3"/>
  <c r="D42" i="3"/>
  <c r="C42" i="3"/>
  <c r="AP41" i="3"/>
  <c r="AN41" i="3"/>
  <c r="AM41" i="3"/>
  <c r="AJ41" i="3"/>
  <c r="AH41" i="3"/>
  <c r="Z41" i="3" s="1"/>
  <c r="AD41" i="3"/>
  <c r="T41" i="3"/>
  <c r="I41" i="3"/>
  <c r="H41" i="3"/>
  <c r="G41" i="3"/>
  <c r="F41" i="3"/>
  <c r="E41" i="3"/>
  <c r="AF41" i="3" s="1"/>
  <c r="D41" i="3"/>
  <c r="C41" i="3"/>
  <c r="AP40" i="3"/>
  <c r="AM40" i="3"/>
  <c r="AN40" i="3" s="1"/>
  <c r="AJ40" i="3"/>
  <c r="AH40" i="3"/>
  <c r="Z40" i="3" s="1"/>
  <c r="AG40" i="3"/>
  <c r="AF40" i="3"/>
  <c r="AD40" i="3"/>
  <c r="X40" i="3"/>
  <c r="W40" i="3"/>
  <c r="AI40" i="3" s="1"/>
  <c r="AL40" i="3" s="1"/>
  <c r="I40" i="3"/>
  <c r="H40" i="3"/>
  <c r="G40" i="3"/>
  <c r="F40" i="3"/>
  <c r="E40" i="3"/>
  <c r="D40" i="3"/>
  <c r="C40" i="3"/>
  <c r="AP39" i="3"/>
  <c r="AM39" i="3"/>
  <c r="AN39" i="3" s="1"/>
  <c r="AJ39" i="3"/>
  <c r="AH39" i="3"/>
  <c r="Z39" i="3" s="1"/>
  <c r="AD39" i="3"/>
  <c r="W39" i="3"/>
  <c r="AI39" i="3" s="1"/>
  <c r="AL39" i="3" s="1"/>
  <c r="I39" i="3"/>
  <c r="H39" i="3"/>
  <c r="G39" i="3"/>
  <c r="F39" i="3"/>
  <c r="E39" i="3"/>
  <c r="AF39" i="3" s="1"/>
  <c r="D39" i="3"/>
  <c r="C39" i="3"/>
  <c r="AP38" i="3"/>
  <c r="AM38" i="3"/>
  <c r="AN38" i="3" s="1"/>
  <c r="AL38" i="3"/>
  <c r="AJ38" i="3"/>
  <c r="AH38" i="3"/>
  <c r="AD38" i="3"/>
  <c r="AB38" i="3"/>
  <c r="AC38" i="3" s="1"/>
  <c r="AE38" i="3" s="1"/>
  <c r="L38" i="3" s="1"/>
  <c r="Z38" i="3"/>
  <c r="W38" i="3"/>
  <c r="AI38" i="3" s="1"/>
  <c r="I38" i="3"/>
  <c r="H38" i="3"/>
  <c r="G38" i="3"/>
  <c r="F38" i="3"/>
  <c r="E38" i="3"/>
  <c r="AF38" i="3" s="1"/>
  <c r="D38" i="3"/>
  <c r="C38" i="3"/>
  <c r="AP37" i="3"/>
  <c r="AN37" i="3"/>
  <c r="AM37" i="3"/>
  <c r="AJ37" i="3"/>
  <c r="AH37" i="3"/>
  <c r="AD37" i="3"/>
  <c r="Z37" i="3"/>
  <c r="T37" i="3"/>
  <c r="I37" i="3"/>
  <c r="H37" i="3"/>
  <c r="G37" i="3"/>
  <c r="F37" i="3"/>
  <c r="E37" i="3"/>
  <c r="AF37" i="3" s="1"/>
  <c r="D37" i="3"/>
  <c r="AB37" i="3" s="1"/>
  <c r="AC37" i="3" s="1"/>
  <c r="C37" i="3"/>
  <c r="AP36" i="3"/>
  <c r="AM36" i="3"/>
  <c r="AN36" i="3" s="1"/>
  <c r="AJ36" i="3"/>
  <c r="AH36" i="3"/>
  <c r="AD36" i="3"/>
  <c r="Z36" i="3"/>
  <c r="I36" i="3"/>
  <c r="H36" i="3"/>
  <c r="G36" i="3"/>
  <c r="F36" i="3"/>
  <c r="E36" i="3"/>
  <c r="D36" i="3"/>
  <c r="C36" i="3"/>
  <c r="AP35" i="3"/>
  <c r="AM35" i="3"/>
  <c r="AN35" i="3" s="1"/>
  <c r="AJ35" i="3"/>
  <c r="AH35" i="3"/>
  <c r="AD35" i="3"/>
  <c r="Z35" i="3"/>
  <c r="I35" i="3"/>
  <c r="H35" i="3"/>
  <c r="G35" i="3"/>
  <c r="F35" i="3"/>
  <c r="E35" i="3"/>
  <c r="D35" i="3"/>
  <c r="C35" i="3"/>
  <c r="AP34" i="3"/>
  <c r="AM34" i="3"/>
  <c r="AN34" i="3" s="1"/>
  <c r="T34" i="3" s="1"/>
  <c r="AJ34" i="3"/>
  <c r="AH34" i="3"/>
  <c r="AD34" i="3"/>
  <c r="Z34" i="3"/>
  <c r="AA34" i="3" s="1"/>
  <c r="I34" i="3"/>
  <c r="H34" i="3"/>
  <c r="G34" i="3"/>
  <c r="F34" i="3"/>
  <c r="E34" i="3"/>
  <c r="W34" i="3" s="1"/>
  <c r="D34" i="3"/>
  <c r="AB34" i="3" s="1"/>
  <c r="AC34" i="3" s="1"/>
  <c r="AE34" i="3" s="1"/>
  <c r="L34" i="3" s="1"/>
  <c r="C34" i="3"/>
  <c r="AP33" i="3"/>
  <c r="AN33" i="3"/>
  <c r="AM33" i="3"/>
  <c r="AJ33" i="3"/>
  <c r="AH33" i="3"/>
  <c r="Z33" i="3" s="1"/>
  <c r="AF33" i="3"/>
  <c r="AD33" i="3"/>
  <c r="W33" i="3"/>
  <c r="AG33" i="3" s="1"/>
  <c r="T33" i="3"/>
  <c r="I33" i="3"/>
  <c r="H33" i="3"/>
  <c r="G33" i="3"/>
  <c r="F33" i="3"/>
  <c r="E33" i="3"/>
  <c r="D33" i="3"/>
  <c r="C33" i="3"/>
  <c r="AP32" i="3"/>
  <c r="AM32" i="3"/>
  <c r="AN32" i="3" s="1"/>
  <c r="AJ32" i="3"/>
  <c r="AI32" i="3"/>
  <c r="AL32" i="3" s="1"/>
  <c r="AH32" i="3"/>
  <c r="AG32" i="3"/>
  <c r="AF32" i="3"/>
  <c r="AD32" i="3"/>
  <c r="Z32" i="3"/>
  <c r="AA32" i="3" s="1"/>
  <c r="X32" i="3"/>
  <c r="W32" i="3"/>
  <c r="I32" i="3"/>
  <c r="H32" i="3"/>
  <c r="G32" i="3"/>
  <c r="F32" i="3"/>
  <c r="E32" i="3"/>
  <c r="D32" i="3"/>
  <c r="C32" i="3"/>
  <c r="I28" i="3"/>
  <c r="X31" i="3"/>
  <c r="AP31" i="3"/>
  <c r="AM31" i="3"/>
  <c r="AN31" i="3" s="1"/>
  <c r="AJ31" i="3"/>
  <c r="AH31" i="3"/>
  <c r="Z31" i="3" s="1"/>
  <c r="AD31" i="3"/>
  <c r="I31" i="3"/>
  <c r="H31" i="3"/>
  <c r="G31" i="3"/>
  <c r="F31" i="3"/>
  <c r="E31" i="3"/>
  <c r="W31" i="3" s="1"/>
  <c r="D31" i="3"/>
  <c r="C31" i="3"/>
  <c r="X30" i="3"/>
  <c r="AP30" i="3"/>
  <c r="AM30" i="3"/>
  <c r="AN30" i="3" s="1"/>
  <c r="AJ30" i="3"/>
  <c r="AH30" i="3"/>
  <c r="Z30" i="3" s="1"/>
  <c r="AD30" i="3"/>
  <c r="I30" i="3"/>
  <c r="H30" i="3"/>
  <c r="G30" i="3"/>
  <c r="F30" i="3"/>
  <c r="E30" i="3"/>
  <c r="W30" i="3" s="1"/>
  <c r="D30" i="3"/>
  <c r="C30" i="3"/>
  <c r="X29" i="3"/>
  <c r="AP29" i="3"/>
  <c r="AM29" i="3"/>
  <c r="AN29" i="3" s="1"/>
  <c r="AJ29" i="3"/>
  <c r="AH29" i="3"/>
  <c r="AD29" i="3"/>
  <c r="Z29" i="3"/>
  <c r="I29" i="3"/>
  <c r="H29" i="3"/>
  <c r="G29" i="3"/>
  <c r="F29" i="3"/>
  <c r="E29" i="3"/>
  <c r="W29" i="3" s="1"/>
  <c r="D29" i="3"/>
  <c r="C29" i="3"/>
  <c r="AP27" i="3"/>
  <c r="AM27" i="3"/>
  <c r="AN27" i="3" s="1"/>
  <c r="AJ27" i="3"/>
  <c r="AH27" i="3"/>
  <c r="Z27" i="3" s="1"/>
  <c r="AD27" i="3"/>
  <c r="I27" i="3"/>
  <c r="H27" i="3"/>
  <c r="G27" i="3"/>
  <c r="F27" i="3"/>
  <c r="E27" i="3"/>
  <c r="W27" i="3" s="1"/>
  <c r="D27" i="3"/>
  <c r="C27" i="3"/>
  <c r="AP26" i="3"/>
  <c r="AM26" i="3"/>
  <c r="AN26" i="3" s="1"/>
  <c r="AJ26" i="3"/>
  <c r="AH26" i="3"/>
  <c r="AD26" i="3"/>
  <c r="Z26" i="3"/>
  <c r="I26" i="3"/>
  <c r="H26" i="3"/>
  <c r="G26" i="3"/>
  <c r="F26" i="3"/>
  <c r="E26" i="3"/>
  <c r="AF26" i="3" s="1"/>
  <c r="D26" i="3"/>
  <c r="C26" i="3"/>
  <c r="AP25" i="3"/>
  <c r="AM25" i="3"/>
  <c r="AN25" i="3" s="1"/>
  <c r="AJ25" i="3"/>
  <c r="AH25" i="3"/>
  <c r="Z25" i="3" s="1"/>
  <c r="AD25" i="3"/>
  <c r="I25" i="3"/>
  <c r="H25" i="3"/>
  <c r="G25" i="3"/>
  <c r="F25" i="3"/>
  <c r="E25" i="3"/>
  <c r="AF25" i="3" s="1"/>
  <c r="D25" i="3"/>
  <c r="C25" i="3"/>
  <c r="AP24" i="3"/>
  <c r="AM24" i="3"/>
  <c r="AN24" i="3" s="1"/>
  <c r="AJ24" i="3"/>
  <c r="AH24" i="3"/>
  <c r="Z24" i="3" s="1"/>
  <c r="AD24" i="3"/>
  <c r="I24" i="3"/>
  <c r="H24" i="3"/>
  <c r="G24" i="3"/>
  <c r="F24" i="3"/>
  <c r="E24" i="3"/>
  <c r="AF24" i="3" s="1"/>
  <c r="D24" i="3"/>
  <c r="C24" i="3"/>
  <c r="AP23" i="3"/>
  <c r="AM23" i="3"/>
  <c r="AN23" i="3" s="1"/>
  <c r="AJ23" i="3"/>
  <c r="AH23" i="3"/>
  <c r="Z23" i="3" s="1"/>
  <c r="AD23" i="3"/>
  <c r="I23" i="3"/>
  <c r="H23" i="3"/>
  <c r="G23" i="3"/>
  <c r="F23" i="3"/>
  <c r="E23" i="3"/>
  <c r="W23" i="3" s="1"/>
  <c r="D23" i="3"/>
  <c r="C23" i="3"/>
  <c r="AP22" i="3"/>
  <c r="AM22" i="3"/>
  <c r="AN22" i="3" s="1"/>
  <c r="AJ22" i="3"/>
  <c r="AH22" i="3"/>
  <c r="Z22" i="3" s="1"/>
  <c r="AD22" i="3"/>
  <c r="I22" i="3"/>
  <c r="H22" i="3"/>
  <c r="G22" i="3"/>
  <c r="F22" i="3"/>
  <c r="E22" i="3"/>
  <c r="W22" i="3" s="1"/>
  <c r="D22" i="3"/>
  <c r="C22" i="3"/>
  <c r="AP21" i="3"/>
  <c r="AM21" i="3"/>
  <c r="AN21" i="3" s="1"/>
  <c r="AJ21" i="3"/>
  <c r="AH21" i="3"/>
  <c r="Z21" i="3" s="1"/>
  <c r="AD21" i="3"/>
  <c r="I21" i="3"/>
  <c r="H21" i="3"/>
  <c r="G21" i="3"/>
  <c r="F21" i="3"/>
  <c r="E21" i="3"/>
  <c r="W21" i="3" s="1"/>
  <c r="D21" i="3"/>
  <c r="C21" i="3"/>
  <c r="AP28" i="3"/>
  <c r="AM28" i="3"/>
  <c r="AN28" i="3" s="1"/>
  <c r="AJ28" i="3"/>
  <c r="AH28" i="3"/>
  <c r="Z28" i="3" s="1"/>
  <c r="AD28" i="3"/>
  <c r="H28" i="3"/>
  <c r="G28" i="3"/>
  <c r="F28" i="3"/>
  <c r="E28" i="3"/>
  <c r="W28" i="3" s="1"/>
  <c r="D28" i="3"/>
  <c r="C28" i="3"/>
  <c r="T116" i="3" l="1"/>
  <c r="AO116" i="3"/>
  <c r="K116" i="3" s="1"/>
  <c r="P122" i="3"/>
  <c r="O122" i="3"/>
  <c r="AI122" i="3"/>
  <c r="AL122" i="3" s="1"/>
  <c r="AG122" i="3"/>
  <c r="X122" i="3"/>
  <c r="P118" i="3"/>
  <c r="O118" i="3"/>
  <c r="O121" i="3"/>
  <c r="P121" i="3"/>
  <c r="AI123" i="3"/>
  <c r="AL123" i="3" s="1"/>
  <c r="X123" i="3"/>
  <c r="AG123" i="3"/>
  <c r="AB142" i="3"/>
  <c r="AC142" i="3" s="1"/>
  <c r="AE142" i="3" s="1"/>
  <c r="L142" i="3" s="1"/>
  <c r="AG121" i="3"/>
  <c r="X121" i="3"/>
  <c r="AA121" i="3"/>
  <c r="AI121" i="3"/>
  <c r="AL121" i="3" s="1"/>
  <c r="AI118" i="3"/>
  <c r="AL118" i="3" s="1"/>
  <c r="AO118" i="3" s="1"/>
  <c r="K118" i="3" s="1"/>
  <c r="N118" i="3" s="1"/>
  <c r="X118" i="3"/>
  <c r="AG118" i="3"/>
  <c r="AB134" i="3"/>
  <c r="AC134" i="3" s="1"/>
  <c r="AE134" i="3" s="1"/>
  <c r="L134" i="3" s="1"/>
  <c r="AA134" i="3"/>
  <c r="P123" i="3"/>
  <c r="O123" i="3"/>
  <c r="AB117" i="3"/>
  <c r="AC117" i="3" s="1"/>
  <c r="AE117" i="3" s="1"/>
  <c r="L117" i="3" s="1"/>
  <c r="AA117" i="3"/>
  <c r="AB120" i="3"/>
  <c r="AC120" i="3" s="1"/>
  <c r="AE120" i="3" s="1"/>
  <c r="L120" i="3" s="1"/>
  <c r="T123" i="3"/>
  <c r="AO123" i="3"/>
  <c r="K123" i="3" s="1"/>
  <c r="N123" i="3" s="1"/>
  <c r="AE125" i="3"/>
  <c r="L125" i="3" s="1"/>
  <c r="T120" i="3"/>
  <c r="AA126" i="3"/>
  <c r="AG117" i="3"/>
  <c r="X117" i="3"/>
  <c r="AF121" i="3"/>
  <c r="AF118" i="3"/>
  <c r="AB119" i="3"/>
  <c r="AC119" i="3" s="1"/>
  <c r="AE119" i="3" s="1"/>
  <c r="L119" i="3" s="1"/>
  <c r="T119" i="3"/>
  <c r="AB127" i="3"/>
  <c r="AC127" i="3" s="1"/>
  <c r="AE127" i="3" s="1"/>
  <c r="L127" i="3" s="1"/>
  <c r="AF127" i="3"/>
  <c r="AB131" i="3"/>
  <c r="AC131" i="3" s="1"/>
  <c r="AE131" i="3" s="1"/>
  <c r="L131" i="3" s="1"/>
  <c r="AF131" i="3"/>
  <c r="AF137" i="3"/>
  <c r="W137" i="3"/>
  <c r="AE137" i="3" s="1"/>
  <c r="L137" i="3" s="1"/>
  <c r="AO121" i="3"/>
  <c r="K121" i="3" s="1"/>
  <c r="N121" i="3" s="1"/>
  <c r="P140" i="3"/>
  <c r="O140" i="3"/>
  <c r="AB116" i="3"/>
  <c r="AC116" i="3" s="1"/>
  <c r="AE116" i="3" s="1"/>
  <c r="L116" i="3" s="1"/>
  <c r="AO122" i="3"/>
  <c r="K122" i="3" s="1"/>
  <c r="N122" i="3" s="1"/>
  <c r="AB126" i="3"/>
  <c r="AC126" i="3" s="1"/>
  <c r="AE126" i="3" s="1"/>
  <c r="L126" i="3" s="1"/>
  <c r="AO127" i="3"/>
  <c r="K127" i="3" s="1"/>
  <c r="T127" i="3"/>
  <c r="AB129" i="3"/>
  <c r="AC129" i="3" s="1"/>
  <c r="AE129" i="3" s="1"/>
  <c r="L129" i="3" s="1"/>
  <c r="AA129" i="3"/>
  <c r="AO131" i="3"/>
  <c r="K131" i="3" s="1"/>
  <c r="T131" i="3"/>
  <c r="AA136" i="3"/>
  <c r="O128" i="3"/>
  <c r="P128" i="3"/>
  <c r="O132" i="3"/>
  <c r="P132" i="3"/>
  <c r="T141" i="3"/>
  <c r="AE138" i="3"/>
  <c r="L138" i="3" s="1"/>
  <c r="AC130" i="3"/>
  <c r="AE130" i="3" s="1"/>
  <c r="L130" i="3" s="1"/>
  <c r="N130" i="3"/>
  <c r="T138" i="3"/>
  <c r="AF119" i="3"/>
  <c r="W119" i="3"/>
  <c r="AA122" i="3"/>
  <c r="AI124" i="3"/>
  <c r="AL124" i="3" s="1"/>
  <c r="AO124" i="3" s="1"/>
  <c r="K124" i="3" s="1"/>
  <c r="AG124" i="3"/>
  <c r="X124" i="3"/>
  <c r="AC135" i="3"/>
  <c r="AE135" i="3" s="1"/>
  <c r="L135" i="3" s="1"/>
  <c r="AO135" i="3"/>
  <c r="K135" i="3" s="1"/>
  <c r="N135" i="3" s="1"/>
  <c r="T135" i="3"/>
  <c r="AI140" i="3"/>
  <c r="AL140" i="3" s="1"/>
  <c r="AO140" i="3" s="1"/>
  <c r="K140" i="3" s="1"/>
  <c r="N140" i="3" s="1"/>
  <c r="AA140" i="3"/>
  <c r="AG140" i="3"/>
  <c r="X140" i="3"/>
  <c r="AO143" i="3"/>
  <c r="K143" i="3" s="1"/>
  <c r="T143" i="3"/>
  <c r="AF120" i="3"/>
  <c r="W120" i="3"/>
  <c r="AB124" i="3"/>
  <c r="AC124" i="3" s="1"/>
  <c r="AE124" i="3" s="1"/>
  <c r="L124" i="3" s="1"/>
  <c r="AA124" i="3"/>
  <c r="AG126" i="3"/>
  <c r="X126" i="3"/>
  <c r="AI126" i="3"/>
  <c r="AL126" i="3" s="1"/>
  <c r="AO126" i="3"/>
  <c r="K126" i="3" s="1"/>
  <c r="T137" i="3"/>
  <c r="AC139" i="3"/>
  <c r="AE139" i="3" s="1"/>
  <c r="L139" i="3" s="1"/>
  <c r="AC141" i="3"/>
  <c r="AC143" i="3"/>
  <c r="AE143" i="3" s="1"/>
  <c r="L143" i="3" s="1"/>
  <c r="AA130" i="3"/>
  <c r="W133" i="3"/>
  <c r="X134" i="3"/>
  <c r="W141" i="3"/>
  <c r="W139" i="3"/>
  <c r="AA139" i="3" s="1"/>
  <c r="W138" i="3"/>
  <c r="AA141" i="3"/>
  <c r="AA123" i="3"/>
  <c r="AB133" i="3"/>
  <c r="AC133" i="3" s="1"/>
  <c r="AE133" i="3" s="1"/>
  <c r="L133" i="3" s="1"/>
  <c r="AB141" i="3"/>
  <c r="W136" i="3"/>
  <c r="W125" i="3"/>
  <c r="AB139" i="3"/>
  <c r="W142" i="3"/>
  <c r="X143" i="3"/>
  <c r="T88" i="3"/>
  <c r="AO88" i="3"/>
  <c r="K88" i="3" s="1"/>
  <c r="T95" i="3"/>
  <c r="AO95" i="3"/>
  <c r="K95" i="3" s="1"/>
  <c r="N95" i="3" s="1"/>
  <c r="AI94" i="3"/>
  <c r="AL94" i="3" s="1"/>
  <c r="AG94" i="3"/>
  <c r="X94" i="3"/>
  <c r="AA90" i="3"/>
  <c r="AC90" i="3"/>
  <c r="AE90" i="3" s="1"/>
  <c r="L90" i="3" s="1"/>
  <c r="AB90" i="3"/>
  <c r="P95" i="3"/>
  <c r="O95" i="3"/>
  <c r="AB96" i="3"/>
  <c r="AC96" i="3" s="1"/>
  <c r="AE96" i="3" s="1"/>
  <c r="L96" i="3" s="1"/>
  <c r="AA96" i="3"/>
  <c r="AB101" i="3"/>
  <c r="AC101" i="3" s="1"/>
  <c r="AE101" i="3" s="1"/>
  <c r="L101" i="3" s="1"/>
  <c r="AA101" i="3"/>
  <c r="AB89" i="3"/>
  <c r="AC89" i="3" s="1"/>
  <c r="AE89" i="3" s="1"/>
  <c r="L89" i="3" s="1"/>
  <c r="AA89" i="3"/>
  <c r="AI90" i="3"/>
  <c r="AL90" i="3" s="1"/>
  <c r="AO90" i="3" s="1"/>
  <c r="K90" i="3" s="1"/>
  <c r="N90" i="3" s="1"/>
  <c r="AG90" i="3"/>
  <c r="X90" i="3"/>
  <c r="P93" i="3"/>
  <c r="O93" i="3"/>
  <c r="AI95" i="3"/>
  <c r="AL95" i="3" s="1"/>
  <c r="X95" i="3"/>
  <c r="AG95" i="3"/>
  <c r="AO99" i="3"/>
  <c r="K99" i="3" s="1"/>
  <c r="T99" i="3"/>
  <c r="AA94" i="3"/>
  <c r="AC88" i="3"/>
  <c r="AE88" i="3" s="1"/>
  <c r="L88" i="3" s="1"/>
  <c r="AB88" i="3"/>
  <c r="AB94" i="3"/>
  <c r="AC94" i="3" s="1"/>
  <c r="AE94" i="3" s="1"/>
  <c r="L94" i="3" s="1"/>
  <c r="AG98" i="3"/>
  <c r="X98" i="3"/>
  <c r="AI98" i="3"/>
  <c r="AL98" i="3" s="1"/>
  <c r="AO98" i="3"/>
  <c r="K98" i="3" s="1"/>
  <c r="N98" i="3" s="1"/>
  <c r="AC102" i="3"/>
  <c r="AE102" i="3" s="1"/>
  <c r="L102" i="3" s="1"/>
  <c r="AB106" i="3"/>
  <c r="AC106" i="3" s="1"/>
  <c r="AE106" i="3" s="1"/>
  <c r="L106" i="3" s="1"/>
  <c r="AA106" i="3"/>
  <c r="AF90" i="3"/>
  <c r="T91" i="3"/>
  <c r="AG93" i="3"/>
  <c r="X93" i="3"/>
  <c r="AO94" i="3"/>
  <c r="K94" i="3" s="1"/>
  <c r="N94" i="3" s="1"/>
  <c r="AO103" i="3"/>
  <c r="K103" i="3" s="1"/>
  <c r="N103" i="3" s="1"/>
  <c r="T103" i="3"/>
  <c r="AC107" i="3"/>
  <c r="AE107" i="3" s="1"/>
  <c r="L107" i="3" s="1"/>
  <c r="T113" i="3"/>
  <c r="AB92" i="3"/>
  <c r="AC92" i="3" s="1"/>
  <c r="AE92" i="3" s="1"/>
  <c r="L92" i="3" s="1"/>
  <c r="AI93" i="3"/>
  <c r="AL93" i="3" s="1"/>
  <c r="AO93" i="3" s="1"/>
  <c r="K93" i="3" s="1"/>
  <c r="N93" i="3" s="1"/>
  <c r="AB99" i="3"/>
  <c r="AC99" i="3" s="1"/>
  <c r="AE99" i="3" s="1"/>
  <c r="L99" i="3" s="1"/>
  <c r="T110" i="3"/>
  <c r="AC98" i="3"/>
  <c r="AE98" i="3" s="1"/>
  <c r="L98" i="3" s="1"/>
  <c r="AA98" i="3"/>
  <c r="AO102" i="3"/>
  <c r="K102" i="3" s="1"/>
  <c r="N102" i="3" s="1"/>
  <c r="T102" i="3"/>
  <c r="AF94" i="3"/>
  <c r="AB103" i="3"/>
  <c r="AI112" i="3"/>
  <c r="AL112" i="3" s="1"/>
  <c r="AO112" i="3" s="1"/>
  <c r="K112" i="3" s="1"/>
  <c r="N112" i="3" s="1"/>
  <c r="AA112" i="3"/>
  <c r="AG112" i="3"/>
  <c r="X112" i="3"/>
  <c r="AF109" i="3"/>
  <c r="W109" i="3"/>
  <c r="N100" i="3"/>
  <c r="AO101" i="3"/>
  <c r="K101" i="3" s="1"/>
  <c r="T101" i="3"/>
  <c r="O104" i="3"/>
  <c r="P104" i="3"/>
  <c r="T109" i="3"/>
  <c r="AB114" i="3"/>
  <c r="AC114" i="3" s="1"/>
  <c r="AE114" i="3" s="1"/>
  <c r="L114" i="3" s="1"/>
  <c r="AF91" i="3"/>
  <c r="W91" i="3"/>
  <c r="O100" i="3"/>
  <c r="P100" i="3"/>
  <c r="AO89" i="3"/>
  <c r="K89" i="3" s="1"/>
  <c r="AF92" i="3"/>
  <c r="W92" i="3"/>
  <c r="T105" i="3"/>
  <c r="AO106" i="3"/>
  <c r="K106" i="3" s="1"/>
  <c r="T106" i="3"/>
  <c r="AC108" i="3"/>
  <c r="AE108" i="3" s="1"/>
  <c r="L108" i="3" s="1"/>
  <c r="AE112" i="3"/>
  <c r="L112" i="3" s="1"/>
  <c r="AC115" i="3"/>
  <c r="AE115" i="3" s="1"/>
  <c r="L115" i="3" s="1"/>
  <c r="AO115" i="3"/>
  <c r="K115" i="3" s="1"/>
  <c r="AI96" i="3"/>
  <c r="AL96" i="3" s="1"/>
  <c r="AO96" i="3" s="1"/>
  <c r="K96" i="3" s="1"/>
  <c r="N96" i="3" s="1"/>
  <c r="AG96" i="3"/>
  <c r="X96" i="3"/>
  <c r="N104" i="3"/>
  <c r="AA102" i="3"/>
  <c r="AC103" i="3"/>
  <c r="AE103" i="3" s="1"/>
  <c r="L103" i="3" s="1"/>
  <c r="W105" i="3"/>
  <c r="X106" i="3"/>
  <c r="AG106" i="3"/>
  <c r="AA108" i="3"/>
  <c r="AI108" i="3"/>
  <c r="AL108" i="3" s="1"/>
  <c r="AO108" i="3" s="1"/>
  <c r="K108" i="3" s="1"/>
  <c r="AB109" i="3"/>
  <c r="AC109" i="3" s="1"/>
  <c r="AC110" i="3"/>
  <c r="W113" i="3"/>
  <c r="W111" i="3"/>
  <c r="AA105" i="3"/>
  <c r="W110" i="3"/>
  <c r="AA110" i="3" s="1"/>
  <c r="AA95" i="3"/>
  <c r="W97" i="3"/>
  <c r="AA99" i="3"/>
  <c r="AA103" i="3"/>
  <c r="X108" i="3"/>
  <c r="X107" i="3"/>
  <c r="W114" i="3"/>
  <c r="X115" i="3"/>
  <c r="AB60" i="3"/>
  <c r="AC60" i="3" s="1"/>
  <c r="AE60" i="3" s="1"/>
  <c r="L60" i="3" s="1"/>
  <c r="AA60" i="3"/>
  <c r="T67" i="3"/>
  <c r="AG62" i="3"/>
  <c r="AI62" i="3"/>
  <c r="AL62" i="3" s="1"/>
  <c r="AO62" i="3" s="1"/>
  <c r="K62" i="3" s="1"/>
  <c r="X62" i="3"/>
  <c r="T66" i="3"/>
  <c r="AA70" i="3"/>
  <c r="AB70" i="3"/>
  <c r="AC70" i="3" s="1"/>
  <c r="AE70" i="3" s="1"/>
  <c r="L70" i="3" s="1"/>
  <c r="P67" i="3"/>
  <c r="O67" i="3"/>
  <c r="AB63" i="3"/>
  <c r="AC63" i="3" s="1"/>
  <c r="AE63" i="3" s="1"/>
  <c r="L63" i="3" s="1"/>
  <c r="T64" i="3"/>
  <c r="T65" i="3"/>
  <c r="AE66" i="3"/>
  <c r="L66" i="3" s="1"/>
  <c r="AB73" i="3"/>
  <c r="AC73" i="3" s="1"/>
  <c r="AE73" i="3" s="1"/>
  <c r="L73" i="3" s="1"/>
  <c r="AA73" i="3"/>
  <c r="AI66" i="3"/>
  <c r="AL66" i="3" s="1"/>
  <c r="AO66" i="3" s="1"/>
  <c r="K66" i="3" s="1"/>
  <c r="N66" i="3" s="1"/>
  <c r="AG66" i="3"/>
  <c r="X66" i="3"/>
  <c r="AA62" i="3"/>
  <c r="P65" i="3"/>
  <c r="O65" i="3"/>
  <c r="AI67" i="3"/>
  <c r="AL67" i="3" s="1"/>
  <c r="AO67" i="3" s="1"/>
  <c r="K67" i="3" s="1"/>
  <c r="N67" i="3" s="1"/>
  <c r="AG67" i="3"/>
  <c r="X67" i="3"/>
  <c r="AA66" i="3"/>
  <c r="AI65" i="3"/>
  <c r="AL65" i="3" s="1"/>
  <c r="AO65" i="3" s="1"/>
  <c r="K65" i="3" s="1"/>
  <c r="N65" i="3" s="1"/>
  <c r="T68" i="3"/>
  <c r="AO72" i="3"/>
  <c r="K72" i="3" s="1"/>
  <c r="AO75" i="3"/>
  <c r="K75" i="3" s="1"/>
  <c r="T75" i="3"/>
  <c r="AC77" i="3"/>
  <c r="T79" i="3"/>
  <c r="AI84" i="3"/>
  <c r="AL84" i="3" s="1"/>
  <c r="AO84" i="3" s="1"/>
  <c r="K84" i="3" s="1"/>
  <c r="N84" i="3" s="1"/>
  <c r="AA84" i="3"/>
  <c r="AG84" i="3"/>
  <c r="X84" i="3"/>
  <c r="AF64" i="3"/>
  <c r="W64" i="3"/>
  <c r="P84" i="3"/>
  <c r="O84" i="3"/>
  <c r="AB75" i="3"/>
  <c r="AC75" i="3" s="1"/>
  <c r="AE75" i="3" s="1"/>
  <c r="L75" i="3" s="1"/>
  <c r="AF75" i="3"/>
  <c r="AB78" i="3"/>
  <c r="AC78" i="3" s="1"/>
  <c r="AE78" i="3" s="1"/>
  <c r="L78" i="3" s="1"/>
  <c r="AA78" i="3"/>
  <c r="X60" i="3"/>
  <c r="O76" i="3"/>
  <c r="P76" i="3"/>
  <c r="AC80" i="3"/>
  <c r="AE80" i="3" s="1"/>
  <c r="L80" i="3" s="1"/>
  <c r="AE87" i="3"/>
  <c r="L87" i="3" s="1"/>
  <c r="AC68" i="3"/>
  <c r="AE68" i="3" s="1"/>
  <c r="L68" i="3" s="1"/>
  <c r="AB68" i="3"/>
  <c r="AA68" i="3"/>
  <c r="AG70" i="3"/>
  <c r="X70" i="3"/>
  <c r="AI70" i="3"/>
  <c r="AL70" i="3" s="1"/>
  <c r="AO70" i="3"/>
  <c r="K70" i="3" s="1"/>
  <c r="T61" i="3"/>
  <c r="AB62" i="3"/>
  <c r="AC62" i="3" s="1"/>
  <c r="AE62" i="3" s="1"/>
  <c r="L62" i="3" s="1"/>
  <c r="AO71" i="3"/>
  <c r="K71" i="3" s="1"/>
  <c r="T71" i="3"/>
  <c r="AB81" i="3"/>
  <c r="AC81" i="3" s="1"/>
  <c r="AE81" i="3" s="1"/>
  <c r="L81" i="3" s="1"/>
  <c r="AF63" i="3"/>
  <c r="W63" i="3"/>
  <c r="AI68" i="3"/>
  <c r="AL68" i="3" s="1"/>
  <c r="AO68" i="3" s="1"/>
  <c r="K68" i="3" s="1"/>
  <c r="N68" i="3" s="1"/>
  <c r="AG68" i="3"/>
  <c r="X68" i="3"/>
  <c r="AF81" i="3"/>
  <c r="W81" i="3"/>
  <c r="AC61" i="3"/>
  <c r="AE61" i="3" s="1"/>
  <c r="L61" i="3" s="1"/>
  <c r="AF62" i="3"/>
  <c r="T63" i="3"/>
  <c r="AG65" i="3"/>
  <c r="X65" i="3"/>
  <c r="AB71" i="3"/>
  <c r="AC71" i="3" s="1"/>
  <c r="AE71" i="3" s="1"/>
  <c r="L71" i="3" s="1"/>
  <c r="AF71" i="3"/>
  <c r="AC74" i="3"/>
  <c r="AE74" i="3" s="1"/>
  <c r="L74" i="3" s="1"/>
  <c r="AO74" i="3"/>
  <c r="K74" i="3" s="1"/>
  <c r="N74" i="3" s="1"/>
  <c r="T74" i="3"/>
  <c r="T85" i="3"/>
  <c r="T87" i="3"/>
  <c r="AC86" i="3"/>
  <c r="AE86" i="3" s="1"/>
  <c r="L86" i="3" s="1"/>
  <c r="AB86" i="3"/>
  <c r="AA61" i="3"/>
  <c r="AC82" i="3"/>
  <c r="AE82" i="3" s="1"/>
  <c r="L82" i="3" s="1"/>
  <c r="AO82" i="3"/>
  <c r="K82" i="3" s="1"/>
  <c r="N82" i="3" s="1"/>
  <c r="T82" i="3"/>
  <c r="AA74" i="3"/>
  <c r="W77" i="3"/>
  <c r="X78" i="3"/>
  <c r="AG78" i="3"/>
  <c r="AA80" i="3"/>
  <c r="W85" i="3"/>
  <c r="W83" i="3"/>
  <c r="AA83" i="3" s="1"/>
  <c r="AA67" i="3"/>
  <c r="AA72" i="3"/>
  <c r="AB72" i="3"/>
  <c r="AC72" i="3" s="1"/>
  <c r="AE72" i="3" s="1"/>
  <c r="L72" i="3" s="1"/>
  <c r="W80" i="3"/>
  <c r="W69" i="3"/>
  <c r="W79" i="3"/>
  <c r="AE79" i="3" s="1"/>
  <c r="L79" i="3" s="1"/>
  <c r="AB83" i="3"/>
  <c r="AC83" i="3" s="1"/>
  <c r="AE83" i="3" s="1"/>
  <c r="L83" i="3" s="1"/>
  <c r="W87" i="3"/>
  <c r="W86" i="3"/>
  <c r="AB39" i="3"/>
  <c r="AC39" i="3" s="1"/>
  <c r="AE39" i="3" s="1"/>
  <c r="L39" i="3" s="1"/>
  <c r="AA39" i="3"/>
  <c r="AC40" i="3"/>
  <c r="AE40" i="3" s="1"/>
  <c r="L40" i="3" s="1"/>
  <c r="AB40" i="3"/>
  <c r="AA40" i="3"/>
  <c r="AB33" i="3"/>
  <c r="AC33" i="3" s="1"/>
  <c r="AE33" i="3" s="1"/>
  <c r="L33" i="3" s="1"/>
  <c r="AA33" i="3"/>
  <c r="T38" i="3"/>
  <c r="AO38" i="3"/>
  <c r="K38" i="3" s="1"/>
  <c r="N38" i="3" s="1"/>
  <c r="AB41" i="3"/>
  <c r="AC41" i="3" s="1"/>
  <c r="AE41" i="3" s="1"/>
  <c r="L41" i="3" s="1"/>
  <c r="T36" i="3"/>
  <c r="P38" i="3"/>
  <c r="O38" i="3"/>
  <c r="N42" i="3"/>
  <c r="T32" i="3"/>
  <c r="AO32" i="3"/>
  <c r="K32" i="3" s="1"/>
  <c r="N32" i="3" s="1"/>
  <c r="P34" i="3"/>
  <c r="O34" i="3"/>
  <c r="T39" i="3"/>
  <c r="AO39" i="3"/>
  <c r="K39" i="3" s="1"/>
  <c r="AO40" i="3"/>
  <c r="K40" i="3" s="1"/>
  <c r="N40" i="3" s="1"/>
  <c r="T40" i="3"/>
  <c r="AI34" i="3"/>
  <c r="AL34" i="3" s="1"/>
  <c r="AO34" i="3" s="1"/>
  <c r="K34" i="3" s="1"/>
  <c r="N34" i="3" s="1"/>
  <c r="X34" i="3"/>
  <c r="AG34" i="3"/>
  <c r="AC51" i="3"/>
  <c r="AB51" i="3"/>
  <c r="AA51" i="3"/>
  <c r="X39" i="3"/>
  <c r="AO46" i="3"/>
  <c r="K46" i="3" s="1"/>
  <c r="T46" i="3"/>
  <c r="AI33" i="3"/>
  <c r="AL33" i="3" s="1"/>
  <c r="AO33" i="3" s="1"/>
  <c r="K33" i="3" s="1"/>
  <c r="AF34" i="3"/>
  <c r="AB35" i="3"/>
  <c r="AC35" i="3" s="1"/>
  <c r="AE35" i="3" s="1"/>
  <c r="L35" i="3" s="1"/>
  <c r="T35" i="3"/>
  <c r="W37" i="3"/>
  <c r="AB43" i="3"/>
  <c r="AC43" i="3" s="1"/>
  <c r="AE43" i="3" s="1"/>
  <c r="L43" i="3" s="1"/>
  <c r="AO48" i="3"/>
  <c r="K48" i="3" s="1"/>
  <c r="T48" i="3"/>
  <c r="AO49" i="3"/>
  <c r="K49" i="3" s="1"/>
  <c r="T55" i="3"/>
  <c r="X33" i="3"/>
  <c r="AA35" i="3"/>
  <c r="AO52" i="3"/>
  <c r="K52" i="3" s="1"/>
  <c r="T52" i="3"/>
  <c r="AB36" i="3"/>
  <c r="AC36" i="3" s="1"/>
  <c r="AE36" i="3" s="1"/>
  <c r="L36" i="3" s="1"/>
  <c r="AI49" i="3"/>
  <c r="AL49" i="3" s="1"/>
  <c r="AA49" i="3"/>
  <c r="AG49" i="3"/>
  <c r="X49" i="3"/>
  <c r="AI57" i="3"/>
  <c r="AL57" i="3" s="1"/>
  <c r="AO57" i="3" s="1"/>
  <c r="K57" i="3" s="1"/>
  <c r="N57" i="3" s="1"/>
  <c r="AA57" i="3"/>
  <c r="AG57" i="3"/>
  <c r="X57" i="3"/>
  <c r="AO43" i="3"/>
  <c r="K43" i="3" s="1"/>
  <c r="T43" i="3"/>
  <c r="AB47" i="3"/>
  <c r="AC47" i="3" s="1"/>
  <c r="AE47" i="3" s="1"/>
  <c r="L47" i="3" s="1"/>
  <c r="AE49" i="3"/>
  <c r="L49" i="3" s="1"/>
  <c r="AA53" i="3"/>
  <c r="AC32" i="3"/>
  <c r="AE32" i="3" s="1"/>
  <c r="L32" i="3" s="1"/>
  <c r="AB32" i="3"/>
  <c r="AG38" i="3"/>
  <c r="N50" i="3"/>
  <c r="AE57" i="3"/>
  <c r="L57" i="3" s="1"/>
  <c r="AE58" i="3"/>
  <c r="L58" i="3" s="1"/>
  <c r="AC45" i="3"/>
  <c r="AE45" i="3" s="1"/>
  <c r="L45" i="3" s="1"/>
  <c r="AF35" i="3"/>
  <c r="W35" i="3"/>
  <c r="AF36" i="3"/>
  <c r="W36" i="3"/>
  <c r="AA36" i="3" s="1"/>
  <c r="X38" i="3"/>
  <c r="AG42" i="3"/>
  <c r="X42" i="3"/>
  <c r="AC44" i="3"/>
  <c r="AE44" i="3" s="1"/>
  <c r="L44" i="3" s="1"/>
  <c r="AO47" i="3"/>
  <c r="K47" i="3" s="1"/>
  <c r="T47" i="3"/>
  <c r="AC50" i="3"/>
  <c r="AE50" i="3" s="1"/>
  <c r="L50" i="3" s="1"/>
  <c r="AF54" i="3"/>
  <c r="W54" i="3"/>
  <c r="AE54" i="3" s="1"/>
  <c r="L54" i="3" s="1"/>
  <c r="T59" i="3"/>
  <c r="AA38" i="3"/>
  <c r="AG39" i="3"/>
  <c r="AC42" i="3"/>
  <c r="AE42" i="3" s="1"/>
  <c r="L42" i="3" s="1"/>
  <c r="AB42" i="3"/>
  <c r="AO44" i="3"/>
  <c r="K44" i="3" s="1"/>
  <c r="T44" i="3"/>
  <c r="AO45" i="3"/>
  <c r="K45" i="3" s="1"/>
  <c r="T45" i="3"/>
  <c r="AB46" i="3"/>
  <c r="AC46" i="3" s="1"/>
  <c r="AE46" i="3" s="1"/>
  <c r="L46" i="3" s="1"/>
  <c r="AB52" i="3"/>
  <c r="AC52" i="3" s="1"/>
  <c r="AE52" i="3" s="1"/>
  <c r="L52" i="3" s="1"/>
  <c r="AC53" i="3"/>
  <c r="W56" i="3"/>
  <c r="AA59" i="3"/>
  <c r="AA45" i="3"/>
  <c r="AA50" i="3"/>
  <c r="W55" i="3"/>
  <c r="AB45" i="3"/>
  <c r="AA44" i="3"/>
  <c r="AA48" i="3"/>
  <c r="W53" i="3"/>
  <c r="AA56" i="3"/>
  <c r="AB44" i="3"/>
  <c r="AB48" i="3"/>
  <c r="AC48" i="3" s="1"/>
  <c r="AE48" i="3" s="1"/>
  <c r="L48" i="3" s="1"/>
  <c r="AB56" i="3"/>
  <c r="AC56" i="3" s="1"/>
  <c r="AE56" i="3" s="1"/>
  <c r="L56" i="3" s="1"/>
  <c r="W41" i="3"/>
  <c r="AA41" i="3" s="1"/>
  <c r="AA43" i="3"/>
  <c r="W51" i="3"/>
  <c r="W59" i="3"/>
  <c r="W58" i="3"/>
  <c r="AF22" i="3"/>
  <c r="AB31" i="3"/>
  <c r="AC31" i="3" s="1"/>
  <c r="AE31" i="3" s="1"/>
  <c r="L31" i="3" s="1"/>
  <c r="AI31" i="3"/>
  <c r="AL31" i="3" s="1"/>
  <c r="AO31" i="3" s="1"/>
  <c r="K31" i="3" s="1"/>
  <c r="AG31" i="3"/>
  <c r="AA31" i="3"/>
  <c r="AF31" i="3"/>
  <c r="T31" i="3"/>
  <c r="T30" i="3"/>
  <c r="AI30" i="3"/>
  <c r="AL30" i="3" s="1"/>
  <c r="AO30" i="3" s="1"/>
  <c r="K30" i="3" s="1"/>
  <c r="AG30" i="3"/>
  <c r="AA30" i="3"/>
  <c r="AB30" i="3"/>
  <c r="AC30" i="3" s="1"/>
  <c r="AE30" i="3" s="1"/>
  <c r="L30" i="3" s="1"/>
  <c r="AF30" i="3"/>
  <c r="AF23" i="3"/>
  <c r="AB29" i="3"/>
  <c r="AC29" i="3" s="1"/>
  <c r="AE29" i="3" s="1"/>
  <c r="L29" i="3" s="1"/>
  <c r="AG29" i="3"/>
  <c r="AI29" i="3"/>
  <c r="AL29" i="3" s="1"/>
  <c r="AO29" i="3" s="1"/>
  <c r="K29" i="3" s="1"/>
  <c r="AG23" i="3"/>
  <c r="T29" i="3"/>
  <c r="AA29" i="3"/>
  <c r="AF29" i="3"/>
  <c r="AB27" i="3"/>
  <c r="AC27" i="3" s="1"/>
  <c r="AE27" i="3" s="1"/>
  <c r="L27" i="3" s="1"/>
  <c r="W26" i="3"/>
  <c r="W25" i="3"/>
  <c r="W24" i="3"/>
  <c r="AI23" i="3"/>
  <c r="AL23" i="3" s="1"/>
  <c r="AO23" i="3" s="1"/>
  <c r="K23" i="3" s="1"/>
  <c r="T26" i="3"/>
  <c r="AB23" i="3"/>
  <c r="AC23" i="3" s="1"/>
  <c r="AE23" i="3" s="1"/>
  <c r="L23" i="3" s="1"/>
  <c r="AA23" i="3"/>
  <c r="AI27" i="3"/>
  <c r="AL27" i="3" s="1"/>
  <c r="AO27" i="3" s="1"/>
  <c r="K27" i="3" s="1"/>
  <c r="AG27" i="3"/>
  <c r="AA21" i="3"/>
  <c r="AB21" i="3"/>
  <c r="AC21" i="3" s="1"/>
  <c r="AE21" i="3" s="1"/>
  <c r="L21" i="3" s="1"/>
  <c r="T21" i="3"/>
  <c r="AB22" i="3"/>
  <c r="AC22" i="3" s="1"/>
  <c r="AE22" i="3" s="1"/>
  <c r="L22" i="3" s="1"/>
  <c r="AA22" i="3"/>
  <c r="T23" i="3"/>
  <c r="T22" i="3"/>
  <c r="AG21" i="3"/>
  <c r="AI21" i="3"/>
  <c r="AL21" i="3" s="1"/>
  <c r="AO21" i="3" s="1"/>
  <c r="K21" i="3" s="1"/>
  <c r="T24" i="3"/>
  <c r="T25" i="3"/>
  <c r="AI22" i="3"/>
  <c r="AL22" i="3" s="1"/>
  <c r="AO22" i="3" s="1"/>
  <c r="K22" i="3" s="1"/>
  <c r="AG22" i="3"/>
  <c r="AB25" i="3"/>
  <c r="AC25" i="3" s="1"/>
  <c r="AF27" i="3"/>
  <c r="AB24" i="3"/>
  <c r="AC24" i="3" s="1"/>
  <c r="AA27" i="3"/>
  <c r="AF21" i="3"/>
  <c r="AB26" i="3"/>
  <c r="AC26" i="3" s="1"/>
  <c r="T27" i="3"/>
  <c r="AI28" i="3"/>
  <c r="AL28" i="3" s="1"/>
  <c r="AO28" i="3" s="1"/>
  <c r="K28" i="3" s="1"/>
  <c r="AG28" i="3"/>
  <c r="T28" i="3"/>
  <c r="AA28" i="3"/>
  <c r="AB28" i="3"/>
  <c r="AC28" i="3" s="1"/>
  <c r="AE28" i="3" s="1"/>
  <c r="L28" i="3" s="1"/>
  <c r="AF28" i="3"/>
  <c r="P134" i="3" l="1"/>
  <c r="O134" i="3"/>
  <c r="N134" i="3"/>
  <c r="O124" i="3"/>
  <c r="P124" i="3"/>
  <c r="P137" i="3"/>
  <c r="O137" i="3"/>
  <c r="O120" i="3"/>
  <c r="P120" i="3"/>
  <c r="P119" i="3"/>
  <c r="O119" i="3"/>
  <c r="P126" i="3"/>
  <c r="O126" i="3"/>
  <c r="P142" i="3"/>
  <c r="O142" i="3"/>
  <c r="P131" i="3"/>
  <c r="O131" i="3"/>
  <c r="P117" i="3"/>
  <c r="O117" i="3"/>
  <c r="N117" i="3"/>
  <c r="O116" i="3"/>
  <c r="P116" i="3"/>
  <c r="P133" i="3"/>
  <c r="O133" i="3"/>
  <c r="P129" i="3"/>
  <c r="O129" i="3"/>
  <c r="N129" i="3"/>
  <c r="P127" i="3"/>
  <c r="O127" i="3"/>
  <c r="AI138" i="3"/>
  <c r="AL138" i="3" s="1"/>
  <c r="AO138" i="3" s="1"/>
  <c r="K138" i="3" s="1"/>
  <c r="N138" i="3" s="1"/>
  <c r="AA138" i="3"/>
  <c r="AG138" i="3"/>
  <c r="X138" i="3"/>
  <c r="AE141" i="3"/>
  <c r="L141" i="3" s="1"/>
  <c r="P135" i="3"/>
  <c r="O135" i="3"/>
  <c r="AG120" i="3"/>
  <c r="X120" i="3"/>
  <c r="AI120" i="3"/>
  <c r="AL120" i="3" s="1"/>
  <c r="AO120" i="3" s="1"/>
  <c r="K120" i="3" s="1"/>
  <c r="N120" i="3" s="1"/>
  <c r="P125" i="3"/>
  <c r="O125" i="3"/>
  <c r="AI119" i="3"/>
  <c r="AL119" i="3" s="1"/>
  <c r="AO119" i="3" s="1"/>
  <c r="K119" i="3" s="1"/>
  <c r="N119" i="3" s="1"/>
  <c r="X119" i="3"/>
  <c r="AG119" i="3"/>
  <c r="O139" i="3"/>
  <c r="P139" i="3"/>
  <c r="N143" i="3"/>
  <c r="N131" i="3"/>
  <c r="AA120" i="3"/>
  <c r="N126" i="3"/>
  <c r="AI137" i="3"/>
  <c r="AL137" i="3" s="1"/>
  <c r="AO137" i="3" s="1"/>
  <c r="K137" i="3" s="1"/>
  <c r="N137" i="3" s="1"/>
  <c r="AA137" i="3"/>
  <c r="AG137" i="3"/>
  <c r="X137" i="3"/>
  <c r="AI133" i="3"/>
  <c r="AL133" i="3" s="1"/>
  <c r="AO133" i="3" s="1"/>
  <c r="K133" i="3" s="1"/>
  <c r="N133" i="3" s="1"/>
  <c r="X133" i="3"/>
  <c r="AG133" i="3"/>
  <c r="O138" i="3"/>
  <c r="P138" i="3"/>
  <c r="N127" i="3"/>
  <c r="P143" i="3"/>
  <c r="O143" i="3"/>
  <c r="AA133" i="3"/>
  <c r="AG136" i="3"/>
  <c r="X136" i="3"/>
  <c r="AI136" i="3"/>
  <c r="AL136" i="3" s="1"/>
  <c r="AO136" i="3" s="1"/>
  <c r="K136" i="3" s="1"/>
  <c r="AA119" i="3"/>
  <c r="N116" i="3"/>
  <c r="AI142" i="3"/>
  <c r="AL142" i="3" s="1"/>
  <c r="AO142" i="3" s="1"/>
  <c r="K142" i="3" s="1"/>
  <c r="N142" i="3" s="1"/>
  <c r="AG142" i="3"/>
  <c r="X142" i="3"/>
  <c r="AG125" i="3"/>
  <c r="AA125" i="3"/>
  <c r="AI125" i="3"/>
  <c r="AL125" i="3" s="1"/>
  <c r="AO125" i="3" s="1"/>
  <c r="K125" i="3" s="1"/>
  <c r="N125" i="3" s="1"/>
  <c r="X125" i="3"/>
  <c r="AI139" i="3"/>
  <c r="AL139" i="3" s="1"/>
  <c r="AO139" i="3" s="1"/>
  <c r="K139" i="3" s="1"/>
  <c r="N139" i="3" s="1"/>
  <c r="AG139" i="3"/>
  <c r="X139" i="3"/>
  <c r="AI141" i="3"/>
  <c r="AL141" i="3" s="1"/>
  <c r="AO141" i="3" s="1"/>
  <c r="K141" i="3" s="1"/>
  <c r="N141" i="3" s="1"/>
  <c r="X141" i="3"/>
  <c r="AG141" i="3"/>
  <c r="N124" i="3"/>
  <c r="P130" i="3"/>
  <c r="O130" i="3"/>
  <c r="AE136" i="3"/>
  <c r="L136" i="3" s="1"/>
  <c r="AA142" i="3"/>
  <c r="P99" i="3"/>
  <c r="O99" i="3"/>
  <c r="P92" i="3"/>
  <c r="O92" i="3"/>
  <c r="P89" i="3"/>
  <c r="O89" i="3"/>
  <c r="P114" i="3"/>
  <c r="O114" i="3"/>
  <c r="P101" i="3"/>
  <c r="O101" i="3"/>
  <c r="P106" i="3"/>
  <c r="O106" i="3"/>
  <c r="O96" i="3"/>
  <c r="P96" i="3"/>
  <c r="AI114" i="3"/>
  <c r="AL114" i="3" s="1"/>
  <c r="AO114" i="3" s="1"/>
  <c r="K114" i="3" s="1"/>
  <c r="N114" i="3" s="1"/>
  <c r="AG114" i="3"/>
  <c r="X114" i="3"/>
  <c r="AI109" i="3"/>
  <c r="AL109" i="3" s="1"/>
  <c r="AO109" i="3" s="1"/>
  <c r="K109" i="3" s="1"/>
  <c r="AG109" i="3"/>
  <c r="X109" i="3"/>
  <c r="N99" i="3"/>
  <c r="AI111" i="3"/>
  <c r="AL111" i="3" s="1"/>
  <c r="AO111" i="3" s="1"/>
  <c r="K111" i="3" s="1"/>
  <c r="N111" i="3" s="1"/>
  <c r="AA111" i="3"/>
  <c r="AG111" i="3"/>
  <c r="X111" i="3"/>
  <c r="AI105" i="3"/>
  <c r="AL105" i="3" s="1"/>
  <c r="AO105" i="3" s="1"/>
  <c r="K105" i="3" s="1"/>
  <c r="AG105" i="3"/>
  <c r="X105" i="3"/>
  <c r="N106" i="3"/>
  <c r="AG91" i="3"/>
  <c r="AA91" i="3"/>
  <c r="AI91" i="3"/>
  <c r="AL91" i="3" s="1"/>
  <c r="AO91" i="3" s="1"/>
  <c r="K91" i="3" s="1"/>
  <c r="X91" i="3"/>
  <c r="AE111" i="3"/>
  <c r="L111" i="3" s="1"/>
  <c r="AI113" i="3"/>
  <c r="AL113" i="3" s="1"/>
  <c r="AO113" i="3" s="1"/>
  <c r="K113" i="3" s="1"/>
  <c r="AG113" i="3"/>
  <c r="X113" i="3"/>
  <c r="P103" i="3"/>
  <c r="O103" i="3"/>
  <c r="AE105" i="3"/>
  <c r="L105" i="3" s="1"/>
  <c r="P94" i="3"/>
  <c r="O94" i="3"/>
  <c r="AE110" i="3"/>
  <c r="L110" i="3" s="1"/>
  <c r="N115" i="3"/>
  <c r="AA114" i="3"/>
  <c r="P98" i="3"/>
  <c r="O98" i="3"/>
  <c r="O88" i="3"/>
  <c r="P88" i="3"/>
  <c r="AI110" i="3"/>
  <c r="AL110" i="3" s="1"/>
  <c r="AO110" i="3" s="1"/>
  <c r="K110" i="3" s="1"/>
  <c r="AG110" i="3"/>
  <c r="X110" i="3"/>
  <c r="P108" i="3"/>
  <c r="O108" i="3"/>
  <c r="P107" i="3"/>
  <c r="O107" i="3"/>
  <c r="AE109" i="3"/>
  <c r="L109" i="3" s="1"/>
  <c r="P115" i="3"/>
  <c r="O115" i="3"/>
  <c r="AG92" i="3"/>
  <c r="X92" i="3"/>
  <c r="AI92" i="3"/>
  <c r="AL92" i="3" s="1"/>
  <c r="AO92" i="3" s="1"/>
  <c r="K92" i="3" s="1"/>
  <c r="N92" i="3" s="1"/>
  <c r="N101" i="3"/>
  <c r="P102" i="3"/>
  <c r="O102" i="3"/>
  <c r="AE97" i="3"/>
  <c r="L97" i="3" s="1"/>
  <c r="AA97" i="3"/>
  <c r="X97" i="3"/>
  <c r="AI97" i="3"/>
  <c r="AL97" i="3" s="1"/>
  <c r="AO97" i="3" s="1"/>
  <c r="K97" i="3" s="1"/>
  <c r="N97" i="3" s="1"/>
  <c r="AG97" i="3"/>
  <c r="N108" i="3"/>
  <c r="AA109" i="3"/>
  <c r="AE113" i="3"/>
  <c r="L113" i="3" s="1"/>
  <c r="AA92" i="3"/>
  <c r="P112" i="3"/>
  <c r="O112" i="3"/>
  <c r="N89" i="3"/>
  <c r="AA113" i="3"/>
  <c r="N107" i="3"/>
  <c r="N88" i="3"/>
  <c r="P90" i="3"/>
  <c r="O90" i="3"/>
  <c r="AE91" i="3"/>
  <c r="L91" i="3" s="1"/>
  <c r="P70" i="3"/>
  <c r="O70" i="3"/>
  <c r="O60" i="3"/>
  <c r="P60" i="3"/>
  <c r="N60" i="3"/>
  <c r="P73" i="3"/>
  <c r="O73" i="3"/>
  <c r="N73" i="3"/>
  <c r="O72" i="3"/>
  <c r="P72" i="3"/>
  <c r="O83" i="3"/>
  <c r="P83" i="3"/>
  <c r="P79" i="3"/>
  <c r="O79" i="3"/>
  <c r="P78" i="3"/>
  <c r="O78" i="3"/>
  <c r="N78" i="3"/>
  <c r="P71" i="3"/>
  <c r="O71" i="3"/>
  <c r="P62" i="3"/>
  <c r="O62" i="3"/>
  <c r="P63" i="3"/>
  <c r="O63" i="3"/>
  <c r="P75" i="3"/>
  <c r="O75" i="3"/>
  <c r="P86" i="3"/>
  <c r="O86" i="3"/>
  <c r="O68" i="3"/>
  <c r="P68" i="3"/>
  <c r="O82" i="3"/>
  <c r="P82" i="3"/>
  <c r="AI63" i="3"/>
  <c r="AL63" i="3" s="1"/>
  <c r="AO63" i="3" s="1"/>
  <c r="K63" i="3" s="1"/>
  <c r="N63" i="3" s="1"/>
  <c r="X63" i="3"/>
  <c r="AG63" i="3"/>
  <c r="AI81" i="3"/>
  <c r="AL81" i="3" s="1"/>
  <c r="AO81" i="3" s="1"/>
  <c r="K81" i="3" s="1"/>
  <c r="N81" i="3" s="1"/>
  <c r="AA81" i="3"/>
  <c r="AG81" i="3"/>
  <c r="X81" i="3"/>
  <c r="N72" i="3"/>
  <c r="AI83" i="3"/>
  <c r="AL83" i="3" s="1"/>
  <c r="AO83" i="3" s="1"/>
  <c r="K83" i="3" s="1"/>
  <c r="N83" i="3" s="1"/>
  <c r="AG83" i="3"/>
  <c r="X83" i="3"/>
  <c r="N70" i="3"/>
  <c r="P81" i="3"/>
  <c r="O81" i="3"/>
  <c r="P66" i="3"/>
  <c r="O66" i="3"/>
  <c r="AA63" i="3"/>
  <c r="P61" i="3"/>
  <c r="O61" i="3"/>
  <c r="AI77" i="3"/>
  <c r="AL77" i="3" s="1"/>
  <c r="AO77" i="3" s="1"/>
  <c r="K77" i="3" s="1"/>
  <c r="N77" i="3" s="1"/>
  <c r="AA77" i="3"/>
  <c r="X77" i="3"/>
  <c r="AG77" i="3"/>
  <c r="N61" i="3"/>
  <c r="AI85" i="3"/>
  <c r="AL85" i="3" s="1"/>
  <c r="AO85" i="3" s="1"/>
  <c r="K85" i="3" s="1"/>
  <c r="AA85" i="3"/>
  <c r="AG85" i="3"/>
  <c r="X85" i="3"/>
  <c r="AI86" i="3"/>
  <c r="AL86" i="3" s="1"/>
  <c r="AO86" i="3" s="1"/>
  <c r="K86" i="3" s="1"/>
  <c r="N86" i="3" s="1"/>
  <c r="AG86" i="3"/>
  <c r="X86" i="3"/>
  <c r="AA86" i="3"/>
  <c r="N71" i="3"/>
  <c r="AE85" i="3"/>
  <c r="L85" i="3" s="1"/>
  <c r="AG79" i="3"/>
  <c r="X79" i="3"/>
  <c r="AI79" i="3"/>
  <c r="AL79" i="3" s="1"/>
  <c r="AO79" i="3" s="1"/>
  <c r="K79" i="3" s="1"/>
  <c r="N79" i="3" s="1"/>
  <c r="AA79" i="3"/>
  <c r="P74" i="3"/>
  <c r="O74" i="3"/>
  <c r="P87" i="3"/>
  <c r="O87" i="3"/>
  <c r="N75" i="3"/>
  <c r="AA69" i="3"/>
  <c r="AE69" i="3"/>
  <c r="L69" i="3" s="1"/>
  <c r="X69" i="3"/>
  <c r="AI69" i="3"/>
  <c r="AL69" i="3" s="1"/>
  <c r="AO69" i="3" s="1"/>
  <c r="K69" i="3" s="1"/>
  <c r="N69" i="3" s="1"/>
  <c r="AG69" i="3"/>
  <c r="P80" i="3"/>
  <c r="O80" i="3"/>
  <c r="AG80" i="3"/>
  <c r="X80" i="3"/>
  <c r="AI80" i="3"/>
  <c r="AL80" i="3" s="1"/>
  <c r="AO80" i="3" s="1"/>
  <c r="K80" i="3" s="1"/>
  <c r="N80" i="3" s="1"/>
  <c r="AG87" i="3"/>
  <c r="X87" i="3"/>
  <c r="AI87" i="3"/>
  <c r="AL87" i="3" s="1"/>
  <c r="AO87" i="3" s="1"/>
  <c r="K87" i="3" s="1"/>
  <c r="N87" i="3" s="1"/>
  <c r="AA87" i="3"/>
  <c r="AG64" i="3"/>
  <c r="X64" i="3"/>
  <c r="AA64" i="3"/>
  <c r="AI64" i="3"/>
  <c r="AL64" i="3" s="1"/>
  <c r="AO64" i="3" s="1"/>
  <c r="K64" i="3" s="1"/>
  <c r="AE77" i="3"/>
  <c r="L77" i="3" s="1"/>
  <c r="N62" i="3"/>
  <c r="AE64" i="3"/>
  <c r="L64" i="3" s="1"/>
  <c r="P39" i="3"/>
  <c r="O39" i="3"/>
  <c r="P56" i="3"/>
  <c r="O56" i="3"/>
  <c r="N33" i="3"/>
  <c r="P54" i="3"/>
  <c r="O54" i="3"/>
  <c r="P46" i="3"/>
  <c r="O46" i="3"/>
  <c r="P36" i="3"/>
  <c r="O36" i="3"/>
  <c r="P33" i="3"/>
  <c r="O33" i="3"/>
  <c r="O48" i="3"/>
  <c r="P48" i="3"/>
  <c r="P52" i="3"/>
  <c r="O52" i="3"/>
  <c r="P35" i="3"/>
  <c r="O35" i="3"/>
  <c r="P41" i="3"/>
  <c r="O41" i="3"/>
  <c r="P47" i="3"/>
  <c r="O47" i="3"/>
  <c r="N46" i="3"/>
  <c r="P49" i="3"/>
  <c r="O49" i="3"/>
  <c r="AG37" i="3"/>
  <c r="X37" i="3"/>
  <c r="AA37" i="3"/>
  <c r="AI37" i="3"/>
  <c r="AL37" i="3" s="1"/>
  <c r="AO37" i="3" s="1"/>
  <c r="K37" i="3" s="1"/>
  <c r="N37" i="3" s="1"/>
  <c r="AI58" i="3"/>
  <c r="AL58" i="3" s="1"/>
  <c r="AO58" i="3" s="1"/>
  <c r="K58" i="3" s="1"/>
  <c r="N58" i="3" s="1"/>
  <c r="AA58" i="3"/>
  <c r="AG58" i="3"/>
  <c r="X58" i="3"/>
  <c r="AI53" i="3"/>
  <c r="AL53" i="3" s="1"/>
  <c r="AO53" i="3" s="1"/>
  <c r="K53" i="3" s="1"/>
  <c r="AG53" i="3"/>
  <c r="X53" i="3"/>
  <c r="N44" i="3"/>
  <c r="N49" i="3"/>
  <c r="AG51" i="3"/>
  <c r="X51" i="3"/>
  <c r="AI51" i="3"/>
  <c r="AL51" i="3" s="1"/>
  <c r="AO51" i="3" s="1"/>
  <c r="K51" i="3" s="1"/>
  <c r="N51" i="3" s="1"/>
  <c r="AE53" i="3"/>
  <c r="L53" i="3" s="1"/>
  <c r="P50" i="3"/>
  <c r="O50" i="3"/>
  <c r="AI54" i="3"/>
  <c r="AL54" i="3" s="1"/>
  <c r="AO54" i="3" s="1"/>
  <c r="K54" i="3" s="1"/>
  <c r="N54" i="3" s="1"/>
  <c r="AA54" i="3"/>
  <c r="AG54" i="3"/>
  <c r="X54" i="3"/>
  <c r="AG36" i="3"/>
  <c r="X36" i="3"/>
  <c r="AI36" i="3"/>
  <c r="AL36" i="3" s="1"/>
  <c r="AO36" i="3" s="1"/>
  <c r="K36" i="3" s="1"/>
  <c r="N36" i="3" s="1"/>
  <c r="AI55" i="3"/>
  <c r="AL55" i="3" s="1"/>
  <c r="AO55" i="3" s="1"/>
  <c r="K55" i="3" s="1"/>
  <c r="AA55" i="3"/>
  <c r="AG55" i="3"/>
  <c r="X55" i="3"/>
  <c r="AE55" i="3"/>
  <c r="L55" i="3" s="1"/>
  <c r="P45" i="3"/>
  <c r="O45" i="3"/>
  <c r="P58" i="3"/>
  <c r="O58" i="3"/>
  <c r="N45" i="3"/>
  <c r="P57" i="3"/>
  <c r="O57" i="3"/>
  <c r="AG59" i="3"/>
  <c r="X59" i="3"/>
  <c r="AI59" i="3"/>
  <c r="AL59" i="3" s="1"/>
  <c r="AO59" i="3" s="1"/>
  <c r="K59" i="3" s="1"/>
  <c r="AI56" i="3"/>
  <c r="AL56" i="3" s="1"/>
  <c r="AO56" i="3" s="1"/>
  <c r="K56" i="3" s="1"/>
  <c r="N56" i="3" s="1"/>
  <c r="AG56" i="3"/>
  <c r="X56" i="3"/>
  <c r="N43" i="3"/>
  <c r="N39" i="3"/>
  <c r="AE37" i="3"/>
  <c r="L37" i="3" s="1"/>
  <c r="P42" i="3"/>
  <c r="O42" i="3"/>
  <c r="AI35" i="3"/>
  <c r="AL35" i="3" s="1"/>
  <c r="AO35" i="3" s="1"/>
  <c r="K35" i="3" s="1"/>
  <c r="N35" i="3" s="1"/>
  <c r="X35" i="3"/>
  <c r="AG35" i="3"/>
  <c r="O32" i="3"/>
  <c r="P32" i="3"/>
  <c r="AE59" i="3"/>
  <c r="L59" i="3" s="1"/>
  <c r="N48" i="3"/>
  <c r="AE51" i="3"/>
  <c r="L51" i="3" s="1"/>
  <c r="O40" i="3"/>
  <c r="P40" i="3"/>
  <c r="AG41" i="3"/>
  <c r="X41" i="3"/>
  <c r="AI41" i="3"/>
  <c r="AL41" i="3" s="1"/>
  <c r="AO41" i="3" s="1"/>
  <c r="K41" i="3" s="1"/>
  <c r="N41" i="3" s="1"/>
  <c r="N47" i="3"/>
  <c r="P43" i="3"/>
  <c r="O43" i="3"/>
  <c r="O44" i="3"/>
  <c r="P44" i="3"/>
  <c r="N52" i="3"/>
  <c r="AE24" i="3"/>
  <c r="L24" i="3" s="1"/>
  <c r="N31" i="3"/>
  <c r="P31" i="3"/>
  <c r="O31" i="3"/>
  <c r="P30" i="3"/>
  <c r="O30" i="3"/>
  <c r="N30" i="3"/>
  <c r="AI25" i="3"/>
  <c r="AL25" i="3" s="1"/>
  <c r="AO25" i="3" s="1"/>
  <c r="K25" i="3" s="1"/>
  <c r="X25" i="3"/>
  <c r="AI26" i="3"/>
  <c r="AL26" i="3" s="1"/>
  <c r="AO26" i="3" s="1"/>
  <c r="K26" i="3" s="1"/>
  <c r="X26" i="3"/>
  <c r="X28" i="3"/>
  <c r="X22" i="3"/>
  <c r="P29" i="3"/>
  <c r="O29" i="3"/>
  <c r="X27" i="3"/>
  <c r="AE26" i="3"/>
  <c r="L26" i="3" s="1"/>
  <c r="P26" i="3" s="1"/>
  <c r="N29" i="3"/>
  <c r="X21" i="3"/>
  <c r="X23" i="3"/>
  <c r="AI24" i="3"/>
  <c r="AL24" i="3" s="1"/>
  <c r="AO24" i="3" s="1"/>
  <c r="K24" i="3" s="1"/>
  <c r="N24" i="3" s="1"/>
  <c r="X24" i="3"/>
  <c r="AA26" i="3"/>
  <c r="AG24" i="3"/>
  <c r="N27" i="3"/>
  <c r="AG26" i="3"/>
  <c r="AE25" i="3"/>
  <c r="L25" i="3" s="1"/>
  <c r="N25" i="3" s="1"/>
  <c r="AA25" i="3"/>
  <c r="AG25" i="3"/>
  <c r="AA24" i="3"/>
  <c r="P22" i="3"/>
  <c r="O22" i="3"/>
  <c r="O21" i="3"/>
  <c r="P21" i="3"/>
  <c r="O24" i="3"/>
  <c r="P24" i="3"/>
  <c r="N23" i="3"/>
  <c r="N28" i="3"/>
  <c r="N21" i="3"/>
  <c r="P27" i="3"/>
  <c r="O27" i="3"/>
  <c r="P23" i="3"/>
  <c r="O23" i="3"/>
  <c r="N22" i="3"/>
  <c r="P28" i="3"/>
  <c r="O28" i="3"/>
  <c r="P136" i="3" l="1"/>
  <c r="O136" i="3"/>
  <c r="N136" i="3"/>
  <c r="P141" i="3"/>
  <c r="O141" i="3"/>
  <c r="P113" i="3"/>
  <c r="O113" i="3"/>
  <c r="P109" i="3"/>
  <c r="O109" i="3"/>
  <c r="P105" i="3"/>
  <c r="O105" i="3"/>
  <c r="N91" i="3"/>
  <c r="P91" i="3"/>
  <c r="O91" i="3"/>
  <c r="O110" i="3"/>
  <c r="P110" i="3"/>
  <c r="N113" i="3"/>
  <c r="P97" i="3"/>
  <c r="O97" i="3"/>
  <c r="N110" i="3"/>
  <c r="O111" i="3"/>
  <c r="P111" i="3"/>
  <c r="N105" i="3"/>
  <c r="N109" i="3"/>
  <c r="P64" i="3"/>
  <c r="O64" i="3"/>
  <c r="P77" i="3"/>
  <c r="O77" i="3"/>
  <c r="N64" i="3"/>
  <c r="P69" i="3"/>
  <c r="O69" i="3"/>
  <c r="P85" i="3"/>
  <c r="O85" i="3"/>
  <c r="N85" i="3"/>
  <c r="P59" i="3"/>
  <c r="O59" i="3"/>
  <c r="O37" i="3"/>
  <c r="P37" i="3"/>
  <c r="O55" i="3"/>
  <c r="P55" i="3"/>
  <c r="N55" i="3"/>
  <c r="P51" i="3"/>
  <c r="O51" i="3"/>
  <c r="N59" i="3"/>
  <c r="P53" i="3"/>
  <c r="O53" i="3"/>
  <c r="N53" i="3"/>
  <c r="P25" i="3"/>
  <c r="N26" i="3"/>
  <c r="O26" i="3"/>
  <c r="O25" i="3"/>
  <c r="X20" i="3" l="1"/>
  <c r="X19" i="3"/>
  <c r="X18" i="3"/>
  <c r="X17" i="3"/>
  <c r="X16" i="3"/>
  <c r="X15" i="3"/>
  <c r="AP19" i="3"/>
  <c r="AM19" i="3"/>
  <c r="AN19" i="3" s="1"/>
  <c r="AJ19" i="3"/>
  <c r="AH19" i="3"/>
  <c r="Z19" i="3" s="1"/>
  <c r="AD19" i="3"/>
  <c r="I19" i="3"/>
  <c r="H19" i="3"/>
  <c r="G19" i="3"/>
  <c r="F19" i="3"/>
  <c r="E19" i="3"/>
  <c r="D19" i="3"/>
  <c r="C19" i="3"/>
  <c r="AP18" i="3"/>
  <c r="AM18" i="3"/>
  <c r="AN18" i="3" s="1"/>
  <c r="AJ18" i="3"/>
  <c r="AH18" i="3"/>
  <c r="Z18" i="3" s="1"/>
  <c r="AD18" i="3"/>
  <c r="I18" i="3"/>
  <c r="H18" i="3"/>
  <c r="G18" i="3"/>
  <c r="F18" i="3"/>
  <c r="E18" i="3"/>
  <c r="AF18" i="3" s="1"/>
  <c r="D18" i="3"/>
  <c r="C18" i="3"/>
  <c r="AP17" i="3"/>
  <c r="AM17" i="3"/>
  <c r="AN17" i="3" s="1"/>
  <c r="AJ17" i="3"/>
  <c r="AH17" i="3"/>
  <c r="Z17" i="3" s="1"/>
  <c r="AD17" i="3"/>
  <c r="I17" i="3"/>
  <c r="H17" i="3"/>
  <c r="G17" i="3"/>
  <c r="F17" i="3"/>
  <c r="E17" i="3"/>
  <c r="AF17" i="3" s="1"/>
  <c r="D17" i="3"/>
  <c r="C17" i="3"/>
  <c r="AP16" i="3"/>
  <c r="AM16" i="3"/>
  <c r="AN16" i="3" s="1"/>
  <c r="AJ16" i="3"/>
  <c r="AH16" i="3"/>
  <c r="Z16" i="3" s="1"/>
  <c r="AD16" i="3"/>
  <c r="I16" i="3"/>
  <c r="H16" i="3"/>
  <c r="G16" i="3"/>
  <c r="F16" i="3"/>
  <c r="E16" i="3"/>
  <c r="AF16" i="3" s="1"/>
  <c r="D16" i="3"/>
  <c r="C16" i="3"/>
  <c r="AP15" i="3"/>
  <c r="AM15" i="3"/>
  <c r="AN15" i="3" s="1"/>
  <c r="AJ15" i="3"/>
  <c r="AH15" i="3"/>
  <c r="Z15" i="3" s="1"/>
  <c r="AD15" i="3"/>
  <c r="I15" i="3"/>
  <c r="H15" i="3"/>
  <c r="G15" i="3"/>
  <c r="F15" i="3"/>
  <c r="E15" i="3"/>
  <c r="AF15" i="3" s="1"/>
  <c r="D15" i="3"/>
  <c r="C15" i="3"/>
  <c r="AP20" i="3"/>
  <c r="AM20" i="3"/>
  <c r="AN20" i="3" s="1"/>
  <c r="AJ20" i="3"/>
  <c r="AH20" i="3"/>
  <c r="Z20" i="3" s="1"/>
  <c r="AD20" i="3"/>
  <c r="I20" i="3"/>
  <c r="H20" i="3"/>
  <c r="G20" i="3"/>
  <c r="F20" i="3"/>
  <c r="E20" i="3"/>
  <c r="D20" i="3"/>
  <c r="C20" i="3"/>
  <c r="AB16" i="3" l="1"/>
  <c r="AC16" i="3" s="1"/>
  <c r="AB19" i="3"/>
  <c r="AC19" i="3" s="1"/>
  <c r="AE19" i="3" s="1"/>
  <c r="L19" i="3" s="1"/>
  <c r="AI18" i="3"/>
  <c r="AL18" i="3" s="1"/>
  <c r="AO18" i="3" s="1"/>
  <c r="K18" i="3" s="1"/>
  <c r="AI17" i="3"/>
  <c r="AL17" i="3" s="1"/>
  <c r="AO17" i="3"/>
  <c r="K17" i="3" s="1"/>
  <c r="T17" i="3"/>
  <c r="T18" i="3"/>
  <c r="T16" i="3"/>
  <c r="AI19" i="3"/>
  <c r="AL19" i="3" s="1"/>
  <c r="AO19" i="3" s="1"/>
  <c r="K19" i="3" s="1"/>
  <c r="AG19" i="3"/>
  <c r="AA15" i="3"/>
  <c r="AB15" i="3"/>
  <c r="AC15" i="3" s="1"/>
  <c r="AE15" i="3" s="1"/>
  <c r="L15" i="3" s="1"/>
  <c r="T15" i="3"/>
  <c r="T19" i="3"/>
  <c r="AB17" i="3"/>
  <c r="AC17" i="3" s="1"/>
  <c r="AF19" i="3"/>
  <c r="AB18" i="3"/>
  <c r="AC18" i="3" s="1"/>
  <c r="AE18" i="3" s="1"/>
  <c r="L18" i="3" s="1"/>
  <c r="AA19" i="3"/>
  <c r="AA16" i="3"/>
  <c r="AG18" i="3"/>
  <c r="AG17" i="3"/>
  <c r="AI20" i="3"/>
  <c r="AL20" i="3" s="1"/>
  <c r="AO20" i="3" s="1"/>
  <c r="K20" i="3" s="1"/>
  <c r="AG20" i="3"/>
  <c r="T20" i="3"/>
  <c r="AA20" i="3"/>
  <c r="AF20" i="3"/>
  <c r="AB20" i="3"/>
  <c r="AC20" i="3" s="1"/>
  <c r="AE20" i="3" s="1"/>
  <c r="L20" i="3" s="1"/>
  <c r="AE16" i="3" l="1"/>
  <c r="L16" i="3" s="1"/>
  <c r="O16" i="3" s="1"/>
  <c r="AE17" i="3"/>
  <c r="L17" i="3" s="1"/>
  <c r="O17" i="3" s="1"/>
  <c r="N18" i="3"/>
  <c r="AA18" i="3"/>
  <c r="AA17" i="3"/>
  <c r="P15" i="3"/>
  <c r="O15" i="3"/>
  <c r="N19" i="3"/>
  <c r="P18" i="3"/>
  <c r="O18" i="3"/>
  <c r="AG15" i="3"/>
  <c r="AI15" i="3"/>
  <c r="AL15" i="3" s="1"/>
  <c r="AO15" i="3" s="1"/>
  <c r="K15" i="3" s="1"/>
  <c r="N15" i="3" s="1"/>
  <c r="AI16" i="3"/>
  <c r="AL16" i="3" s="1"/>
  <c r="AO16" i="3" s="1"/>
  <c r="K16" i="3" s="1"/>
  <c r="AG16" i="3"/>
  <c r="P19" i="3"/>
  <c r="O19" i="3"/>
  <c r="N20" i="3"/>
  <c r="P20" i="3"/>
  <c r="O20" i="3"/>
  <c r="N17" i="3" l="1"/>
  <c r="P17" i="3"/>
  <c r="N16" i="3"/>
  <c r="P16" i="3"/>
  <c r="AP14" i="3" l="1"/>
  <c r="AM14" i="3"/>
  <c r="AN14" i="3" s="1"/>
  <c r="AJ14" i="3"/>
  <c r="AH14" i="3"/>
  <c r="Z14" i="3" s="1"/>
  <c r="AD14" i="3"/>
  <c r="I14" i="3"/>
  <c r="H14" i="3"/>
  <c r="G14" i="3"/>
  <c r="F14" i="3"/>
  <c r="E14" i="3"/>
  <c r="W14" i="3" s="1"/>
  <c r="X14" i="3" s="1"/>
  <c r="D14" i="3"/>
  <c r="C14" i="3"/>
  <c r="AP12" i="3"/>
  <c r="AM12" i="3"/>
  <c r="AN12" i="3" s="1"/>
  <c r="AJ12" i="3"/>
  <c r="AH12" i="3"/>
  <c r="Z12" i="3" s="1"/>
  <c r="AD12" i="3"/>
  <c r="I12" i="3"/>
  <c r="H12" i="3"/>
  <c r="G12" i="3"/>
  <c r="F12" i="3"/>
  <c r="E12" i="3"/>
  <c r="W12" i="3" s="1"/>
  <c r="D12" i="3"/>
  <c r="C12" i="3"/>
  <c r="AP11" i="3"/>
  <c r="AM11" i="3"/>
  <c r="AN11" i="3" s="1"/>
  <c r="T11" i="3" s="1"/>
  <c r="AJ11" i="3"/>
  <c r="AH11" i="3"/>
  <c r="Z11" i="3" s="1"/>
  <c r="AD11" i="3"/>
  <c r="I11" i="3"/>
  <c r="H11" i="3"/>
  <c r="G11" i="3"/>
  <c r="F11" i="3"/>
  <c r="E11" i="3"/>
  <c r="W11" i="3" s="1"/>
  <c r="D11" i="3"/>
  <c r="C11" i="3"/>
  <c r="AP10" i="3"/>
  <c r="AM10" i="3"/>
  <c r="AN10" i="3" s="1"/>
  <c r="T10" i="3" s="1"/>
  <c r="AJ10" i="3"/>
  <c r="AH10" i="3"/>
  <c r="Z10" i="3" s="1"/>
  <c r="AD10" i="3"/>
  <c r="I10" i="3"/>
  <c r="H10" i="3"/>
  <c r="G10" i="3"/>
  <c r="F10" i="3"/>
  <c r="E10" i="3"/>
  <c r="AF10" i="3" s="1"/>
  <c r="D10" i="3"/>
  <c r="C10" i="3"/>
  <c r="AP9" i="3"/>
  <c r="AM9" i="3"/>
  <c r="AN9" i="3" s="1"/>
  <c r="AJ9" i="3"/>
  <c r="AH9" i="3"/>
  <c r="Z9" i="3" s="1"/>
  <c r="AD9" i="3"/>
  <c r="I9" i="3"/>
  <c r="H9" i="3"/>
  <c r="G9" i="3"/>
  <c r="F9" i="3"/>
  <c r="E9" i="3"/>
  <c r="AF9" i="3" s="1"/>
  <c r="D9" i="3"/>
  <c r="C9" i="3"/>
  <c r="AP8" i="3"/>
  <c r="AM8" i="3"/>
  <c r="AN8" i="3" s="1"/>
  <c r="AJ8" i="3"/>
  <c r="AH8" i="3"/>
  <c r="Z8" i="3" s="1"/>
  <c r="AD8" i="3"/>
  <c r="I8" i="3"/>
  <c r="H8" i="3"/>
  <c r="G8" i="3"/>
  <c r="F8" i="3"/>
  <c r="E8" i="3"/>
  <c r="W8" i="3" s="1"/>
  <c r="D8" i="3"/>
  <c r="C8" i="3"/>
  <c r="AP7" i="3"/>
  <c r="AM7" i="3"/>
  <c r="AN7" i="3" s="1"/>
  <c r="AJ7" i="3"/>
  <c r="AH7" i="3"/>
  <c r="Z7" i="3" s="1"/>
  <c r="AD7" i="3"/>
  <c r="I7" i="3"/>
  <c r="H7" i="3"/>
  <c r="G7" i="3"/>
  <c r="F7" i="3"/>
  <c r="E7" i="3"/>
  <c r="W7" i="3" s="1"/>
  <c r="D7" i="3"/>
  <c r="C7" i="3"/>
  <c r="AP6" i="3"/>
  <c r="AM6" i="3"/>
  <c r="AN6" i="3" s="1"/>
  <c r="AJ6" i="3"/>
  <c r="AH6" i="3"/>
  <c r="Z6" i="3" s="1"/>
  <c r="AD6" i="3"/>
  <c r="I6" i="3"/>
  <c r="H6" i="3"/>
  <c r="G6" i="3"/>
  <c r="F6" i="3"/>
  <c r="E6" i="3"/>
  <c r="W6" i="3" s="1"/>
  <c r="D6" i="3"/>
  <c r="C6" i="3"/>
  <c r="AP13" i="3"/>
  <c r="AM13" i="3"/>
  <c r="AN13" i="3" s="1"/>
  <c r="AJ13" i="3"/>
  <c r="AH13" i="3"/>
  <c r="Z13" i="3" s="1"/>
  <c r="AD13" i="3"/>
  <c r="I13" i="3"/>
  <c r="H13" i="3"/>
  <c r="G13" i="3"/>
  <c r="F13" i="3"/>
  <c r="E13" i="3"/>
  <c r="W13" i="3" s="1"/>
  <c r="D13" i="3"/>
  <c r="C13" i="3"/>
  <c r="AP5" i="3"/>
  <c r="AM5" i="3"/>
  <c r="AN5" i="3" s="1"/>
  <c r="AJ5" i="3"/>
  <c r="AH5" i="3"/>
  <c r="Z5" i="3" s="1"/>
  <c r="AD5" i="3"/>
  <c r="I5" i="3"/>
  <c r="H5" i="3"/>
  <c r="G5" i="3"/>
  <c r="F5" i="3"/>
  <c r="E5" i="3"/>
  <c r="W5" i="3" s="1"/>
  <c r="X5" i="3" s="1"/>
  <c r="D5" i="3"/>
  <c r="C5" i="3"/>
  <c r="AP4" i="3"/>
  <c r="AM4" i="3"/>
  <c r="AN4" i="3" s="1"/>
  <c r="AJ4" i="3"/>
  <c r="AH4" i="3"/>
  <c r="Z4" i="3" s="1"/>
  <c r="AD4" i="3"/>
  <c r="I4" i="3"/>
  <c r="H4" i="3"/>
  <c r="G4" i="3"/>
  <c r="F4" i="3"/>
  <c r="E4" i="3"/>
  <c r="W4" i="3" s="1"/>
  <c r="X4" i="3" s="1"/>
  <c r="D4" i="3"/>
  <c r="C4" i="3"/>
  <c r="AF7" i="3" l="1"/>
  <c r="AB10" i="3"/>
  <c r="AC10" i="3" s="1"/>
  <c r="AB7" i="3"/>
  <c r="AC7" i="3" s="1"/>
  <c r="AE7" i="3" s="1"/>
  <c r="L7" i="3" s="1"/>
  <c r="AG7" i="3"/>
  <c r="AI14" i="3"/>
  <c r="AL14" i="3" s="1"/>
  <c r="AO14" i="3" s="1"/>
  <c r="K14" i="3" s="1"/>
  <c r="AG14" i="3"/>
  <c r="T14" i="3"/>
  <c r="AF14" i="3"/>
  <c r="AA14" i="3"/>
  <c r="AB14" i="3"/>
  <c r="AC14" i="3" s="1"/>
  <c r="AE14" i="3" s="1"/>
  <c r="L14" i="3" s="1"/>
  <c r="AB8" i="3"/>
  <c r="AC8" i="3" s="1"/>
  <c r="AE8" i="3" s="1"/>
  <c r="L8" i="3" s="1"/>
  <c r="AF12" i="3"/>
  <c r="AF11" i="3"/>
  <c r="W10" i="3"/>
  <c r="AG10" i="3" s="1"/>
  <c r="AI7" i="3"/>
  <c r="AL7" i="3" s="1"/>
  <c r="AO7" i="3" s="1"/>
  <c r="K7" i="3" s="1"/>
  <c r="AI6" i="3"/>
  <c r="AL6" i="3" s="1"/>
  <c r="AO6" i="3" s="1"/>
  <c r="K6" i="3" s="1"/>
  <c r="AG6" i="3"/>
  <c r="T12" i="3"/>
  <c r="AG8" i="3"/>
  <c r="AI8" i="3"/>
  <c r="AL8" i="3" s="1"/>
  <c r="AO8" i="3" s="1"/>
  <c r="K8" i="3" s="1"/>
  <c r="AB12" i="3"/>
  <c r="AC12" i="3" s="1"/>
  <c r="AE12" i="3" s="1"/>
  <c r="L12" i="3" s="1"/>
  <c r="AA12" i="3"/>
  <c r="AB11" i="3"/>
  <c r="AC11" i="3" s="1"/>
  <c r="AE11" i="3" s="1"/>
  <c r="L11" i="3" s="1"/>
  <c r="AA11" i="3"/>
  <c r="T8" i="3"/>
  <c r="AI12" i="3"/>
  <c r="AL12" i="3" s="1"/>
  <c r="AO12" i="3" s="1"/>
  <c r="K12" i="3" s="1"/>
  <c r="AG12" i="3"/>
  <c r="AG11" i="3"/>
  <c r="AI11" i="3"/>
  <c r="AL11" i="3" s="1"/>
  <c r="AO11" i="3" s="1"/>
  <c r="K11" i="3" s="1"/>
  <c r="T6" i="3"/>
  <c r="T7" i="3"/>
  <c r="AF6" i="3"/>
  <c r="T9" i="3"/>
  <c r="W9" i="3"/>
  <c r="AB6" i="3"/>
  <c r="AC6" i="3" s="1"/>
  <c r="AE6" i="3" s="1"/>
  <c r="L6" i="3" s="1"/>
  <c r="AF8" i="3"/>
  <c r="AB9" i="3"/>
  <c r="AC9" i="3" s="1"/>
  <c r="AA8" i="3"/>
  <c r="AA7" i="3"/>
  <c r="AA6" i="3"/>
  <c r="AG13" i="3"/>
  <c r="AI13" i="3"/>
  <c r="AL13" i="3" s="1"/>
  <c r="AO13" i="3" s="1"/>
  <c r="K13" i="3" s="1"/>
  <c r="T13" i="3"/>
  <c r="AA13" i="3"/>
  <c r="AB13" i="3"/>
  <c r="AC13" i="3" s="1"/>
  <c r="AE13" i="3" s="1"/>
  <c r="L13" i="3" s="1"/>
  <c r="AF13" i="3"/>
  <c r="T5" i="3"/>
  <c r="AG5" i="3"/>
  <c r="AI5" i="3"/>
  <c r="AL5" i="3" s="1"/>
  <c r="AO5" i="3" s="1"/>
  <c r="K5" i="3" s="1"/>
  <c r="AA5" i="3"/>
  <c r="AB5" i="3"/>
  <c r="AC5" i="3" s="1"/>
  <c r="AE5" i="3" s="1"/>
  <c r="L5" i="3" s="1"/>
  <c r="AF5" i="3"/>
  <c r="AB4" i="3"/>
  <c r="AC4" i="3" s="1"/>
  <c r="AE4" i="3" s="1"/>
  <c r="L4" i="3" s="1"/>
  <c r="P4" i="3" s="1"/>
  <c r="AI4" i="3"/>
  <c r="AL4" i="3" s="1"/>
  <c r="AO4" i="3" s="1"/>
  <c r="K4" i="3" s="1"/>
  <c r="AG4" i="3"/>
  <c r="AA4" i="3"/>
  <c r="AF4" i="3"/>
  <c r="T4" i="3"/>
  <c r="AA10" i="3" l="1"/>
  <c r="X8" i="3"/>
  <c r="X7" i="3"/>
  <c r="P14" i="3"/>
  <c r="O14" i="3"/>
  <c r="AI10" i="3"/>
  <c r="AL10" i="3" s="1"/>
  <c r="AO10" i="3" s="1"/>
  <c r="K10" i="3" s="1"/>
  <c r="X10" i="3"/>
  <c r="X6" i="3"/>
  <c r="X11" i="3"/>
  <c r="X12" i="3"/>
  <c r="N14" i="3"/>
  <c r="AA9" i="3"/>
  <c r="X9" i="3"/>
  <c r="X13" i="3"/>
  <c r="AE10" i="3"/>
  <c r="L10" i="3" s="1"/>
  <c r="AE9" i="3"/>
  <c r="L9" i="3" s="1"/>
  <c r="P9" i="3" s="1"/>
  <c r="N12" i="3"/>
  <c r="N8" i="3"/>
  <c r="P6" i="3"/>
  <c r="O6" i="3"/>
  <c r="P11" i="3"/>
  <c r="O11" i="3"/>
  <c r="P12" i="3"/>
  <c r="O12" i="3"/>
  <c r="P7" i="3"/>
  <c r="O7" i="3"/>
  <c r="P8" i="3"/>
  <c r="O8" i="3"/>
  <c r="AI9" i="3"/>
  <c r="AL9" i="3" s="1"/>
  <c r="AO9" i="3" s="1"/>
  <c r="K9" i="3" s="1"/>
  <c r="AG9" i="3"/>
  <c r="N7" i="3"/>
  <c r="N6" i="3"/>
  <c r="N11" i="3"/>
  <c r="P13" i="3"/>
  <c r="O13" i="3"/>
  <c r="N13" i="3"/>
  <c r="N5" i="3"/>
  <c r="P5" i="3"/>
  <c r="O5" i="3"/>
  <c r="O4" i="3"/>
  <c r="N4" i="3"/>
  <c r="O9" i="3" l="1"/>
  <c r="N10" i="3"/>
  <c r="N9" i="3"/>
  <c r="P10" i="3"/>
  <c r="O10" i="3"/>
</calcChain>
</file>

<file path=xl/sharedStrings.xml><?xml version="1.0" encoding="utf-8"?>
<sst xmlns="http://schemas.openxmlformats.org/spreadsheetml/2006/main" count="479" uniqueCount="67">
  <si>
    <t>VALORIZACION STOCK AL</t>
  </si>
  <si>
    <t>BODEGA</t>
  </si>
  <si>
    <t>PRODUCTO</t>
  </si>
  <si>
    <t>SKU</t>
  </si>
  <si>
    <t>PROTEÍNA</t>
  </si>
  <si>
    <t>ORIGEN</t>
  </si>
  <si>
    <t>MARCA</t>
  </si>
  <si>
    <t>ESTADO</t>
  </si>
  <si>
    <t>CALIDAD</t>
  </si>
  <si>
    <t>TIPO</t>
  </si>
  <si>
    <t>CLIENTE</t>
  </si>
  <si>
    <t>KILOS</t>
  </si>
  <si>
    <t>COSTO NETO</t>
  </si>
  <si>
    <t>FECHA VENCIMIENTO</t>
  </si>
  <si>
    <t xml:space="preserve"> MARGEN 3%</t>
  </si>
  <si>
    <t>MARGEN 7%</t>
  </si>
  <si>
    <t>N° Factura de Origen</t>
  </si>
  <si>
    <t>TC</t>
  </si>
  <si>
    <t>CAJAS</t>
  </si>
  <si>
    <t>Kilogramos</t>
  </si>
  <si>
    <t>Porcentaje de Carga</t>
  </si>
  <si>
    <t>Dolares</t>
  </si>
  <si>
    <t>CLP</t>
  </si>
  <si>
    <t>CLP Unitario</t>
  </si>
  <si>
    <t>Internación</t>
  </si>
  <si>
    <t>CLP + Internación</t>
  </si>
  <si>
    <t>CLP + Internación Unitario</t>
  </si>
  <si>
    <t>Dolar Unitario LIBRA</t>
  </si>
  <si>
    <t>Dolar Unitario KILO</t>
  </si>
  <si>
    <t>Kilogramos entrada</t>
  </si>
  <si>
    <t>Cajas De entrada</t>
  </si>
  <si>
    <t>Peso Promedio</t>
  </si>
  <si>
    <t>Cajas Vendidas</t>
  </si>
  <si>
    <t>Cajas Disponibles</t>
  </si>
  <si>
    <t>Kilogramos Prom Disponibles</t>
  </si>
  <si>
    <t>3) STOCK</t>
  </si>
  <si>
    <t>HISTORICO</t>
  </si>
  <si>
    <t>Pendiente</t>
  </si>
  <si>
    <t>Liberado</t>
  </si>
  <si>
    <t>Recepcionado</t>
  </si>
  <si>
    <t>Cuarentena</t>
  </si>
  <si>
    <t>Almacenado</t>
  </si>
  <si>
    <t>Bloqueado</t>
  </si>
  <si>
    <t>EnTransito</t>
  </si>
  <si>
    <t>Despachado</t>
  </si>
  <si>
    <t>Vacio</t>
  </si>
  <si>
    <t>EnPicking</t>
  </si>
  <si>
    <t>Proceso_Vas</t>
  </si>
  <si>
    <t>Peso Origen</t>
  </si>
  <si>
    <t>SKUFA</t>
  </si>
  <si>
    <t>T/C DIN</t>
  </si>
  <si>
    <t xml:space="preserve"> </t>
  </si>
  <si>
    <t>VALORIZACIÓN TOTAL</t>
  </si>
  <si>
    <t>Descripciones</t>
  </si>
  <si>
    <t>Fecha</t>
  </si>
  <si>
    <t>C4807AWFR</t>
  </si>
  <si>
    <t>C1807AWFR</t>
  </si>
  <si>
    <t>C5167AWFR</t>
  </si>
  <si>
    <t>C4547AWFR</t>
  </si>
  <si>
    <t>C3877AWFR</t>
  </si>
  <si>
    <t>C3107AWFR</t>
  </si>
  <si>
    <t>SPA-28</t>
  </si>
  <si>
    <t>LBI-30</t>
  </si>
  <si>
    <t>LWS-57</t>
  </si>
  <si>
    <t>1261158</t>
  </si>
  <si>
    <t>61703002-2</t>
  </si>
  <si>
    <t>61057687-3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</si>
</sst>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&quot;$&quot;* #,##0_ ;_ &quot;$&quot;* \-#,##0_ ;_ &quot;$&quot;* &quot;-&quot;_ ;_ @_ "/>
    <numFmt numFmtId="165" formatCode="_ * #,##0_ ;_ * \-#,##0_ ;_ * &quot;-&quot;_ ;_ @_ "/>
    <numFmt numFmtId="166" formatCode="_ * #,##0.00_ ;_ * \-#,##0.00_ ;_ * &quot;-&quot;??_ ;_ @_ "/>
    <numFmt numFmtId="167" formatCode="_-&quot;$&quot;\ * #,##0_-;\-&quot;$&quot;\ * #,##0_-;_-&quot;$&quot;\ * &quot;-&quot;_-;_-@_-"/>
    <numFmt numFmtId="168" formatCode="dd/mm/yyyy;@"/>
    <numFmt numFmtId="169" formatCode="0_ ;\-0\ "/>
    <numFmt numFmtId="170" formatCode="&quot;$&quot;#,##0"/>
    <numFmt numFmtId="171" formatCode="[$USD]\ #,##0.00"/>
    <numFmt numFmtId="172" formatCode="[$USD]\ #,##0.000000"/>
    <numFmt numFmtId="173" formatCode="0.00_ ;\-0.00\ "/>
  </numFmts>
  <fonts count="2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mbria"/>
      <family val="2"/>
    </font>
    <font>
      <sz val="1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9" applyNumberFormat="0" applyAlignment="0" applyProtection="0"/>
    <xf numFmtId="0" fontId="15" fillId="7" borderId="10" applyNumberFormat="0" applyAlignment="0" applyProtection="0"/>
    <xf numFmtId="0" fontId="16" fillId="7" borderId="9" applyNumberFormat="0" applyAlignment="0" applyProtection="0"/>
    <xf numFmtId="0" fontId="17" fillId="0" borderId="11" applyNumberFormat="0" applyFill="0" applyAlignment="0" applyProtection="0"/>
    <xf numFmtId="0" fontId="18" fillId="8" borderId="12" applyNumberFormat="0" applyAlignment="0" applyProtection="0"/>
    <xf numFmtId="0" fontId="6" fillId="0" borderId="0" applyNumberFormat="0" applyFill="0" applyBorder="0" applyAlignment="0" applyProtection="0"/>
    <xf numFmtId="0" fontId="2" fillId="9" borderId="1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0" borderId="0" applyFont="0" applyFill="0" applyBorder="0" applyAlignment="0" applyProtection="0"/>
    <xf numFmtId="0" fontId="20" fillId="5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0" fontId="2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3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28" fillId="0" borderId="0"/>
  </cellStyleXfs>
  <cellXfs count="85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72" fontId="0" fillId="0" borderId="2" xfId="0" applyNumberFormat="1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171" fontId="0" fillId="0" borderId="4" xfId="0" applyNumberFormat="1" applyBorder="1"/>
    <xf numFmtId="4" fontId="0" fillId="0" borderId="4" xfId="0" applyNumberFormat="1" applyBorder="1"/>
    <xf numFmtId="9" fontId="0" fillId="0" borderId="0" xfId="10" applyFont="1" applyBorder="1" applyAlignment="1">
      <alignment horizontal="center"/>
    </xf>
    <xf numFmtId="9" fontId="0" fillId="0" borderId="4" xfId="1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71" fontId="0" fillId="0" borderId="0" xfId="0" applyNumberFormat="1"/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9" fontId="0" fillId="0" borderId="1" xfId="10" applyFont="1" applyBorder="1" applyAlignment="1">
      <alignment horizontal="center"/>
    </xf>
    <xf numFmtId="171" fontId="0" fillId="0" borderId="1" xfId="0" applyNumberFormat="1" applyBorder="1"/>
    <xf numFmtId="164" fontId="2" fillId="0" borderId="1" xfId="5" applyFont="1" applyFill="1" applyBorder="1"/>
    <xf numFmtId="170" fontId="0" fillId="0" borderId="1" xfId="0" applyNumberFormat="1" applyBorder="1"/>
    <xf numFmtId="170" fontId="0" fillId="0" borderId="1" xfId="0" applyNumberFormat="1" applyBorder="1" applyAlignment="1">
      <alignment horizontal="center"/>
    </xf>
    <xf numFmtId="172" fontId="0" fillId="0" borderId="1" xfId="0" applyNumberFormat="1" applyBorder="1"/>
    <xf numFmtId="169" fontId="0" fillId="0" borderId="1" xfId="0" applyNumberFormat="1" applyBorder="1" applyAlignment="1">
      <alignment horizontal="center"/>
    </xf>
    <xf numFmtId="0" fontId="0" fillId="33" borderId="2" xfId="0" applyFill="1" applyBorder="1"/>
    <xf numFmtId="0" fontId="0" fillId="33" borderId="0" xfId="0" applyFill="1"/>
    <xf numFmtId="173" fontId="0" fillId="0" borderId="1" xfId="0" applyNumberFormat="1" applyBorder="1" applyAlignment="1">
      <alignment horizontal="center"/>
    </xf>
    <xf numFmtId="170" fontId="2" fillId="0" borderId="1" xfId="5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9" fontId="3" fillId="0" borderId="5" xfId="10" applyFont="1" applyBorder="1" applyAlignment="1">
      <alignment horizontal="center"/>
    </xf>
    <xf numFmtId="171" fontId="3" fillId="0" borderId="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0" fillId="0" borderId="0" xfId="1" applyFont="1" applyAlignment="1">
      <alignment horizontal="center"/>
    </xf>
    <xf numFmtId="165" fontId="0" fillId="0" borderId="4" xfId="1" applyFont="1" applyBorder="1" applyAlignment="1">
      <alignment horizontal="center"/>
    </xf>
    <xf numFmtId="9" fontId="2" fillId="0" borderId="1" xfId="1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4" fillId="0" borderId="0" xfId="0" applyFont="1" applyFill="1"/>
    <xf numFmtId="0" fontId="0" fillId="0" borderId="1" xfId="0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4" xfId="0" applyNumberForma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9" fontId="0" fillId="0" borderId="1" xfId="10" applyFont="1" applyFill="1" applyBorder="1" applyAlignment="1">
      <alignment horizontal="center"/>
    </xf>
    <xf numFmtId="171" fontId="0" fillId="0" borderId="1" xfId="0" applyNumberFormat="1" applyFill="1" applyBorder="1"/>
    <xf numFmtId="170" fontId="0" fillId="0" borderId="1" xfId="0" applyNumberFormat="1" applyFill="1" applyBorder="1"/>
    <xf numFmtId="170" fontId="0" fillId="0" borderId="1" xfId="0" applyNumberFormat="1" applyFill="1" applyBorder="1" applyAlignment="1">
      <alignment horizontal="center"/>
    </xf>
    <xf numFmtId="172" fontId="0" fillId="0" borderId="1" xfId="0" applyNumberFormat="1" applyFill="1" applyBorder="1"/>
    <xf numFmtId="172" fontId="0" fillId="0" borderId="2" xfId="0" applyNumberFormat="1" applyFill="1" applyBorder="1"/>
    <xf numFmtId="4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</cellXfs>
  <cellStyles count="451">
    <cellStyle name="20% - Énfasis1" xfId="53" builtinId="30" customBuiltin="1"/>
    <cellStyle name="20% - Énfasis2" xfId="56" builtinId="34" customBuiltin="1"/>
    <cellStyle name="20% - Énfasis3" xfId="59" builtinId="38" customBuiltin="1"/>
    <cellStyle name="20% - Énfasis4" xfId="62" builtinId="42" customBuiltin="1"/>
    <cellStyle name="20% - Énfasis5" xfId="64" builtinId="46" customBuiltin="1"/>
    <cellStyle name="20% - Énfasis6" xfId="67" builtinId="50" customBuiltin="1"/>
    <cellStyle name="40% - Énfasis1" xfId="54" builtinId="31" customBuiltin="1"/>
    <cellStyle name="40% - Énfasis2" xfId="57" builtinId="35" customBuiltin="1"/>
    <cellStyle name="40% - Énfasis3" xfId="60" builtinId="39" customBuiltin="1"/>
    <cellStyle name="40% - Énfasis4" xfId="63" builtinId="43" customBuiltin="1"/>
    <cellStyle name="40% - Énfasis5" xfId="65" builtinId="47" customBuiltin="1"/>
    <cellStyle name="40% - Énfasis6" xfId="68" builtinId="51" customBuiltin="1"/>
    <cellStyle name="60% - Énfasis1" xfId="113" builtinId="32" customBuiltin="1"/>
    <cellStyle name="60% - Énfasis1 2" xfId="71" xr:uid="{924218E7-DABE-4FB6-BAFE-D375C6CD86CD}"/>
    <cellStyle name="60% - Énfasis2" xfId="114" builtinId="36" customBuiltin="1"/>
    <cellStyle name="60% - Énfasis2 2" xfId="72" xr:uid="{1904C6BE-9903-4A23-A202-2069C5C3B5C3}"/>
    <cellStyle name="60% - Énfasis3" xfId="115" builtinId="40" customBuiltin="1"/>
    <cellStyle name="60% - Énfasis3 2" xfId="73" xr:uid="{A16D8B8F-5B87-4D0E-996B-3F2B30B88222}"/>
    <cellStyle name="60% - Énfasis4" xfId="116" builtinId="44" customBuiltin="1"/>
    <cellStyle name="60% - Énfasis4 2" xfId="74" xr:uid="{B36FEE9E-EB90-48F4-A4C3-9FE7D6B3367D}"/>
    <cellStyle name="60% - Énfasis5" xfId="117" builtinId="48" customBuiltin="1"/>
    <cellStyle name="60% - Énfasis5 2" xfId="75" xr:uid="{850C743C-2C4D-412A-AD56-F521F1750A79}"/>
    <cellStyle name="60% - Énfasis6" xfId="118" builtinId="52" customBuiltin="1"/>
    <cellStyle name="60% - Énfasis6 2" xfId="76" xr:uid="{424C65C9-F9EB-416C-BCDD-E5950D17CEE8}"/>
    <cellStyle name="Bueno" xfId="41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2" builtinId="29" customBuiltin="1"/>
    <cellStyle name="Énfasis2" xfId="55" builtinId="33" customBuiltin="1"/>
    <cellStyle name="Énfasis3" xfId="58" builtinId="37" customBuiltin="1"/>
    <cellStyle name="Énfasis4" xfId="61" builtinId="41" customBuiltin="1"/>
    <cellStyle name="Énfasis5" xfId="19" builtinId="45" customBuiltin="1"/>
    <cellStyle name="Énfasis6" xfId="66" builtinId="49" customBuiltin="1"/>
    <cellStyle name="Entrada" xfId="43" builtinId="20" customBuiltin="1"/>
    <cellStyle name="Incorrecto" xfId="42" builtinId="27" customBuiltin="1"/>
    <cellStyle name="Millares [0]" xfId="1" builtinId="6"/>
    <cellStyle name="Millares [0] 2" xfId="2" xr:uid="{00000000-0005-0000-0000-000001000000}"/>
    <cellStyle name="Millares [0] 2 2" xfId="3" xr:uid="{00000000-0005-0000-0000-000002000000}"/>
    <cellStyle name="Millares [0] 2 2 2" xfId="13" xr:uid="{1D387824-7F91-4FDA-B7E9-940A76D26C55}"/>
    <cellStyle name="Millares [0] 2 2 2 2" xfId="30" xr:uid="{5BD9B8A2-4292-4BB9-99DB-583F8F4F9C9D}"/>
    <cellStyle name="Millares [0] 2 2 2 2 2" xfId="103" xr:uid="{81156FD1-9217-4C96-8100-F33285F2CCC4}"/>
    <cellStyle name="Millares [0] 2 2 2 2 2 2" xfId="182" xr:uid="{0BB48D76-46C5-484A-89F4-F0CA7CAF302E}"/>
    <cellStyle name="Millares [0] 2 2 2 2 2 2 2" xfId="439" xr:uid="{AD48A53D-57BF-4D63-87EB-3639DE0C5073}"/>
    <cellStyle name="Millares [0] 2 2 2 2 2 3" xfId="249" xr:uid="{C7587741-C5CE-4219-8A3B-C6220076D204}"/>
    <cellStyle name="Millares [0] 2 2 2 2 2 4" xfId="345" xr:uid="{1088812E-3F6F-460D-99D1-B5F781979746}"/>
    <cellStyle name="Millares [0] 2 2 2 2 3" xfId="149" xr:uid="{7096EBB8-3B4D-4704-A934-42E60F22A066}"/>
    <cellStyle name="Millares [0] 2 2 2 2 3 2" xfId="406" xr:uid="{371CE9DB-4F20-440F-BE3D-4ECA04EA1602}"/>
    <cellStyle name="Millares [0] 2 2 2 2 4" xfId="216" xr:uid="{8EAD6D1E-6099-40F4-AF5B-23CC1AF823D3}"/>
    <cellStyle name="Millares [0] 2 2 2 2 5" xfId="312" xr:uid="{52ECE1FB-6202-40E0-B16B-3F29164BEB0F}"/>
    <cellStyle name="Millares [0] 2 2 2 3" xfId="87" xr:uid="{90D3C861-F21D-4797-B9F8-382F9984FFF6}"/>
    <cellStyle name="Millares [0] 2 2 2 3 2" xfId="166" xr:uid="{77B70E2F-C72C-4363-BC14-833B73A99F77}"/>
    <cellStyle name="Millares [0] 2 2 2 3 2 2" xfId="423" xr:uid="{88C1EE29-F42A-4ED5-A668-3F3327D6B4A3}"/>
    <cellStyle name="Millares [0] 2 2 2 3 3" xfId="233" xr:uid="{8DA10398-E1A5-49FB-B13F-20D6A7B83CF8}"/>
    <cellStyle name="Millares [0] 2 2 2 3 4" xfId="329" xr:uid="{378AE3F2-0AAA-4E8D-AB92-57C47993A7ED}"/>
    <cellStyle name="Millares [0] 2 2 2 4" xfId="133" xr:uid="{E3D65363-8F77-4723-AE45-9A3FF92E4A81}"/>
    <cellStyle name="Millares [0] 2 2 2 4 2" xfId="390" xr:uid="{0E0D04C3-0997-4106-8E15-0305A1C751C5}"/>
    <cellStyle name="Millares [0] 2 2 2 4 3" xfId="296" xr:uid="{296E6C2B-4DA8-4942-B70A-15C4610B09C1}"/>
    <cellStyle name="Millares [0] 2 2 2 5" xfId="200" xr:uid="{0D3EA137-8F1E-44F3-A4AE-85D3FCEF3655}"/>
    <cellStyle name="Millares [0] 2 2 2 5 2" xfId="365" xr:uid="{C94D9839-8F5A-4D10-B74C-EE28DB5A7D75}"/>
    <cellStyle name="Millares [0] 2 2 2 6" xfId="270" xr:uid="{0BEA641D-7892-4008-882B-C95CEBB05B08}"/>
    <cellStyle name="Millares [0] 2 2 3" xfId="22" xr:uid="{44E9B68C-465D-48C3-8498-1CD589ABC063}"/>
    <cellStyle name="Millares [0] 2 2 3 2" xfId="95" xr:uid="{EFDEC571-9AF5-4FEE-92DA-9A8D19A4CBBD}"/>
    <cellStyle name="Millares [0] 2 2 3 2 2" xfId="174" xr:uid="{5E874675-859D-417C-BD52-390ED0FC90CC}"/>
    <cellStyle name="Millares [0] 2 2 3 2 2 2" xfId="431" xr:uid="{A92D1CDE-7060-48A9-AC56-2C6C3DC3C7A9}"/>
    <cellStyle name="Millares [0] 2 2 3 2 3" xfId="241" xr:uid="{85EF20A3-42C3-447D-9E94-0C28DBD5A19B}"/>
    <cellStyle name="Millares [0] 2 2 3 2 4" xfId="337" xr:uid="{39431B73-A317-4301-96DB-544A9656043A}"/>
    <cellStyle name="Millares [0] 2 2 3 3" xfId="141" xr:uid="{CCE5B148-04DD-4354-B483-FB6B22928B49}"/>
    <cellStyle name="Millares [0] 2 2 3 3 2" xfId="398" xr:uid="{D01B99E8-4C01-4C4A-BEEB-D7174F1214BF}"/>
    <cellStyle name="Millares [0] 2 2 3 3 3" xfId="304" xr:uid="{FA001A77-2ED7-4479-A24B-25BC36D6F739}"/>
    <cellStyle name="Millares [0] 2 2 3 4" xfId="208" xr:uid="{4FFD39FA-6F42-4C1C-884C-6782A6F65696}"/>
    <cellStyle name="Millares [0] 2 2 3 4 2" xfId="373" xr:uid="{6721B1E7-9830-4199-A058-EAAC2DE0A019}"/>
    <cellStyle name="Millares [0] 2 2 3 5" xfId="278" xr:uid="{A27C9612-F68E-4302-AC98-FCD2FB0AC407}"/>
    <cellStyle name="Millares [0] 2 2 4" xfId="79" xr:uid="{52E5B369-849A-4F85-838F-950AE2EA24DA}"/>
    <cellStyle name="Millares [0] 2 2 4 2" xfId="158" xr:uid="{C8B72380-2C2C-46E7-8C1D-E09DD2F63EE6}"/>
    <cellStyle name="Millares [0] 2 2 4 2 2" xfId="415" xr:uid="{14890681-FC16-4D5C-B5AA-528670BCC13D}"/>
    <cellStyle name="Millares [0] 2 2 4 3" xfId="225" xr:uid="{82C9B51F-CE66-4D0F-9FE1-F9FF896F4478}"/>
    <cellStyle name="Millares [0] 2 2 4 4" xfId="321" xr:uid="{215629D7-F2D1-4D77-AE6E-73ABC9ECC556}"/>
    <cellStyle name="Millares [0] 2 2 5" xfId="125" xr:uid="{12531BC1-796E-4C69-84CF-1A8A4952657A}"/>
    <cellStyle name="Millares [0] 2 2 5 2" xfId="382" xr:uid="{9234D5AA-85B2-4846-8C6E-BC2870F70C7F}"/>
    <cellStyle name="Millares [0] 2 2 5 3" xfId="288" xr:uid="{917139B0-0B31-4E10-9FBB-2A98B29A39F3}"/>
    <cellStyle name="Millares [0] 2 2 6" xfId="192" xr:uid="{9BD9D40D-B688-415E-9B8A-FB67CECF7A4F}"/>
    <cellStyle name="Millares [0] 2 2 6 2" xfId="357" xr:uid="{7AA51214-954D-4BAD-ADA3-ADA2ACF20256}"/>
    <cellStyle name="Millares [0] 2 2 7" xfId="261" xr:uid="{FFB5DC08-9860-4336-8F4A-695D7D954FFA}"/>
    <cellStyle name="Millares [0] 2 3" xfId="12" xr:uid="{7BB9649D-C8A6-42A0-B9D8-61FC63E4F439}"/>
    <cellStyle name="Millares [0] 2 3 2" xfId="29" xr:uid="{7954593A-0F65-40FC-A91A-4C734DFA3943}"/>
    <cellStyle name="Millares [0] 2 3 2 2" xfId="102" xr:uid="{6BBB0412-A62C-43B2-821A-791308D08367}"/>
    <cellStyle name="Millares [0] 2 3 2 2 2" xfId="181" xr:uid="{6FF16ED2-A696-4459-882B-8498C5BF9499}"/>
    <cellStyle name="Millares [0] 2 3 2 2 2 2" xfId="438" xr:uid="{EAAE27AE-EE43-4C77-A58C-F50A9DE2B83B}"/>
    <cellStyle name="Millares [0] 2 3 2 2 3" xfId="248" xr:uid="{0A4C1ED3-832A-4EAF-A9F7-AB6C6B6E8F9A}"/>
    <cellStyle name="Millares [0] 2 3 2 2 4" xfId="344" xr:uid="{2B812211-8F21-47B9-91E3-273E2A690A67}"/>
    <cellStyle name="Millares [0] 2 3 2 3" xfId="148" xr:uid="{C7647275-83B1-4838-9B38-B9020D2485B2}"/>
    <cellStyle name="Millares [0] 2 3 2 3 2" xfId="405" xr:uid="{448A1368-5C3B-4FFF-B307-66652DC283EC}"/>
    <cellStyle name="Millares [0] 2 3 2 4" xfId="215" xr:uid="{47B2AC9A-AC04-4594-A70F-86FE2A24BCD8}"/>
    <cellStyle name="Millares [0] 2 3 2 5" xfId="311" xr:uid="{F09379C8-8A28-4CCF-A4EE-5A92C33F46A8}"/>
    <cellStyle name="Millares [0] 2 3 3" xfId="86" xr:uid="{7B8B4BE5-5230-41AC-943C-1EA80A25BBA4}"/>
    <cellStyle name="Millares [0] 2 3 3 2" xfId="165" xr:uid="{ECEF87AE-28CA-42AD-BAEA-7BCC0693D030}"/>
    <cellStyle name="Millares [0] 2 3 3 2 2" xfId="422" xr:uid="{9896F686-B59C-42B1-A7A9-345E417252D0}"/>
    <cellStyle name="Millares [0] 2 3 3 3" xfId="232" xr:uid="{335B98BE-981C-4EB0-92A9-02924A78F772}"/>
    <cellStyle name="Millares [0] 2 3 3 4" xfId="328" xr:uid="{F87AF05B-33E8-4D5C-8E97-148A131B76E4}"/>
    <cellStyle name="Millares [0] 2 3 4" xfId="132" xr:uid="{06096DF8-1CE5-450A-A9D6-A18F2DB7D465}"/>
    <cellStyle name="Millares [0] 2 3 4 2" xfId="389" xr:uid="{3F2EE315-3159-4DEA-97D4-717FC1158F00}"/>
    <cellStyle name="Millares [0] 2 3 4 3" xfId="295" xr:uid="{D8E86235-231C-44E9-B74F-369AC598A45F}"/>
    <cellStyle name="Millares [0] 2 3 5" xfId="199" xr:uid="{82CDA3F6-E504-45F3-878E-B6A70688A8B4}"/>
    <cellStyle name="Millares [0] 2 3 5 2" xfId="364" xr:uid="{19A3293F-66E6-4868-896E-941DA3D4F858}"/>
    <cellStyle name="Millares [0] 2 3 6" xfId="269" xr:uid="{E27822A4-ACFC-4D51-98E2-DA9CC7818E73}"/>
    <cellStyle name="Millares [0] 2 4" xfId="21" xr:uid="{5479FFB5-4799-444D-BD33-9CE4B98CE19C}"/>
    <cellStyle name="Millares [0] 2 4 2" xfId="94" xr:uid="{F3819A55-646D-4765-BE6F-D635AD5D01E2}"/>
    <cellStyle name="Millares [0] 2 4 2 2" xfId="173" xr:uid="{B6B570D7-EB1A-4135-A77A-EDC004CF9B37}"/>
    <cellStyle name="Millares [0] 2 4 2 2 2" xfId="430" xr:uid="{1F9E223A-9E6B-4A1B-9A01-081E6AA58CBC}"/>
    <cellStyle name="Millares [0] 2 4 2 3" xfId="240" xr:uid="{C218CE07-519F-4E01-AE6F-67A6E6904311}"/>
    <cellStyle name="Millares [0] 2 4 2 4" xfId="336" xr:uid="{E69E8A54-2215-40BC-B1DD-9D903C9380C4}"/>
    <cellStyle name="Millares [0] 2 4 3" xfId="140" xr:uid="{40FD6C4A-37FC-4873-8F18-04D2D7EA8C6E}"/>
    <cellStyle name="Millares [0] 2 4 3 2" xfId="397" xr:uid="{FB9FB533-815E-43A7-B806-7060975BB459}"/>
    <cellStyle name="Millares [0] 2 4 3 3" xfId="303" xr:uid="{6B701128-1FBE-4C26-BD88-547E6993FAF4}"/>
    <cellStyle name="Millares [0] 2 4 4" xfId="207" xr:uid="{1931032A-328E-4C04-833B-C30C5B1C154C}"/>
    <cellStyle name="Millares [0] 2 4 4 2" xfId="372" xr:uid="{0303A958-109B-4E7D-A4CE-2DFEA9E83EFA}"/>
    <cellStyle name="Millares [0] 2 4 5" xfId="277" xr:uid="{8EB0FE52-7C74-4610-B2A0-D90D0039A8B6}"/>
    <cellStyle name="Millares [0] 2 5" xfId="78" xr:uid="{41ED6F1E-E16E-4C61-AC81-846B68AC8E7C}"/>
    <cellStyle name="Millares [0] 2 5 2" xfId="157" xr:uid="{D08B7B04-774A-48D0-9D44-CE1BF214FE28}"/>
    <cellStyle name="Millares [0] 2 5 2 2" xfId="414" xr:uid="{DA67D549-5DDC-41B5-9652-01D7D6864391}"/>
    <cellStyle name="Millares [0] 2 5 3" xfId="224" xr:uid="{9E1D1B08-F14E-4A40-9AD1-FCD2718374E2}"/>
    <cellStyle name="Millares [0] 2 5 4" xfId="320" xr:uid="{CEF12C74-FB14-497E-BE2A-B146A3E6A419}"/>
    <cellStyle name="Millares [0] 2 6" xfId="124" xr:uid="{D6FCE8B5-5A02-4CDB-A47D-2A61EF90972D}"/>
    <cellStyle name="Millares [0] 2 6 2" xfId="381" xr:uid="{2A5B2B1B-B725-410A-8BA7-586C9C353D6F}"/>
    <cellStyle name="Millares [0] 2 6 3" xfId="287" xr:uid="{02703A62-7FAA-4D74-9517-9C2859E6D07A}"/>
    <cellStyle name="Millares [0] 2 7" xfId="191" xr:uid="{EDBFD3D8-9F44-4841-96F0-9E1BF6C8AFFB}"/>
    <cellStyle name="Millares [0] 2 7 2" xfId="356" xr:uid="{285CE2F5-1183-40C9-ACC9-06E980E5E79E}"/>
    <cellStyle name="Millares [0] 2 8" xfId="260" xr:uid="{FB059C00-DD77-49B2-9464-2FA19AC5B5C8}"/>
    <cellStyle name="Millares [0] 3" xfId="4" xr:uid="{00000000-0005-0000-0000-000003000000}"/>
    <cellStyle name="Millares [0] 3 2" xfId="14" xr:uid="{C5FE7BA9-EB5C-438D-A813-A183736D7ADE}"/>
    <cellStyle name="Millares [0] 3 2 2" xfId="31" xr:uid="{887FB596-E3BC-4B70-A620-FA9D1411B611}"/>
    <cellStyle name="Millares [0] 3 2 2 2" xfId="104" xr:uid="{7F27B5FE-E930-4CD2-BDD1-9333B6F557EA}"/>
    <cellStyle name="Millares [0] 3 2 2 2 2" xfId="183" xr:uid="{30B59586-F77A-40FA-B895-7E67FCD2BA53}"/>
    <cellStyle name="Millares [0] 3 2 2 2 2 2" xfId="440" xr:uid="{1BDD3D39-9AB4-4B3A-8458-DB70BD7CA64B}"/>
    <cellStyle name="Millares [0] 3 2 2 2 3" xfId="250" xr:uid="{BFD1D636-8675-4F61-998E-C413976BBA59}"/>
    <cellStyle name="Millares [0] 3 2 2 2 4" xfId="346" xr:uid="{CE8506B4-C16E-4EEB-9F90-67DBA9EE009B}"/>
    <cellStyle name="Millares [0] 3 2 2 3" xfId="150" xr:uid="{3D7BA173-EDFF-4230-8D85-AC5F4CB7F764}"/>
    <cellStyle name="Millares [0] 3 2 2 3 2" xfId="407" xr:uid="{BF57F105-4EB5-4764-9549-434805C2C4A4}"/>
    <cellStyle name="Millares [0] 3 2 2 4" xfId="217" xr:uid="{3FDD936A-54A9-43A5-9F2C-23297ABB595E}"/>
    <cellStyle name="Millares [0] 3 2 2 5" xfId="313" xr:uid="{7B3BC0E2-7A16-4810-AEE4-781019DC1118}"/>
    <cellStyle name="Millares [0] 3 2 3" xfId="88" xr:uid="{16C5C84F-5321-4E94-BD96-0C87C2B0F042}"/>
    <cellStyle name="Millares [0] 3 2 3 2" xfId="167" xr:uid="{B06871DE-D7A7-4ECF-AEDD-BDCD23E8574F}"/>
    <cellStyle name="Millares [0] 3 2 3 2 2" xfId="424" xr:uid="{76A6A8D6-DFF0-41CD-890A-AEE8AF312BF7}"/>
    <cellStyle name="Millares [0] 3 2 3 3" xfId="234" xr:uid="{D8A48134-F141-4DBE-B78D-A975E0F83DB9}"/>
    <cellStyle name="Millares [0] 3 2 3 4" xfId="330" xr:uid="{AF8C5AE6-2A43-44A8-982B-67857E71D102}"/>
    <cellStyle name="Millares [0] 3 2 4" xfId="134" xr:uid="{0BCA8C59-F1C9-424F-9263-70E5593E6456}"/>
    <cellStyle name="Millares [0] 3 2 4 2" xfId="391" xr:uid="{9C3E07D1-1453-461E-B8C5-B9A2E6C897AE}"/>
    <cellStyle name="Millares [0] 3 2 4 3" xfId="297" xr:uid="{7CF14596-FA78-4CFC-A887-2B616C0EBF8C}"/>
    <cellStyle name="Millares [0] 3 2 5" xfId="201" xr:uid="{733AEC03-4082-4151-8EBA-DE21C581BB79}"/>
    <cellStyle name="Millares [0] 3 2 5 2" xfId="366" xr:uid="{58168E78-3CE0-40C1-A377-714EAFD9DF08}"/>
    <cellStyle name="Millares [0] 3 2 6" xfId="271" xr:uid="{5AF1CF71-55B0-4E5D-95E2-DF3B36C1EABD}"/>
    <cellStyle name="Millares [0] 3 3" xfId="23" xr:uid="{914AACA7-AEFD-491E-AF05-DABE34B1DE4D}"/>
    <cellStyle name="Millares [0] 3 3 2" xfId="96" xr:uid="{29E418DF-312E-4FBA-B6BE-EE230D969E10}"/>
    <cellStyle name="Millares [0] 3 3 2 2" xfId="175" xr:uid="{057FCD33-AE27-4E5F-80E3-C89FBCBB881F}"/>
    <cellStyle name="Millares [0] 3 3 2 2 2" xfId="432" xr:uid="{5B665C62-824F-4373-A39F-6D98A089F210}"/>
    <cellStyle name="Millares [0] 3 3 2 3" xfId="242" xr:uid="{E853FCE2-3F93-4086-8066-9885D204A900}"/>
    <cellStyle name="Millares [0] 3 3 2 4" xfId="338" xr:uid="{36F34D48-D543-4E2B-9E49-BCB4371E71A4}"/>
    <cellStyle name="Millares [0] 3 3 3" xfId="142" xr:uid="{871D98EB-0910-469F-B534-378E8BDFB79A}"/>
    <cellStyle name="Millares [0] 3 3 3 2" xfId="399" xr:uid="{25C4DB4E-B04A-4EE9-9922-676D46E4CCD2}"/>
    <cellStyle name="Millares [0] 3 3 3 3" xfId="305" xr:uid="{9F13D77F-88A6-4435-90AC-5077362CFFE8}"/>
    <cellStyle name="Millares [0] 3 3 4" xfId="209" xr:uid="{DB45C4FC-B6A4-46D8-A17C-9C908E12868B}"/>
    <cellStyle name="Millares [0] 3 3 4 2" xfId="374" xr:uid="{70ABECB4-A50A-4EB2-89C2-E19346B2849A}"/>
    <cellStyle name="Millares [0] 3 3 5" xfId="279" xr:uid="{3F3F4F07-2375-4A72-93CD-FF21877CB7DD}"/>
    <cellStyle name="Millares [0] 3 4" xfId="80" xr:uid="{D03738B7-72F6-4BA5-B86F-5699749D0C19}"/>
    <cellStyle name="Millares [0] 3 4 2" xfId="159" xr:uid="{F71A8445-AB95-49A1-BA1A-F3291A39FC77}"/>
    <cellStyle name="Millares [0] 3 4 2 2" xfId="416" xr:uid="{B3E1E006-790D-4EE2-AF17-94BE0AFA7DD7}"/>
    <cellStyle name="Millares [0] 3 4 3" xfId="226" xr:uid="{6C9CC42F-0BEA-4322-A2C8-3C1D69E18762}"/>
    <cellStyle name="Millares [0] 3 4 4" xfId="322" xr:uid="{9961A7B9-07A4-42FA-9D06-439086F26922}"/>
    <cellStyle name="Millares [0] 3 5" xfId="126" xr:uid="{DF4C816A-FAB2-4EF1-9E12-2CDA9B7F198C}"/>
    <cellStyle name="Millares [0] 3 5 2" xfId="383" xr:uid="{4218A7E4-27F5-4A3F-9B00-FF61995C93F9}"/>
    <cellStyle name="Millares [0] 3 5 3" xfId="289" xr:uid="{0A47559F-D679-437E-A4A7-11110AE0BC23}"/>
    <cellStyle name="Millares [0] 3 6" xfId="193" xr:uid="{DB04A010-41C1-43BA-AD11-04FB64DF1F62}"/>
    <cellStyle name="Millares [0] 3 6 2" xfId="358" xr:uid="{DF1B6F74-BAB4-4652-A270-204467670E30}"/>
    <cellStyle name="Millares [0] 3 7" xfId="262" xr:uid="{F1B69993-BCC2-44BE-9F03-F295406C9840}"/>
    <cellStyle name="Millares [0] 4" xfId="11" xr:uid="{08AF6D9B-C691-4B08-A20C-4C47F2F2A3C4}"/>
    <cellStyle name="Millares [0] 4 2" xfId="28" xr:uid="{14A33404-9F8C-4523-90A1-A24C38D87801}"/>
    <cellStyle name="Millares [0] 4 2 2" xfId="101" xr:uid="{991BDF0C-D17E-42E5-A273-00C1CCB4AD46}"/>
    <cellStyle name="Millares [0] 4 2 2 2" xfId="180" xr:uid="{EDFDB265-FB4F-43D2-A7DD-02EE4FD704E4}"/>
    <cellStyle name="Millares [0] 4 2 2 2 2" xfId="437" xr:uid="{20852A38-E49E-46FD-8418-5D386A57B82D}"/>
    <cellStyle name="Millares [0] 4 2 2 3" xfId="247" xr:uid="{CDFA160F-18FF-48D0-B702-ACC5A009640A}"/>
    <cellStyle name="Millares [0] 4 2 2 4" xfId="343" xr:uid="{74569748-5B35-41BC-9A99-8A5A817CD060}"/>
    <cellStyle name="Millares [0] 4 2 3" xfId="147" xr:uid="{7E0A5E79-66B0-44EE-AEA6-C71952326F66}"/>
    <cellStyle name="Millares [0] 4 2 3 2" xfId="404" xr:uid="{34A7FCA3-7C2D-444F-84B9-9CFD35ECBAE5}"/>
    <cellStyle name="Millares [0] 4 2 4" xfId="214" xr:uid="{43F13997-22E0-416C-B7E8-8661B394D5F7}"/>
    <cellStyle name="Millares [0] 4 2 5" xfId="310" xr:uid="{0BBF7853-7E14-46E5-85CE-A22C996E4181}"/>
    <cellStyle name="Millares [0] 4 3" xfId="85" xr:uid="{4C24ADBF-5052-4216-84D4-8A1C840022C7}"/>
    <cellStyle name="Millares [0] 4 3 2" xfId="164" xr:uid="{5912FEFD-0CE1-431D-B2A3-4255618F6CAF}"/>
    <cellStyle name="Millares [0] 4 3 2 2" xfId="421" xr:uid="{9634669F-B134-4AB0-AAD1-6CD9D96698A6}"/>
    <cellStyle name="Millares [0] 4 3 3" xfId="231" xr:uid="{10F50F14-FCA3-4471-9CC5-62F8BD464897}"/>
    <cellStyle name="Millares [0] 4 3 4" xfId="327" xr:uid="{51466978-2A6C-4C5A-8F1A-0F724DA07AC8}"/>
    <cellStyle name="Millares [0] 4 4" xfId="131" xr:uid="{04C81EB2-D880-40FE-AAD8-B356C6E47FB5}"/>
    <cellStyle name="Millares [0] 4 4 2" xfId="388" xr:uid="{4A1995D5-3D5D-4167-A939-064B685FCD5A}"/>
    <cellStyle name="Millares [0] 4 4 3" xfId="294" xr:uid="{4DD1DB79-7912-48AA-8A97-DDADB4F4AB19}"/>
    <cellStyle name="Millares [0] 4 5" xfId="198" xr:uid="{C456A860-4EE4-4739-94B0-3E6A3B4C6E14}"/>
    <cellStyle name="Millares [0] 4 5 2" xfId="355" xr:uid="{F6008ECD-4048-4A78-99F9-A99DB65CFCD1}"/>
    <cellStyle name="Millares [0] 4 6" xfId="259" xr:uid="{2445B41E-1059-408F-9FAA-B49E833E01D4}"/>
    <cellStyle name="Millares [0] 5" xfId="20" xr:uid="{0EA511BD-E16E-42BC-AE1B-DF151226BED4}"/>
    <cellStyle name="Millares [0] 5 2" xfId="93" xr:uid="{C07DEFD1-25CD-4401-8A2B-CE7608A18B7D}"/>
    <cellStyle name="Millares [0] 5 2 2" xfId="172" xr:uid="{D306C310-7C7D-4F05-99A2-25EDE8391A1E}"/>
    <cellStyle name="Millares [0] 5 2 2 2" xfId="429" xr:uid="{C2B3165D-7BAD-4D39-83E2-8F1D2CC3E7CD}"/>
    <cellStyle name="Millares [0] 5 2 3" xfId="239" xr:uid="{67A48CA8-5EB2-44B8-8500-B36EE52807CA}"/>
    <cellStyle name="Millares [0] 5 2 4" xfId="335" xr:uid="{F225CE58-3271-420C-BCFE-3BDA7005567C}"/>
    <cellStyle name="Millares [0] 5 3" xfId="139" xr:uid="{0946B04B-9163-40D4-8219-7C7F63131045}"/>
    <cellStyle name="Millares [0] 5 3 2" xfId="396" xr:uid="{96898B27-FB4B-44C5-A1F6-4530BF52A1AF}"/>
    <cellStyle name="Millares [0] 5 3 3" xfId="302" xr:uid="{5D046D3B-6019-4D47-AFA9-3DD0B3EAF4E3}"/>
    <cellStyle name="Millares [0] 5 4" xfId="206" xr:uid="{4841FC80-5B7E-415B-9DB5-B2EB4B76BBF8}"/>
    <cellStyle name="Millares [0] 5 4 2" xfId="363" xr:uid="{0EFCE1C5-5236-4759-BCD7-C686B22F968B}"/>
    <cellStyle name="Millares [0] 5 5" xfId="268" xr:uid="{C9260993-1187-4CDD-9140-490D28B41D53}"/>
    <cellStyle name="Millares [0] 6" xfId="77" xr:uid="{4A5C23DB-1F23-4689-95AA-26484D938346}"/>
    <cellStyle name="Millares [0] 6 2" xfId="156" xr:uid="{50E45B92-409A-4512-82D8-27A41CE0297D}"/>
    <cellStyle name="Millares [0] 6 2 2" xfId="413" xr:uid="{4CA24645-608B-4FEA-9816-85A25B3CD198}"/>
    <cellStyle name="Millares [0] 6 2 3" xfId="319" xr:uid="{7B8BA4A9-CBA0-4F26-A7ED-A151076470D2}"/>
    <cellStyle name="Millares [0] 6 3" xfId="223" xr:uid="{390DAC55-592C-4113-BAC3-4DBFDF881EF6}"/>
    <cellStyle name="Millares [0] 6 3 2" xfId="371" xr:uid="{BC6293DB-A10D-4BB5-9CA2-729DCD5EBAED}"/>
    <cellStyle name="Millares [0] 6 4" xfId="276" xr:uid="{C6CAD03E-E806-4F02-AAA8-AAA8824ABC63}"/>
    <cellStyle name="Millares [0] 7" xfId="123" xr:uid="{2FE68684-1679-4F1E-842C-53EE05137816}"/>
    <cellStyle name="Millares [0] 7 2" xfId="380" xr:uid="{B12D6E6E-076B-4B4B-97CF-6DC7098F9252}"/>
    <cellStyle name="Millares [0] 7 3" xfId="286" xr:uid="{385434E2-DE3E-40F3-AF0E-B17661827DF0}"/>
    <cellStyle name="Millares [0] 8" xfId="190" xr:uid="{D33D3AEC-137B-4F06-8EF3-922CAA86F3FE}"/>
    <cellStyle name="Millares 2" xfId="110" xr:uid="{5F68EB69-35DC-46BD-BEDA-1D02CAC66616}"/>
    <cellStyle name="Millares 2 2" xfId="189" xr:uid="{7ED2B0AF-5681-40D3-B741-36B0A29FB0D0}"/>
    <cellStyle name="Millares 2 2 2" xfId="446" xr:uid="{90CFE41F-75D3-4AA4-9EA6-5EB603793E69}"/>
    <cellStyle name="Millares 2 2 3" xfId="352" xr:uid="{30F82ADA-BC63-4298-8220-D01BD2CF5474}"/>
    <cellStyle name="Millares 2 3" xfId="256" xr:uid="{3D1015A8-796E-4243-9060-72700683524A}"/>
    <cellStyle name="Millares 2 4" xfId="284" xr:uid="{27B89D63-B751-48F0-9710-4D7ACC4725D7}"/>
    <cellStyle name="Millares 3" xfId="119" xr:uid="{84A2CEDC-BFE8-4CC0-9AAF-1A9D68416094}"/>
    <cellStyle name="Millares 4" xfId="121" xr:uid="{3C999FB0-8302-4369-9E38-11492B5D211E}"/>
    <cellStyle name="Millares 5" xfId="120" xr:uid="{3F0A3F72-B2F9-4D41-964D-75F7A8C605E6}"/>
    <cellStyle name="Moneda [0]" xfId="5" builtinId="7"/>
    <cellStyle name="Moneda [0] 10" xfId="285" xr:uid="{5D0A2C56-12E9-4A68-A6F8-8811D00ADC42}"/>
    <cellStyle name="Moneda [0] 2" xfId="6" xr:uid="{00000000-0005-0000-0000-000005000000}"/>
    <cellStyle name="Moneda [0] 2 2" xfId="7" xr:uid="{00000000-0005-0000-0000-000006000000}"/>
    <cellStyle name="Moneda [0] 2 2 2" xfId="17" xr:uid="{65D61898-5003-42DC-8EA6-9B52F00C2B33}"/>
    <cellStyle name="Moneda [0] 2 2 2 2" xfId="34" xr:uid="{BE6516A3-E835-4A9D-BC48-ABFA0C0C9DDB}"/>
    <cellStyle name="Moneda [0] 2 2 2 2 2" xfId="107" xr:uid="{FED065F2-2BE3-494A-AFB1-FBC12E6F83D7}"/>
    <cellStyle name="Moneda [0] 2 2 2 2 2 2" xfId="186" xr:uid="{E09E6884-6433-40DE-B485-CB0EE1A5FBB7}"/>
    <cellStyle name="Moneda [0] 2 2 2 2 2 2 2" xfId="443" xr:uid="{4AF6969C-EAB6-4F56-B1D1-E7D408C8C51C}"/>
    <cellStyle name="Moneda [0] 2 2 2 2 2 3" xfId="253" xr:uid="{7035B5DE-8A27-4779-910B-1DD4AE8F5B68}"/>
    <cellStyle name="Moneda [0] 2 2 2 2 2 4" xfId="349" xr:uid="{FCAB9E5A-283D-4926-BCD4-03D2509D1B05}"/>
    <cellStyle name="Moneda [0] 2 2 2 2 3" xfId="153" xr:uid="{986F77CD-2B64-4955-87FD-B4A25FB11717}"/>
    <cellStyle name="Moneda [0] 2 2 2 2 3 2" xfId="410" xr:uid="{5A870F00-A850-42C8-8495-C66CE5A85D0D}"/>
    <cellStyle name="Moneda [0] 2 2 2 2 4" xfId="220" xr:uid="{7E4BA255-5D1E-496E-B1FF-4A5056BB53AB}"/>
    <cellStyle name="Moneda [0] 2 2 2 2 5" xfId="316" xr:uid="{89268A75-5053-4130-A299-2A475CFD9855}"/>
    <cellStyle name="Moneda [0] 2 2 2 3" xfId="91" xr:uid="{AB0AACF3-BF9B-447F-AC3F-AA5C7AFA9A40}"/>
    <cellStyle name="Moneda [0] 2 2 2 3 2" xfId="170" xr:uid="{E682DF64-08DF-4808-BE8D-7EF049302C72}"/>
    <cellStyle name="Moneda [0] 2 2 2 3 2 2" xfId="427" xr:uid="{259EAFC2-D3FC-430B-A898-7D74328A55DA}"/>
    <cellStyle name="Moneda [0] 2 2 2 3 3" xfId="237" xr:uid="{E11BD345-3FD5-46D3-8573-98BF4D403722}"/>
    <cellStyle name="Moneda [0] 2 2 2 3 4" xfId="333" xr:uid="{5921C281-2FD5-4AE9-A7C0-542C196FED17}"/>
    <cellStyle name="Moneda [0] 2 2 2 4" xfId="137" xr:uid="{1E113854-0AE2-4656-89FB-1D3F5093B753}"/>
    <cellStyle name="Moneda [0] 2 2 2 4 2" xfId="394" xr:uid="{41ACFBE8-8750-42DB-B981-576F8EA5390A}"/>
    <cellStyle name="Moneda [0] 2 2 2 4 3" xfId="300" xr:uid="{9A70881E-75FE-4927-9E65-21FED0E26EA2}"/>
    <cellStyle name="Moneda [0] 2 2 2 5" xfId="204" xr:uid="{AE97DF76-DF20-43F3-8A19-60FB270E7B16}"/>
    <cellStyle name="Moneda [0] 2 2 2 5 2" xfId="369" xr:uid="{4E15841E-28E9-47E1-B6E6-48B73C7DADE8}"/>
    <cellStyle name="Moneda [0] 2 2 2 6" xfId="274" xr:uid="{726D673C-0393-4EAE-88DD-03FC79171CC2}"/>
    <cellStyle name="Moneda [0] 2 2 3" xfId="26" xr:uid="{B7940D94-0DC4-4F4E-9F4D-DB7E32966F4F}"/>
    <cellStyle name="Moneda [0] 2 2 3 2" xfId="99" xr:uid="{B340B76F-EBB8-4AE5-AF91-1FE5F1C51B60}"/>
    <cellStyle name="Moneda [0] 2 2 3 2 2" xfId="178" xr:uid="{6B5D6DDA-0B3E-447C-B77E-374BC9A48B86}"/>
    <cellStyle name="Moneda [0] 2 2 3 2 2 2" xfId="435" xr:uid="{F852FBEE-F561-47EC-864C-EA384D3F61E9}"/>
    <cellStyle name="Moneda [0] 2 2 3 2 3" xfId="245" xr:uid="{55E1A433-441D-44B4-B3F3-37C75E72B614}"/>
    <cellStyle name="Moneda [0] 2 2 3 2 4" xfId="341" xr:uid="{1FD4D092-4500-43BC-A913-2A0144DD8666}"/>
    <cellStyle name="Moneda [0] 2 2 3 3" xfId="145" xr:uid="{C2BF6A91-3F81-4F61-A94B-A65014D51762}"/>
    <cellStyle name="Moneda [0] 2 2 3 3 2" xfId="402" xr:uid="{62FF1CEA-4E18-4913-84C2-8422569122A0}"/>
    <cellStyle name="Moneda [0] 2 2 3 3 3" xfId="308" xr:uid="{8112F929-6830-4BF8-9293-06EE52065397}"/>
    <cellStyle name="Moneda [0] 2 2 3 4" xfId="212" xr:uid="{FF6B3F75-E571-4E8A-A227-845C713A43EB}"/>
    <cellStyle name="Moneda [0] 2 2 3 4 2" xfId="377" xr:uid="{1475523F-D1DA-4255-B41D-FB4FD99695A4}"/>
    <cellStyle name="Moneda [0] 2 2 3 5" xfId="282" xr:uid="{D67F7E9D-195C-474E-B36A-B03F926E1951}"/>
    <cellStyle name="Moneda [0] 2 2 4" xfId="83" xr:uid="{F26D59C0-CFCD-4829-A826-FD96D8F51677}"/>
    <cellStyle name="Moneda [0] 2 2 4 2" xfId="162" xr:uid="{53DF77C6-1336-453C-8C0E-7F6121DADF32}"/>
    <cellStyle name="Moneda [0] 2 2 4 2 2" xfId="419" xr:uid="{E1E944EA-CC64-417E-B709-88BA8CC48904}"/>
    <cellStyle name="Moneda [0] 2 2 4 3" xfId="229" xr:uid="{89A7B90E-F7BF-4FD3-B1B8-9E945C477CEA}"/>
    <cellStyle name="Moneda [0] 2 2 4 4" xfId="325" xr:uid="{2E4067F2-0381-4AC4-BEC8-26B6FAABE0F8}"/>
    <cellStyle name="Moneda [0] 2 2 5" xfId="129" xr:uid="{0B5C43BC-AF8B-43AA-8EC4-460D25822288}"/>
    <cellStyle name="Moneda [0] 2 2 5 2" xfId="386" xr:uid="{166C50C7-50CD-48CD-87B1-F01BAB92E52F}"/>
    <cellStyle name="Moneda [0] 2 2 5 3" xfId="292" xr:uid="{ECC906DD-FCCA-47FD-841E-C1FD474ED906}"/>
    <cellStyle name="Moneda [0] 2 2 6" xfId="196" xr:uid="{C859B6AE-E169-4854-85E1-D2DE12A3B647}"/>
    <cellStyle name="Moneda [0] 2 2 6 2" xfId="361" xr:uid="{A5416E0C-739F-4081-8D0D-880C81B5703A}"/>
    <cellStyle name="Moneda [0] 2 2 7" xfId="265" xr:uid="{5A272BD5-CEA4-4C48-B6B1-CA188DF019C8}"/>
    <cellStyle name="Moneda [0] 2 3" xfId="16" xr:uid="{AC6F46EE-E634-4BA3-B957-24A4F34EBA5A}"/>
    <cellStyle name="Moneda [0] 2 3 2" xfId="33" xr:uid="{350A6707-A978-430D-8799-1A91BA6E358D}"/>
    <cellStyle name="Moneda [0] 2 3 2 2" xfId="106" xr:uid="{53D35C10-98DE-4BBE-800A-4805B739CDEE}"/>
    <cellStyle name="Moneda [0] 2 3 2 2 2" xfId="185" xr:uid="{56066E6A-98D6-4F68-B0B1-E1B82A43AD91}"/>
    <cellStyle name="Moneda [0] 2 3 2 2 2 2" xfId="442" xr:uid="{1E8A88ED-0869-4177-82A0-1FC6ED774200}"/>
    <cellStyle name="Moneda [0] 2 3 2 2 3" xfId="252" xr:uid="{884CF9C6-5831-4990-92C3-D273398AAA9A}"/>
    <cellStyle name="Moneda [0] 2 3 2 2 4" xfId="348" xr:uid="{97EE1915-1B5D-491C-9BC1-4E6077D58ABE}"/>
    <cellStyle name="Moneda [0] 2 3 2 3" xfId="152" xr:uid="{9E721E00-B2BA-4BC4-B0E9-6A623E58A154}"/>
    <cellStyle name="Moneda [0] 2 3 2 3 2" xfId="409" xr:uid="{CE50CD1D-7CEB-43BD-B363-56191A22EDD2}"/>
    <cellStyle name="Moneda [0] 2 3 2 4" xfId="219" xr:uid="{65329449-B8DC-48CB-9BE1-A526E349B93B}"/>
    <cellStyle name="Moneda [0] 2 3 2 5" xfId="315" xr:uid="{D3FAEF39-F54C-464B-95D9-DB62A7B77E49}"/>
    <cellStyle name="Moneda [0] 2 3 3" xfId="90" xr:uid="{305B3540-0AB0-45DD-B58E-FA535D8E04BA}"/>
    <cellStyle name="Moneda [0] 2 3 3 2" xfId="169" xr:uid="{04C47D9A-687D-4A9A-91F2-4C1819823FCD}"/>
    <cellStyle name="Moneda [0] 2 3 3 2 2" xfId="426" xr:uid="{4EE4D74F-8CDB-4102-80ED-3C935A799B7B}"/>
    <cellStyle name="Moneda [0] 2 3 3 3" xfId="236" xr:uid="{3EA95D02-B6A5-4460-B142-6CB2C331B01E}"/>
    <cellStyle name="Moneda [0] 2 3 3 4" xfId="332" xr:uid="{F4C3E094-43C2-48A6-9602-4DA1F3980CF5}"/>
    <cellStyle name="Moneda [0] 2 3 4" xfId="136" xr:uid="{71722704-CA31-460A-9C52-863F1530F56E}"/>
    <cellStyle name="Moneda [0] 2 3 4 2" xfId="393" xr:uid="{D55D4E69-E950-4021-8392-D5250553F780}"/>
    <cellStyle name="Moneda [0] 2 3 4 3" xfId="299" xr:uid="{8E043A34-0FAC-49D4-9555-7A3C8AF0D345}"/>
    <cellStyle name="Moneda [0] 2 3 5" xfId="203" xr:uid="{6C773F4F-EB16-4D57-B49F-8437575BFFC8}"/>
    <cellStyle name="Moneda [0] 2 3 5 2" xfId="360" xr:uid="{E29568F5-6D57-4204-87C5-D918B307C8B8}"/>
    <cellStyle name="Moneda [0] 2 3 6" xfId="264" xr:uid="{2705787C-8883-4A9D-90F5-A1D72950E167}"/>
    <cellStyle name="Moneda [0] 2 4" xfId="25" xr:uid="{77504B5F-7234-4BF8-9FAF-D24745787EEA}"/>
    <cellStyle name="Moneda [0] 2 4 2" xfId="98" xr:uid="{E75E2DD0-FE68-40FE-8E9E-B47CC577A05A}"/>
    <cellStyle name="Moneda [0] 2 4 2 2" xfId="177" xr:uid="{5ECC5124-34AA-482F-92B9-5769E6AE70D3}"/>
    <cellStyle name="Moneda [0] 2 4 2 2 2" xfId="434" xr:uid="{619B7B52-FF90-476D-A94A-30F71422E158}"/>
    <cellStyle name="Moneda [0] 2 4 2 3" xfId="244" xr:uid="{C8F29D54-CE22-4886-A184-ADF7FB30935C}"/>
    <cellStyle name="Moneda [0] 2 4 2 4" xfId="340" xr:uid="{30414093-2EDC-49ED-BBB1-BBD6376BF4AC}"/>
    <cellStyle name="Moneda [0] 2 4 3" xfId="144" xr:uid="{EA3CA4A3-EBBB-4D21-BCD4-F1A209310F5D}"/>
    <cellStyle name="Moneda [0] 2 4 3 2" xfId="401" xr:uid="{DC17EC2C-2910-4390-A053-F204C1B02323}"/>
    <cellStyle name="Moneda [0] 2 4 3 3" xfId="307" xr:uid="{9CB62C60-61A4-4985-9146-E1D04C4D749F}"/>
    <cellStyle name="Moneda [0] 2 4 4" xfId="211" xr:uid="{29307C45-2908-4F21-9DE8-0145C4CEECAD}"/>
    <cellStyle name="Moneda [0] 2 4 4 2" xfId="368" xr:uid="{3233A637-03D3-462E-94F4-384CB5A5E1BA}"/>
    <cellStyle name="Moneda [0] 2 4 5" xfId="273" xr:uid="{147B23C9-1129-4589-943C-CEBF572734AA}"/>
    <cellStyle name="Moneda [0] 2 5" xfId="82" xr:uid="{DC2B5132-26A7-4A80-8958-782A2A20F031}"/>
    <cellStyle name="Moneda [0] 2 5 2" xfId="161" xr:uid="{4FF98A38-2C9F-47AB-A000-74659544D971}"/>
    <cellStyle name="Moneda [0] 2 5 2 2" xfId="418" xr:uid="{46557026-344C-4617-9E95-3B25DE6165E0}"/>
    <cellStyle name="Moneda [0] 2 5 2 3" xfId="324" xr:uid="{61AE2C87-08FB-4E23-A032-1C8988A944EE}"/>
    <cellStyle name="Moneda [0] 2 5 3" xfId="228" xr:uid="{5C8C6B6D-8326-42AF-B97E-D6E245E3DFA6}"/>
    <cellStyle name="Moneda [0] 2 5 3 2" xfId="376" xr:uid="{2870101F-21C8-4A02-9A27-62B413ACC145}"/>
    <cellStyle name="Moneda [0] 2 5 4" xfId="281" xr:uid="{35DFC8BF-9C5E-4CD7-9275-997196A7FCD3}"/>
    <cellStyle name="Moneda [0] 2 6" xfId="128" xr:uid="{21103D41-BDBB-47FE-8FE8-EFF10B466D96}"/>
    <cellStyle name="Moneda [0] 2 6 2" xfId="385" xr:uid="{508A6D5B-F650-4063-9532-B409855D3DB2}"/>
    <cellStyle name="Moneda [0] 2 6 3" xfId="291" xr:uid="{8A9F9A01-FF3B-49BA-A218-0DFA27299733}"/>
    <cellStyle name="Moneda [0] 2 7" xfId="195" xr:uid="{0083D9BF-6B94-42F1-A10A-9EF49B60C597}"/>
    <cellStyle name="Moneda [0] 2 7 2" xfId="354" xr:uid="{5C53B7C3-3951-4592-B9B1-F61C5CEC038A}"/>
    <cellStyle name="Moneda [0] 2 8" xfId="257" xr:uid="{77531D3A-FDEC-4A80-B5FD-0E229B2C5139}"/>
    <cellStyle name="Moneda [0] 3" xfId="8" xr:uid="{00000000-0005-0000-0000-000007000000}"/>
    <cellStyle name="Moneda [0] 3 2" xfId="18" xr:uid="{F330C44A-DC23-404A-AE6C-1DF0C192FAE3}"/>
    <cellStyle name="Moneda [0] 3 2 2" xfId="35" xr:uid="{A7FA8299-4B75-4DC6-80F6-CB317BFBFE87}"/>
    <cellStyle name="Moneda [0] 3 2 2 2" xfId="108" xr:uid="{3415F377-FE8F-4D38-9CC5-EB68AF2D5FD7}"/>
    <cellStyle name="Moneda [0] 3 2 2 2 2" xfId="187" xr:uid="{AD0B304B-4FC5-4E51-9031-7B6AB0372883}"/>
    <cellStyle name="Moneda [0] 3 2 2 2 2 2" xfId="444" xr:uid="{E9C06EC7-808D-41C1-8C15-E9F8B770F61F}"/>
    <cellStyle name="Moneda [0] 3 2 2 2 3" xfId="254" xr:uid="{9130F024-D314-4714-B02D-E0843FD47837}"/>
    <cellStyle name="Moneda [0] 3 2 2 2 4" xfId="350" xr:uid="{28299CE4-6926-40CB-982B-D98C5D9980EF}"/>
    <cellStyle name="Moneda [0] 3 2 2 3" xfId="154" xr:uid="{53C335C7-CFBB-4311-9B2E-01CF09F0E5A9}"/>
    <cellStyle name="Moneda [0] 3 2 2 3 2" xfId="411" xr:uid="{CE4887F0-03A3-4D7E-8B10-E58454396078}"/>
    <cellStyle name="Moneda [0] 3 2 2 4" xfId="221" xr:uid="{5E52CE81-EFB2-426A-98B6-C671D4A27E88}"/>
    <cellStyle name="Moneda [0] 3 2 2 5" xfId="317" xr:uid="{BD7A3C81-369C-4659-BF70-70B748B992E5}"/>
    <cellStyle name="Moneda [0] 3 2 3" xfId="92" xr:uid="{4C62F099-B39C-4524-B171-ED9690B7B4E9}"/>
    <cellStyle name="Moneda [0] 3 2 3 2" xfId="171" xr:uid="{66EDD1F6-1F1B-4B6D-B9B4-C3F40F927C2B}"/>
    <cellStyle name="Moneda [0] 3 2 3 2 2" xfId="428" xr:uid="{FA6A0539-71CB-45CC-BB31-8389C27BDC9A}"/>
    <cellStyle name="Moneda [0] 3 2 3 3" xfId="238" xr:uid="{A4F500B2-648D-463B-951F-5F9492895AF9}"/>
    <cellStyle name="Moneda [0] 3 2 3 4" xfId="334" xr:uid="{0F594735-D461-46EC-B5BB-6B84F1DD279B}"/>
    <cellStyle name="Moneda [0] 3 2 4" xfId="138" xr:uid="{880C78F3-124F-476D-B49D-8F2068EE0904}"/>
    <cellStyle name="Moneda [0] 3 2 4 2" xfId="395" xr:uid="{9A807E4D-A27A-436D-9EB3-51C7D51DE380}"/>
    <cellStyle name="Moneda [0] 3 2 4 3" xfId="301" xr:uid="{007F9E6A-D789-40A2-8C40-9DCEC647E8AD}"/>
    <cellStyle name="Moneda [0] 3 2 5" xfId="205" xr:uid="{273FC14F-D5B3-4722-8CFA-6E435ADBDA29}"/>
    <cellStyle name="Moneda [0] 3 2 5 2" xfId="370" xr:uid="{3D49B865-852E-41A8-84D5-D4B486E6A6CE}"/>
    <cellStyle name="Moneda [0] 3 2 6" xfId="275" xr:uid="{910B706E-ABF5-4A77-8A36-7DAA1CADAFC8}"/>
    <cellStyle name="Moneda [0] 3 3" xfId="27" xr:uid="{5FB2D294-7452-4683-A7D5-DD5ED10AC142}"/>
    <cellStyle name="Moneda [0] 3 3 2" xfId="100" xr:uid="{11512023-BCAD-405F-B4D9-44CC8F91FC84}"/>
    <cellStyle name="Moneda [0] 3 3 2 2" xfId="179" xr:uid="{4A13C6E6-42A9-45C3-A179-FD32F3CFBC51}"/>
    <cellStyle name="Moneda [0] 3 3 2 2 2" xfId="436" xr:uid="{529E933C-E219-44FC-853B-6F7BBC0A6F19}"/>
    <cellStyle name="Moneda [0] 3 3 2 3" xfId="246" xr:uid="{3892E26B-06EA-4BBC-A9C2-A296272EBF35}"/>
    <cellStyle name="Moneda [0] 3 3 2 4" xfId="342" xr:uid="{FEE82B9F-EB5D-4E9A-A6D1-6CEE41FCC4A8}"/>
    <cellStyle name="Moneda [0] 3 3 3" xfId="146" xr:uid="{A19DEB70-EAF5-415E-96D8-E19CF5875824}"/>
    <cellStyle name="Moneda [0] 3 3 3 2" xfId="403" xr:uid="{5B2C5009-C1C5-4804-B8A9-D019B78DB7D2}"/>
    <cellStyle name="Moneda [0] 3 3 3 3" xfId="309" xr:uid="{BC787518-37A3-4B74-A33B-9612A322E8C0}"/>
    <cellStyle name="Moneda [0] 3 3 4" xfId="213" xr:uid="{1F185491-5110-477D-880A-D3E87E08292B}"/>
    <cellStyle name="Moneda [0] 3 3 4 2" xfId="378" xr:uid="{F1D6A1AB-F5BA-4A6E-B253-ED826E20D25A}"/>
    <cellStyle name="Moneda [0] 3 3 5" xfId="283" xr:uid="{E666CCD1-58A3-4225-AD7C-2DC851F03DCD}"/>
    <cellStyle name="Moneda [0] 3 4" xfId="84" xr:uid="{17CAEB36-9E42-4CFE-8448-BA6601CAC9A3}"/>
    <cellStyle name="Moneda [0] 3 4 2" xfId="163" xr:uid="{E630D518-BC75-422B-8925-C28D44FC829B}"/>
    <cellStyle name="Moneda [0] 3 4 2 2" xfId="420" xr:uid="{2F2E88E9-0463-4F8E-8541-2FA0E30A48A4}"/>
    <cellStyle name="Moneda [0] 3 4 3" xfId="230" xr:uid="{626D7150-0696-4FD9-A2A3-B37763C88331}"/>
    <cellStyle name="Moneda [0] 3 4 4" xfId="326" xr:uid="{8E5C2FFB-CC6C-4A84-AE69-4914C3483DD9}"/>
    <cellStyle name="Moneda [0] 3 5" xfId="130" xr:uid="{A1F72740-F5CF-4223-8758-9BAC5034215A}"/>
    <cellStyle name="Moneda [0] 3 5 2" xfId="387" xr:uid="{46F4301C-BEE6-43D1-8F86-7D882DC99FA4}"/>
    <cellStyle name="Moneda [0] 3 5 3" xfId="293" xr:uid="{8BA7A592-C860-40F8-9C9C-CAF684A4F559}"/>
    <cellStyle name="Moneda [0] 3 6" xfId="197" xr:uid="{31583116-7EB0-47BA-A80D-6B33F291E2E9}"/>
    <cellStyle name="Moneda [0] 3 6 2" xfId="362" xr:uid="{E34A3CC0-4456-48E0-B3C7-3AF2C7CDCE2E}"/>
    <cellStyle name="Moneda [0] 3 7" xfId="266" xr:uid="{9BB24F05-756E-45B1-90FE-35F6CE9E8A04}"/>
    <cellStyle name="Moneda [0] 4" xfId="15" xr:uid="{00561F73-BEE9-4C3F-AB42-30D58B06845B}"/>
    <cellStyle name="Moneda [0] 4 2" xfId="32" xr:uid="{ECC3EE06-7E79-45D8-A738-C3FA47B61925}"/>
    <cellStyle name="Moneda [0] 4 2 2" xfId="105" xr:uid="{60A3453F-F31C-4215-A57D-5959E5086F04}"/>
    <cellStyle name="Moneda [0] 4 2 2 2" xfId="184" xr:uid="{061B7BD6-7F6B-4FB8-AD6A-09E973686113}"/>
    <cellStyle name="Moneda [0] 4 2 2 2 2" xfId="441" xr:uid="{0FADAEFC-2B99-43B8-A517-F0A9ED1E01AF}"/>
    <cellStyle name="Moneda [0] 4 2 2 3" xfId="251" xr:uid="{667E28B8-E7D9-48D0-9F32-5EF44647FC2B}"/>
    <cellStyle name="Moneda [0] 4 2 2 4" xfId="347" xr:uid="{B44DD9D7-08B6-4A3A-972D-5EF041EFC91A}"/>
    <cellStyle name="Moneda [0] 4 2 3" xfId="151" xr:uid="{903981D3-623A-4846-B971-9EC869E909D0}"/>
    <cellStyle name="Moneda [0] 4 2 3 2" xfId="408" xr:uid="{5F7C7E3E-5668-428D-8A4B-74CE1DED9B1E}"/>
    <cellStyle name="Moneda [0] 4 2 4" xfId="218" xr:uid="{FE776157-485B-4534-A0BA-4B8116902B65}"/>
    <cellStyle name="Moneda [0] 4 2 5" xfId="314" xr:uid="{17F6EA0C-93FD-4A5F-9E57-E97A04407068}"/>
    <cellStyle name="Moneda [0] 4 3" xfId="89" xr:uid="{4D60503E-34C0-4860-ABF6-EC603B915385}"/>
    <cellStyle name="Moneda [0] 4 3 2" xfId="168" xr:uid="{50ECE290-719C-4E48-B96F-E51E8363793F}"/>
    <cellStyle name="Moneda [0] 4 3 2 2" xfId="425" xr:uid="{71CC4BA1-13C8-4DCF-B1F2-5A83E1978D9C}"/>
    <cellStyle name="Moneda [0] 4 3 3" xfId="235" xr:uid="{F51DDCC9-B66D-439F-9324-0CE3C0CE11C9}"/>
    <cellStyle name="Moneda [0] 4 3 4" xfId="331" xr:uid="{2648ABF7-3C2C-47DB-ACFE-D7FC7FC52D6E}"/>
    <cellStyle name="Moneda [0] 4 4" xfId="135" xr:uid="{1A30DD06-C3FE-454C-937C-3371478133DD}"/>
    <cellStyle name="Moneda [0] 4 4 2" xfId="392" xr:uid="{F75A9AFF-630D-4AF6-95AF-3D1F3166FBBF}"/>
    <cellStyle name="Moneda [0] 4 4 3" xfId="298" xr:uid="{3BE9A05F-F273-44C1-AF82-48EA275E5D28}"/>
    <cellStyle name="Moneda [0] 4 5" xfId="202" xr:uid="{BAD286D7-6D23-4C97-9069-E3F62303A9B6}"/>
    <cellStyle name="Moneda [0] 4 5 2" xfId="359" xr:uid="{F19F6033-A555-4023-A9A1-239C681963E5}"/>
    <cellStyle name="Moneda [0] 4 6" xfId="263" xr:uid="{5DD70E2D-33A4-474B-AB1F-12D8AE451B35}"/>
    <cellStyle name="Moneda [0] 5" xfId="24" xr:uid="{1C9840F6-6D36-4CF5-B6FF-AD10C98DBF31}"/>
    <cellStyle name="Moneda [0] 5 2" xfId="97" xr:uid="{82956624-1756-407C-B676-75621D0F9E55}"/>
    <cellStyle name="Moneda [0] 5 2 2" xfId="176" xr:uid="{EB2BC68C-6A5B-44CE-907F-84F49BE75035}"/>
    <cellStyle name="Moneda [0] 5 2 2 2" xfId="433" xr:uid="{A937B134-5B0A-4BA4-B6AB-E16753738DA1}"/>
    <cellStyle name="Moneda [0] 5 2 3" xfId="243" xr:uid="{8E391821-875C-4978-A527-FAFA655312A2}"/>
    <cellStyle name="Moneda [0] 5 2 4" xfId="339" xr:uid="{5909C5FA-54DD-46C9-9731-A91551FC56A3}"/>
    <cellStyle name="Moneda [0] 5 3" xfId="143" xr:uid="{7E41CCDB-BE81-4446-B0E8-14A12580227A}"/>
    <cellStyle name="Moneda [0] 5 3 2" xfId="400" xr:uid="{D0ED1C99-DE9E-41CB-B491-82FC0A7C6AB8}"/>
    <cellStyle name="Moneda [0] 5 3 3" xfId="306" xr:uid="{D0E9DC82-D25B-4C1E-B01A-981CC1A946D3}"/>
    <cellStyle name="Moneda [0] 5 4" xfId="210" xr:uid="{FFBCDEF6-0755-4C68-8F6E-B699082937B6}"/>
    <cellStyle name="Moneda [0] 5 4 2" xfId="367" xr:uid="{EB3C41A6-E261-4B07-8480-49408FB81739}"/>
    <cellStyle name="Moneda [0] 5 5" xfId="272" xr:uid="{52E4D2B6-537C-4F20-ABD6-AFF80754A2A8}"/>
    <cellStyle name="Moneda [0] 6" xfId="69" xr:uid="{2EA68E85-A4AB-4657-B460-79CA5C0DA6C0}"/>
    <cellStyle name="Moneda [0] 6 2" xfId="109" xr:uid="{F3037340-C9AD-4656-BE7D-BBB64C24A9CB}"/>
    <cellStyle name="Moneda [0] 6 2 2" xfId="188" xr:uid="{E1EF82F6-D22C-4476-90DC-86E63B6AB134}"/>
    <cellStyle name="Moneda [0] 6 2 2 2" xfId="445" xr:uid="{EC1DDEA7-0C68-4513-869D-048C4FEA5297}"/>
    <cellStyle name="Moneda [0] 6 2 3" xfId="255" xr:uid="{5725BE54-2562-4B5E-BD8D-AC6DA14D8472}"/>
    <cellStyle name="Moneda [0] 6 2 4" xfId="351" xr:uid="{EA68B161-ED1C-4779-8F24-B3F5E6CE0DC8}"/>
    <cellStyle name="Moneda [0] 6 3" xfId="155" xr:uid="{F2776D76-5730-4B3E-BAA8-3B402696106D}"/>
    <cellStyle name="Moneda [0] 6 3 2" xfId="412" xr:uid="{6F748A50-2330-4FFB-81E5-ED02CF179274}"/>
    <cellStyle name="Moneda [0] 6 3 3" xfId="318" xr:uid="{981575DD-3FF5-4D59-80D6-C08C5E99FE23}"/>
    <cellStyle name="Moneda [0] 6 4" xfId="222" xr:uid="{C4D1EE13-1C5D-4B43-99AD-504AFBFEB078}"/>
    <cellStyle name="Moneda [0] 6 4 2" xfId="375" xr:uid="{EA22F666-EFCD-48B9-B19C-BE833CCD0507}"/>
    <cellStyle name="Moneda [0] 6 5" xfId="280" xr:uid="{902EDDF6-9350-4C9F-A334-8C018DEE0815}"/>
    <cellStyle name="Moneda [0] 7" xfId="81" xr:uid="{05B66DB6-AA8B-49C6-8E29-B52AD33F6537}"/>
    <cellStyle name="Moneda [0] 7 2" xfId="160" xr:uid="{0BE0BFE9-41A2-4174-ADA5-8345D9AA25E8}"/>
    <cellStyle name="Moneda [0] 7 2 2" xfId="417" xr:uid="{3ABC2D67-CF38-4B0D-81F3-4C3268A1BFBE}"/>
    <cellStyle name="Moneda [0] 7 3" xfId="227" xr:uid="{87BBCA34-3CC5-49C5-A192-B304E6866749}"/>
    <cellStyle name="Moneda [0] 7 4" xfId="323" xr:uid="{B19E08A8-2857-4417-B898-5F14DC5BB13F}"/>
    <cellStyle name="Moneda [0] 8" xfId="127" xr:uid="{42C8C634-7BB1-4D41-98CA-AE9696056E74}"/>
    <cellStyle name="Moneda [0] 8 2" xfId="384" xr:uid="{A84EF38F-849A-4CB0-A36C-A910AF292058}"/>
    <cellStyle name="Moneda [0] 8 3" xfId="290" xr:uid="{DBBA1018-0AFF-44D4-8F32-D758BE700C6D}"/>
    <cellStyle name="Moneda [0] 9" xfId="194" xr:uid="{CA2CDCC3-750A-4836-B002-FB7D30CD7620}"/>
    <cellStyle name="Moneda [0] 9 2" xfId="379" xr:uid="{37180EB0-2347-4A24-9818-57521493D2E6}"/>
    <cellStyle name="Neutral" xfId="112" builtinId="28" customBuiltin="1"/>
    <cellStyle name="Neutral 2" xfId="70" xr:uid="{BB8331BA-03B0-4D55-920E-368C7FD4A49E}"/>
    <cellStyle name="Normal" xfId="0" builtinId="0"/>
    <cellStyle name="Normal 2" xfId="9" xr:uid="{00000000-0005-0000-0000-000009000000}"/>
    <cellStyle name="Normal 2 2" xfId="111" xr:uid="{EAB8D691-5E68-4287-923B-646047355553}"/>
    <cellStyle name="Normal 2 2 2" xfId="353" xr:uid="{0BE0B504-2B93-4099-96BA-0C5441F81133}"/>
    <cellStyle name="Normal 2 2 3" xfId="267" xr:uid="{893C18A3-1C18-4A38-BC10-AEBEB7EA695C}"/>
    <cellStyle name="Normal 2 3" xfId="258" xr:uid="{1232B2D3-3983-40FC-93ED-0C8BDCBF3E2C}"/>
    <cellStyle name="Normal 3" xfId="447" xr:uid="{9CF7A33B-1ABF-4CAC-B6FC-DD137EB23694}"/>
    <cellStyle name="Normal 4" xfId="448" xr:uid="{38D8991D-EC55-4228-81CA-ED67FFF0C10D}"/>
    <cellStyle name="Normal 5" xfId="450" xr:uid="{534C3BAC-3B2A-4D17-84C6-0C9E5CA347AA}"/>
    <cellStyle name="Normal 777" xfId="122" xr:uid="{FD433113-AFBF-439C-9ABF-DAA78C256EE8}"/>
    <cellStyle name="Normal 8" xfId="449" xr:uid="{F9A0F0DC-302C-46AF-930D-57085CDD5752}"/>
    <cellStyle name="Notas" xfId="49" builtinId="10" customBuiltin="1"/>
    <cellStyle name="Porcentaje" xfId="10" builtinId="5"/>
    <cellStyle name="Salida" xfId="44" builtinId="21" customBuiltin="1"/>
    <cellStyle name="Texto de advertencia" xfId="48" builtinId="11" customBuiltin="1"/>
    <cellStyle name="Texto explicativo" xfId="50" builtinId="53" customBuiltin="1"/>
    <cellStyle name="Título" xfId="36" builtinId="15" customBuiltin="1"/>
    <cellStyle name="Título 2" xfId="38" builtinId="17" customBuiltin="1"/>
    <cellStyle name="Título 3" xfId="39" builtinId="18" customBuiltin="1"/>
    <cellStyle name="Total" xfId="51" builtinId="25" customBuiltin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jbs.cl%20Dropbox\JBS\TOMAS\SKU.xlsx" TargetMode="External"/><Relationship Id="rId1" Type="http://schemas.openxmlformats.org/officeDocument/2006/relationships/externalLinkPath" Target="/Users/Tomas/jbs.cl%20Dropbox/JBS/TOMAS/S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KU"/>
      <sheetName val="INTERNACIÓN"/>
      <sheetName val="Rapel"/>
      <sheetName val="Pesos por caja"/>
      <sheetName val="Histórico 2022"/>
      <sheetName val="Histórico 2021"/>
      <sheetName val="Histórico 2020"/>
    </sheetNames>
    <sheetDataSet>
      <sheetData sheetId="0">
        <row r="2">
          <cell r="A2" t="str">
            <v>17CORB</v>
          </cell>
          <cell r="B2" t="str">
            <v>17 CORTES DE VACUNO</v>
          </cell>
          <cell r="C2" t="str">
            <v>VACUNO</v>
          </cell>
          <cell r="D2" t="str">
            <v>BRASIL</v>
          </cell>
          <cell r="E2" t="str">
            <v>FRIBOI BLACK</v>
          </cell>
          <cell r="F2" t="str">
            <v>ENFRIADO</v>
          </cell>
          <cell r="G2" t="str">
            <v>V</v>
          </cell>
          <cell r="H2" t="str">
            <v>-</v>
          </cell>
        </row>
        <row r="3">
          <cell r="A3" t="str">
            <v>18CORB</v>
          </cell>
          <cell r="B3" t="str">
            <v>18 CORTES DE VACUNO</v>
          </cell>
          <cell r="C3" t="str">
            <v>VACUNO</v>
          </cell>
          <cell r="D3" t="str">
            <v>BRASIL</v>
          </cell>
          <cell r="E3" t="str">
            <v>FRIBOI</v>
          </cell>
          <cell r="F3" t="str">
            <v>ENFRIADO</v>
          </cell>
          <cell r="G3" t="str">
            <v>V</v>
          </cell>
          <cell r="H3" t="str">
            <v>-</v>
          </cell>
        </row>
        <row r="4">
          <cell r="A4" t="str">
            <v>20CORP</v>
          </cell>
          <cell r="B4" t="str">
            <v>20 CORTES DE VACUNO</v>
          </cell>
          <cell r="C4" t="str">
            <v>VACUNO</v>
          </cell>
          <cell r="D4" t="str">
            <v>PARAGUAY</v>
          </cell>
          <cell r="E4" t="str">
            <v>GUARANI</v>
          </cell>
          <cell r="F4" t="str">
            <v>ENFRIADO</v>
          </cell>
          <cell r="G4" t="str">
            <v>-</v>
          </cell>
          <cell r="H4" t="str">
            <v>-</v>
          </cell>
        </row>
        <row r="5">
          <cell r="A5" t="str">
            <v>9CORB</v>
          </cell>
          <cell r="B5" t="str">
            <v>9 CORTES DE VACUNO</v>
          </cell>
          <cell r="C5" t="str">
            <v>VACUNO</v>
          </cell>
          <cell r="D5" t="str">
            <v>BRASIL</v>
          </cell>
          <cell r="E5" t="str">
            <v>FRIBOI</v>
          </cell>
          <cell r="F5" t="str">
            <v>ENFRIADO</v>
          </cell>
          <cell r="G5" t="str">
            <v>V</v>
          </cell>
          <cell r="H5" t="str">
            <v>-</v>
          </cell>
        </row>
        <row r="6">
          <cell r="A6">
            <v>973</v>
          </cell>
          <cell r="B6" t="str">
            <v>ABASTERO</v>
          </cell>
          <cell r="C6" t="str">
            <v>VACUNO</v>
          </cell>
          <cell r="D6" t="str">
            <v>BRASIL</v>
          </cell>
          <cell r="E6" t="str">
            <v>FRIBOI</v>
          </cell>
          <cell r="F6" t="str">
            <v>ENFRIADO</v>
          </cell>
          <cell r="G6" t="str">
            <v>V</v>
          </cell>
          <cell r="H6" t="str">
            <v>1PC/B - 8-25B/C</v>
          </cell>
        </row>
        <row r="7">
          <cell r="A7">
            <v>26360</v>
          </cell>
          <cell r="B7" t="str">
            <v>ABASTERO</v>
          </cell>
          <cell r="C7" t="str">
            <v>VACUNO</v>
          </cell>
          <cell r="D7" t="str">
            <v>USA</v>
          </cell>
          <cell r="E7" t="str">
            <v>SWIFT</v>
          </cell>
          <cell r="F7" t="str">
            <v>ENFRIADO</v>
          </cell>
          <cell r="G7" t="str">
            <v>CHOICE</v>
          </cell>
          <cell r="H7" t="str">
            <v>1PC/B - 12B/C</v>
          </cell>
        </row>
        <row r="8">
          <cell r="A8">
            <v>379658</v>
          </cell>
          <cell r="B8" t="str">
            <v>ABASTERO</v>
          </cell>
          <cell r="C8" t="str">
            <v>VACUNO</v>
          </cell>
          <cell r="D8" t="str">
            <v>BRASIL</v>
          </cell>
          <cell r="E8" t="str">
            <v>FRIBOI</v>
          </cell>
          <cell r="F8" t="str">
            <v>ENFRIADO</v>
          </cell>
          <cell r="G8" t="str">
            <v>V</v>
          </cell>
          <cell r="H8" t="str">
            <v>1PC/B - 4-20B/C</v>
          </cell>
        </row>
        <row r="9">
          <cell r="A9">
            <v>354775</v>
          </cell>
          <cell r="B9" t="str">
            <v>ABASTERO</v>
          </cell>
          <cell r="C9" t="str">
            <v>VACUNO</v>
          </cell>
          <cell r="D9" t="str">
            <v>BRASIL</v>
          </cell>
          <cell r="E9" t="str">
            <v>FRIBOI</v>
          </cell>
          <cell r="F9" t="str">
            <v>CONGELADO</v>
          </cell>
          <cell r="G9" t="str">
            <v>V</v>
          </cell>
          <cell r="H9" t="str">
            <v>1PC/B - 12-20B/C</v>
          </cell>
        </row>
        <row r="10">
          <cell r="A10">
            <v>390031</v>
          </cell>
          <cell r="B10" t="str">
            <v>ABASTERO</v>
          </cell>
          <cell r="C10" t="str">
            <v>VACUNO</v>
          </cell>
          <cell r="D10" t="str">
            <v>BRASIL</v>
          </cell>
          <cell r="E10" t="str">
            <v>SWIFT</v>
          </cell>
          <cell r="F10" t="str">
            <v>CONGELADO</v>
          </cell>
          <cell r="G10" t="str">
            <v>U</v>
          </cell>
          <cell r="H10" t="str">
            <v>1PC/B - 8-18B/C</v>
          </cell>
        </row>
        <row r="11">
          <cell r="A11">
            <v>89245</v>
          </cell>
          <cell r="B11" t="str">
            <v>ABASTERO</v>
          </cell>
          <cell r="C11" t="str">
            <v>VACUNO</v>
          </cell>
          <cell r="D11" t="str">
            <v>USA</v>
          </cell>
          <cell r="E11" t="str">
            <v>5 STAR</v>
          </cell>
          <cell r="F11" t="str">
            <v>ENFRIADO</v>
          </cell>
          <cell r="G11" t="str">
            <v>SELECT</v>
          </cell>
          <cell r="H11" t="str">
            <v>6PC/B - 8B/C</v>
          </cell>
        </row>
        <row r="12">
          <cell r="A12" t="str">
            <v>ABAPAR</v>
          </cell>
          <cell r="B12" t="str">
            <v>ABASTERO</v>
          </cell>
          <cell r="C12" t="str">
            <v>VACUNO</v>
          </cell>
          <cell r="D12" t="str">
            <v>PARAGUAY</v>
          </cell>
          <cell r="E12" t="str">
            <v>FRIGOCHACO</v>
          </cell>
          <cell r="F12" t="str">
            <v>ENFRIADO</v>
          </cell>
          <cell r="G12" t="str">
            <v>-</v>
          </cell>
          <cell r="H12" t="str">
            <v>N/A</v>
          </cell>
        </row>
        <row r="13">
          <cell r="A13">
            <v>363467</v>
          </cell>
          <cell r="B13" t="str">
            <v>ABASTERO</v>
          </cell>
          <cell r="C13" t="str">
            <v>VACUNO</v>
          </cell>
          <cell r="D13" t="str">
            <v>BRASIL</v>
          </cell>
          <cell r="E13" t="str">
            <v>ANGLO</v>
          </cell>
          <cell r="F13" t="str">
            <v>ENFRIADO</v>
          </cell>
          <cell r="G13" t="str">
            <v>V</v>
          </cell>
          <cell r="H13" t="str">
            <v>1PC/B - 8-26B/C</v>
          </cell>
        </row>
        <row r="14">
          <cell r="A14">
            <v>379682</v>
          </cell>
          <cell r="B14" t="str">
            <v>ABASTERO (TROZOS)</v>
          </cell>
          <cell r="C14" t="str">
            <v>VACUNO</v>
          </cell>
          <cell r="D14" t="str">
            <v>BRASIL</v>
          </cell>
          <cell r="E14" t="str">
            <v>SWIFT</v>
          </cell>
          <cell r="F14" t="str">
            <v>ENFRIADO</v>
          </cell>
          <cell r="G14" t="str">
            <v>V</v>
          </cell>
          <cell r="H14" t="str">
            <v>1PC/B - 10-30B/C</v>
          </cell>
        </row>
        <row r="15">
          <cell r="A15" t="str">
            <v>DMW-26</v>
          </cell>
          <cell r="B15" t="str">
            <v>ALITAS MARINADAS</v>
          </cell>
          <cell r="C15" t="str">
            <v>POLLO</v>
          </cell>
          <cell r="D15" t="str">
            <v>BRASIL</v>
          </cell>
          <cell r="E15" t="str">
            <v>SEARA</v>
          </cell>
          <cell r="F15" t="str">
            <v>CONGELADO</v>
          </cell>
          <cell r="G15" t="str">
            <v>-</v>
          </cell>
          <cell r="H15" t="str">
            <v>CAJA 12KG</v>
          </cell>
        </row>
        <row r="16">
          <cell r="A16">
            <v>24164</v>
          </cell>
          <cell r="B16" t="str">
            <v>ASADO AMERICANO</v>
          </cell>
          <cell r="C16" t="str">
            <v>VACUNO</v>
          </cell>
          <cell r="D16" t="str">
            <v>USA</v>
          </cell>
          <cell r="E16" t="str">
            <v>SWIFT</v>
          </cell>
          <cell r="F16" t="str">
            <v>CONGELADO</v>
          </cell>
          <cell r="G16" t="str">
            <v>CHOICE</v>
          </cell>
          <cell r="H16" t="str">
            <v>1PC/B - 3B/C</v>
          </cell>
        </row>
        <row r="17">
          <cell r="A17">
            <v>26068</v>
          </cell>
          <cell r="B17" t="str">
            <v>ASADO AMERICANO</v>
          </cell>
          <cell r="C17" t="str">
            <v>VACUNO</v>
          </cell>
          <cell r="D17" t="str">
            <v>USA</v>
          </cell>
          <cell r="E17" t="str">
            <v>SWIFT</v>
          </cell>
          <cell r="F17" t="str">
            <v>ENFRIADO</v>
          </cell>
          <cell r="G17" t="str">
            <v>CHOICE</v>
          </cell>
          <cell r="H17" t="str">
            <v>1PC/B - 2B/C</v>
          </cell>
        </row>
        <row r="18">
          <cell r="A18" t="str">
            <v>AATIVEA</v>
          </cell>
          <cell r="B18" t="str">
            <v>ASADO AMERICANO</v>
          </cell>
          <cell r="C18" t="str">
            <v>VACUNO</v>
          </cell>
          <cell r="D18" t="str">
            <v>USA</v>
          </cell>
          <cell r="E18" t="str">
            <v>-</v>
          </cell>
          <cell r="F18" t="str">
            <v>ENFRIADO</v>
          </cell>
          <cell r="G18" t="str">
            <v>-</v>
          </cell>
          <cell r="H18" t="str">
            <v>PRODUCTO TERMINADO</v>
          </cell>
        </row>
        <row r="19">
          <cell r="A19">
            <v>15000117</v>
          </cell>
          <cell r="B19" t="str">
            <v>ASADO AMERICANO</v>
          </cell>
          <cell r="C19" t="str">
            <v>VACUNO</v>
          </cell>
          <cell r="D19" t="str">
            <v>USA</v>
          </cell>
          <cell r="E19" t="str">
            <v>-</v>
          </cell>
          <cell r="F19" t="str">
            <v>ENFRIADO</v>
          </cell>
          <cell r="G19" t="str">
            <v>-</v>
          </cell>
          <cell r="H19" t="str">
            <v>PRODUCTO TERMINADO</v>
          </cell>
        </row>
        <row r="20">
          <cell r="A20" t="str">
            <v>SMAM</v>
          </cell>
          <cell r="B20" t="str">
            <v>ASADO AMERICANO</v>
          </cell>
          <cell r="C20" t="str">
            <v>VACUNO</v>
          </cell>
          <cell r="D20" t="str">
            <v>VARIABLE</v>
          </cell>
          <cell r="E20" t="str">
            <v>VARIABLE</v>
          </cell>
          <cell r="F20" t="str">
            <v>ENFRIADO</v>
          </cell>
          <cell r="G20" t="str">
            <v>-</v>
          </cell>
          <cell r="H20" t="str">
            <v>PRODUCTO TERMINADO</v>
          </cell>
        </row>
        <row r="21">
          <cell r="A21">
            <v>389545</v>
          </cell>
          <cell r="B21" t="str">
            <v>ASADO AMERICANO</v>
          </cell>
          <cell r="C21" t="str">
            <v>VACUNO</v>
          </cell>
          <cell r="D21" t="str">
            <v>BRASIL</v>
          </cell>
          <cell r="E21" t="str">
            <v>FRIBOI BLACK</v>
          </cell>
          <cell r="F21" t="str">
            <v>CONGELADO</v>
          </cell>
          <cell r="G21" t="str">
            <v>V</v>
          </cell>
          <cell r="H21" t="str">
            <v>1PC/B - 1-2B/C</v>
          </cell>
        </row>
        <row r="22">
          <cell r="A22" t="str">
            <v>D-1307-AH</v>
          </cell>
          <cell r="B22" t="str">
            <v>ASADO AMERICANO</v>
          </cell>
          <cell r="C22" t="str">
            <v>VACUNO</v>
          </cell>
          <cell r="D22" t="str">
            <v>USA</v>
          </cell>
          <cell r="E22" t="str">
            <v>IBP</v>
          </cell>
          <cell r="F22" t="str">
            <v>CONGELADO</v>
          </cell>
          <cell r="G22" t="str">
            <v>CHOICE</v>
          </cell>
          <cell r="H22" t="str">
            <v>1PC/B - 3B/C</v>
          </cell>
        </row>
        <row r="23">
          <cell r="A23" t="str">
            <v>C1307AHR</v>
          </cell>
          <cell r="B23" t="str">
            <v>ASADO AMERICANO</v>
          </cell>
          <cell r="C23" t="str">
            <v>VACUNO</v>
          </cell>
          <cell r="D23" t="str">
            <v>CANADA</v>
          </cell>
          <cell r="E23" t="str">
            <v>BLUE RIBBON</v>
          </cell>
          <cell r="F23" t="str">
            <v>CONGELADO</v>
          </cell>
          <cell r="G23" t="str">
            <v>AAA</v>
          </cell>
          <cell r="H23" t="str">
            <v>1PC/B - 3B/C</v>
          </cell>
        </row>
        <row r="24">
          <cell r="A24">
            <v>88766</v>
          </cell>
          <cell r="B24" t="str">
            <v>ASADO AMERICANO</v>
          </cell>
          <cell r="C24" t="str">
            <v>VACUNO</v>
          </cell>
          <cell r="D24" t="str">
            <v>USA</v>
          </cell>
          <cell r="E24" t="str">
            <v>5 STAR</v>
          </cell>
          <cell r="F24" t="str">
            <v>ENFRIADO</v>
          </cell>
          <cell r="G24" t="str">
            <v>CHOICE</v>
          </cell>
          <cell r="H24" t="str">
            <v>1PC/B - 4B/C</v>
          </cell>
        </row>
        <row r="25">
          <cell r="A25">
            <v>391683</v>
          </cell>
          <cell r="B25" t="str">
            <v>ASADO AMERICANO</v>
          </cell>
          <cell r="C25" t="str">
            <v>VACUNO</v>
          </cell>
          <cell r="D25" t="str">
            <v>BRASIL</v>
          </cell>
          <cell r="E25" t="str">
            <v>FRIBOI BLACK</v>
          </cell>
          <cell r="F25" t="str">
            <v>CONGELADO</v>
          </cell>
          <cell r="G25" t="str">
            <v>V</v>
          </cell>
          <cell r="H25" t="str">
            <v>1PC/B - 1-3B/C</v>
          </cell>
        </row>
        <row r="26">
          <cell r="A26" t="str">
            <v>S1300AHR</v>
          </cell>
          <cell r="B26" t="str">
            <v>ASADO AMERICANO</v>
          </cell>
          <cell r="C26" t="str">
            <v>VACUNO</v>
          </cell>
          <cell r="D26" t="str">
            <v>CANADA</v>
          </cell>
          <cell r="E26" t="str">
            <v>CLEAR RIVER FARMS</v>
          </cell>
          <cell r="F26" t="str">
            <v>CONGELADO</v>
          </cell>
          <cell r="G26" t="str">
            <v>NO ROLL</v>
          </cell>
          <cell r="H26" t="str">
            <v>1PC/B - 2B/C</v>
          </cell>
        </row>
        <row r="27">
          <cell r="A27" t="str">
            <v>C1847AWR</v>
          </cell>
          <cell r="B27" t="str">
            <v>ASADO AMERICANO 0"x0"</v>
          </cell>
          <cell r="C27" t="str">
            <v>VACUNO</v>
          </cell>
          <cell r="D27" t="str">
            <v>CANADA</v>
          </cell>
          <cell r="E27" t="str">
            <v>BLUE RIBBON</v>
          </cell>
          <cell r="F27" t="str">
            <v>CONGELADO</v>
          </cell>
          <cell r="G27" t="str">
            <v>AAA</v>
          </cell>
          <cell r="H27" t="str">
            <v>1PC/B - 2B/C</v>
          </cell>
        </row>
        <row r="28">
          <cell r="A28" t="str">
            <v>BAM</v>
          </cell>
          <cell r="B28" t="str">
            <v>ASADO AMERICANO (COMPRA BENJA)</v>
          </cell>
          <cell r="C28" t="str">
            <v>VACUNO</v>
          </cell>
          <cell r="D28" t="str">
            <v>USA</v>
          </cell>
          <cell r="E28" t="str">
            <v>IBP</v>
          </cell>
          <cell r="F28" t="str">
            <v>CONGELADO</v>
          </cell>
          <cell r="G28" t="str">
            <v>CHOICE</v>
          </cell>
          <cell r="H28" t="str">
            <v>-</v>
          </cell>
        </row>
        <row r="29">
          <cell r="A29" t="str">
            <v>WAM</v>
          </cell>
          <cell r="B29" t="str">
            <v>ASADO AMERICANO (COMPRA WALMART)</v>
          </cell>
          <cell r="C29" t="str">
            <v>VACUNO</v>
          </cell>
          <cell r="D29" t="str">
            <v>USA</v>
          </cell>
          <cell r="E29" t="str">
            <v>IBP</v>
          </cell>
          <cell r="F29" t="str">
            <v>CONGELADO</v>
          </cell>
          <cell r="G29" t="str">
            <v>CHOICE</v>
          </cell>
          <cell r="H29" t="str">
            <v>-</v>
          </cell>
        </row>
        <row r="30">
          <cell r="A30" t="str">
            <v>AAMIOEZ</v>
          </cell>
          <cell r="B30" t="str">
            <v>ASADO AMERICANO SKINPACK</v>
          </cell>
          <cell r="C30" t="str">
            <v>VACUNO</v>
          </cell>
          <cell r="D30" t="str">
            <v>USA</v>
          </cell>
          <cell r="E30" t="str">
            <v>-</v>
          </cell>
          <cell r="F30" t="str">
            <v>ENFRIADO</v>
          </cell>
          <cell r="G30" t="str">
            <v>-</v>
          </cell>
          <cell r="H30" t="str">
            <v>PRODUCTO TERMINADO</v>
          </cell>
        </row>
        <row r="31">
          <cell r="A31" t="str">
            <v>V90034</v>
          </cell>
          <cell r="B31" t="str">
            <v>ASADO DE TIRA</v>
          </cell>
          <cell r="C31" t="str">
            <v>VACUNO</v>
          </cell>
          <cell r="D31" t="str">
            <v>USA/CANADA</v>
          </cell>
          <cell r="E31" t="str">
            <v>-</v>
          </cell>
          <cell r="F31" t="str">
            <v>CONGELADO</v>
          </cell>
          <cell r="G31" t="str">
            <v>-</v>
          </cell>
          <cell r="H31" t="str">
            <v>PRODUCTO TERMINADO</v>
          </cell>
        </row>
        <row r="32">
          <cell r="A32">
            <v>71218</v>
          </cell>
          <cell r="B32" t="str">
            <v>ASADO DE TIRA</v>
          </cell>
          <cell r="C32" t="str">
            <v>VACUNO</v>
          </cell>
          <cell r="D32" t="str">
            <v>USA</v>
          </cell>
          <cell r="E32" t="str">
            <v>CAB</v>
          </cell>
          <cell r="F32" t="str">
            <v>CONGELADO</v>
          </cell>
          <cell r="G32" t="str">
            <v>CHOICE</v>
          </cell>
          <cell r="H32" t="str">
            <v>1PC/B - 16B/C</v>
          </cell>
        </row>
        <row r="33">
          <cell r="A33" t="str">
            <v>S1740AHR</v>
          </cell>
          <cell r="B33" t="str">
            <v>ASADO DE TIRA</v>
          </cell>
          <cell r="C33" t="str">
            <v>VACUNO</v>
          </cell>
          <cell r="D33" t="str">
            <v>CANADA</v>
          </cell>
          <cell r="E33" t="str">
            <v>CLEAR RIVER FARMS</v>
          </cell>
          <cell r="F33" t="str">
            <v>CONGELADO</v>
          </cell>
          <cell r="G33" t="str">
            <v>NO ROLL</v>
          </cell>
          <cell r="H33" t="str">
            <v>2PC/B - 4B/C</v>
          </cell>
        </row>
        <row r="34">
          <cell r="A34">
            <v>21232</v>
          </cell>
          <cell r="B34" t="str">
            <v>ASADO DE TIRA 3H</v>
          </cell>
          <cell r="C34" t="str">
            <v>VACUNO</v>
          </cell>
          <cell r="D34" t="str">
            <v>USA</v>
          </cell>
          <cell r="E34" t="str">
            <v>SWIFT</v>
          </cell>
          <cell r="F34" t="str">
            <v>CONGELADO</v>
          </cell>
          <cell r="G34" t="str">
            <v>CHOICE</v>
          </cell>
          <cell r="H34" t="str">
            <v>2PC/B - 5B/C</v>
          </cell>
        </row>
        <row r="35">
          <cell r="A35">
            <v>33232</v>
          </cell>
          <cell r="B35" t="str">
            <v>ASADO DE TIRA 3H</v>
          </cell>
          <cell r="C35" t="str">
            <v>VACUNO</v>
          </cell>
          <cell r="D35" t="str">
            <v>USA</v>
          </cell>
          <cell r="E35" t="str">
            <v>SWIFT</v>
          </cell>
          <cell r="F35" t="str">
            <v>CONGELADO</v>
          </cell>
          <cell r="G35" t="str">
            <v>SELECT</v>
          </cell>
          <cell r="H35" t="str">
            <v>2PC/B - 5B/C</v>
          </cell>
        </row>
        <row r="36">
          <cell r="A36">
            <v>21234</v>
          </cell>
          <cell r="B36" t="str">
            <v>ASADO DE TIRA 4H</v>
          </cell>
          <cell r="C36" t="str">
            <v>VACUNO</v>
          </cell>
          <cell r="D36" t="str">
            <v>USA</v>
          </cell>
          <cell r="E36" t="str">
            <v>SWIFT</v>
          </cell>
          <cell r="F36" t="str">
            <v>CONGELADO</v>
          </cell>
          <cell r="G36" t="str">
            <v>CHOICE</v>
          </cell>
          <cell r="H36" t="str">
            <v xml:space="preserve">2PC/B - 6B/C </v>
          </cell>
        </row>
        <row r="37">
          <cell r="A37">
            <v>33234</v>
          </cell>
          <cell r="B37" t="str">
            <v>ASADO DE TIRA 4H</v>
          </cell>
          <cell r="C37" t="str">
            <v>VACUNO</v>
          </cell>
          <cell r="D37" t="str">
            <v>USA</v>
          </cell>
          <cell r="E37" t="str">
            <v>SWIFT</v>
          </cell>
          <cell r="F37" t="str">
            <v>CONGELADO</v>
          </cell>
          <cell r="G37" t="str">
            <v>SELECT</v>
          </cell>
          <cell r="H37" t="str">
            <v xml:space="preserve">2PC/B - 6B/C </v>
          </cell>
        </row>
        <row r="38">
          <cell r="A38">
            <v>41234</v>
          </cell>
          <cell r="B38" t="str">
            <v>ASADO DE TIRA 4H</v>
          </cell>
          <cell r="C38" t="str">
            <v>VACUNO</v>
          </cell>
          <cell r="D38" t="str">
            <v>USA</v>
          </cell>
          <cell r="E38" t="str">
            <v>SWIFT BLACK ANGUS</v>
          </cell>
          <cell r="F38" t="str">
            <v>CONGELADO</v>
          </cell>
          <cell r="G38" t="str">
            <v>CHOICE</v>
          </cell>
          <cell r="H38" t="str">
            <v xml:space="preserve">2PC/B - 6B/C </v>
          </cell>
        </row>
        <row r="39">
          <cell r="A39">
            <v>46234</v>
          </cell>
          <cell r="B39" t="str">
            <v>ASADO DE TIRA 4H</v>
          </cell>
          <cell r="C39" t="str">
            <v>VACUNO</v>
          </cell>
          <cell r="D39" t="str">
            <v>USA</v>
          </cell>
          <cell r="E39" t="str">
            <v>1855 BLACK ANGUS</v>
          </cell>
          <cell r="F39" t="str">
            <v>CONGELADO</v>
          </cell>
          <cell r="G39" t="str">
            <v>CHOICE</v>
          </cell>
          <cell r="H39" t="str">
            <v xml:space="preserve">2PC/B - 6B/C </v>
          </cell>
        </row>
        <row r="40">
          <cell r="A40">
            <v>90234</v>
          </cell>
          <cell r="B40" t="str">
            <v>ASADO DE TIRA 4H</v>
          </cell>
          <cell r="C40" t="str">
            <v>VACUNO</v>
          </cell>
          <cell r="D40" t="str">
            <v>USA</v>
          </cell>
          <cell r="E40" t="str">
            <v>CAB</v>
          </cell>
          <cell r="F40" t="str">
            <v>CONGELADO</v>
          </cell>
          <cell r="G40" t="str">
            <v>CHOICE</v>
          </cell>
          <cell r="H40" t="str">
            <v>2PC/B - 6B/C</v>
          </cell>
        </row>
        <row r="41">
          <cell r="A41" t="str">
            <v>C1747AHRR</v>
          </cell>
          <cell r="B41" t="str">
            <v>ASADO DE TIRA 4H</v>
          </cell>
          <cell r="C41" t="str">
            <v>VACUNO</v>
          </cell>
          <cell r="D41" t="str">
            <v>CANADA</v>
          </cell>
          <cell r="E41" t="str">
            <v>BLUE RIBBON</v>
          </cell>
          <cell r="F41" t="str">
            <v>CONGELADO</v>
          </cell>
          <cell r="G41" t="str">
            <v>AAA</v>
          </cell>
          <cell r="H41" t="str">
            <v>2PC/B - 4B/C</v>
          </cell>
        </row>
        <row r="42">
          <cell r="A42">
            <v>72534</v>
          </cell>
          <cell r="B42" t="str">
            <v>ASADO DE TIRA 4H</v>
          </cell>
          <cell r="C42" t="str">
            <v>VACUNO</v>
          </cell>
          <cell r="D42" t="str">
            <v>USA</v>
          </cell>
          <cell r="E42" t="str">
            <v>5 STAR</v>
          </cell>
          <cell r="F42" t="str">
            <v>ENFRIADO</v>
          </cell>
          <cell r="G42" t="str">
            <v>CHOICE</v>
          </cell>
          <cell r="H42" t="str">
            <v>2PC/B - 4B/C</v>
          </cell>
        </row>
        <row r="43">
          <cell r="A43" t="str">
            <v>C1744AHR</v>
          </cell>
          <cell r="B43" t="str">
            <v>ASADO DE TIRA 4H</v>
          </cell>
          <cell r="C43" t="str">
            <v>VACUNO</v>
          </cell>
          <cell r="D43" t="str">
            <v>CANADA</v>
          </cell>
          <cell r="E43" t="str">
            <v>BLUE RIBBON</v>
          </cell>
          <cell r="F43" t="str">
            <v>CONGELADO</v>
          </cell>
          <cell r="G43" t="str">
            <v>AA</v>
          </cell>
          <cell r="H43" t="str">
            <v>2PC/B - 4B/C</v>
          </cell>
        </row>
        <row r="44">
          <cell r="A44" t="str">
            <v>C1747AHR</v>
          </cell>
          <cell r="B44" t="str">
            <v>ASADO DE TIRA 4H</v>
          </cell>
          <cell r="C44" t="str">
            <v>VACUNO</v>
          </cell>
          <cell r="D44" t="str">
            <v>CANADA</v>
          </cell>
          <cell r="E44" t="str">
            <v>BLUE RIBBON</v>
          </cell>
          <cell r="F44" t="str">
            <v>CONGELADO</v>
          </cell>
          <cell r="G44" t="str">
            <v>AAA</v>
          </cell>
          <cell r="H44" t="str">
            <v>2PC/B - 4B/C</v>
          </cell>
        </row>
        <row r="45">
          <cell r="A45">
            <v>92234</v>
          </cell>
          <cell r="B45" t="str">
            <v>ASADO DE TIRA 4H</v>
          </cell>
          <cell r="C45" t="str">
            <v>VACUNO</v>
          </cell>
          <cell r="D45" t="str">
            <v>USA</v>
          </cell>
          <cell r="E45" t="str">
            <v>CAB</v>
          </cell>
          <cell r="F45" t="str">
            <v>CONGELADO</v>
          </cell>
          <cell r="G45" t="str">
            <v>CHOICE</v>
          </cell>
          <cell r="H45" t="str">
            <v>2PC/B - 3B/C</v>
          </cell>
        </row>
        <row r="46">
          <cell r="A46" t="str">
            <v>V90035</v>
          </cell>
          <cell r="B46" t="str">
            <v>ASADO DE TIRA ANCHO</v>
          </cell>
          <cell r="C46" t="str">
            <v>VACUNO</v>
          </cell>
          <cell r="D46" t="str">
            <v>USA/CANADA</v>
          </cell>
          <cell r="E46" t="str">
            <v>-</v>
          </cell>
          <cell r="F46" t="str">
            <v>CONGELADO</v>
          </cell>
          <cell r="G46" t="str">
            <v>-</v>
          </cell>
          <cell r="H46" t="str">
            <v>PRODUCTO TERMINADO</v>
          </cell>
        </row>
        <row r="47">
          <cell r="A47">
            <v>15000070</v>
          </cell>
          <cell r="B47" t="str">
            <v>ASADO DE TIRA ANCHO</v>
          </cell>
          <cell r="C47" t="str">
            <v>VACUNO</v>
          </cell>
          <cell r="D47" t="str">
            <v>USA</v>
          </cell>
          <cell r="E47" t="str">
            <v>-</v>
          </cell>
          <cell r="F47" t="str">
            <v>CONGELADO</v>
          </cell>
          <cell r="G47" t="str">
            <v>-</v>
          </cell>
          <cell r="H47" t="str">
            <v>PRODUCTO TERMINADO</v>
          </cell>
        </row>
        <row r="48">
          <cell r="A48" t="str">
            <v>ADTASM</v>
          </cell>
          <cell r="B48" t="str">
            <v>ASADO DE TIRA ANCHO</v>
          </cell>
          <cell r="C48" t="str">
            <v>VACUNO</v>
          </cell>
          <cell r="D48" t="str">
            <v>VARIABLE</v>
          </cell>
          <cell r="E48" t="str">
            <v>VARIABLE</v>
          </cell>
          <cell r="F48" t="str">
            <v>CONGELADO</v>
          </cell>
          <cell r="G48" t="str">
            <v>-</v>
          </cell>
          <cell r="H48" t="str">
            <v>PRODUCTO TERMINADO</v>
          </cell>
        </row>
        <row r="49">
          <cell r="A49" t="str">
            <v>V90036</v>
          </cell>
          <cell r="B49" t="str">
            <v>ASADO DE TIRA ANGOSTO</v>
          </cell>
          <cell r="C49" t="str">
            <v>VACUNO</v>
          </cell>
          <cell r="D49" t="str">
            <v>USA/CANADA</v>
          </cell>
          <cell r="E49" t="str">
            <v>-</v>
          </cell>
          <cell r="F49" t="str">
            <v>CONGELADO</v>
          </cell>
          <cell r="G49" t="str">
            <v>-</v>
          </cell>
          <cell r="H49" t="str">
            <v>PRODUCTO TERMINADO</v>
          </cell>
        </row>
        <row r="50">
          <cell r="A50">
            <v>15000069</v>
          </cell>
          <cell r="B50" t="str">
            <v>ASADO DE TIRA ANGOSTO</v>
          </cell>
          <cell r="C50" t="str">
            <v>VACUNO</v>
          </cell>
          <cell r="D50" t="str">
            <v>USA</v>
          </cell>
          <cell r="E50" t="str">
            <v>-</v>
          </cell>
          <cell r="F50" t="str">
            <v>CONGELADO</v>
          </cell>
          <cell r="G50" t="str">
            <v>-</v>
          </cell>
          <cell r="H50" t="str">
            <v>PRODUCTO TERMINADO</v>
          </cell>
        </row>
        <row r="51">
          <cell r="A51" t="str">
            <v>ADTBSM</v>
          </cell>
          <cell r="B51" t="str">
            <v>ASADO DE TIRA ANGOSTO</v>
          </cell>
          <cell r="C51" t="str">
            <v>VACUNO</v>
          </cell>
          <cell r="D51" t="str">
            <v>VARIABLE</v>
          </cell>
          <cell r="E51" t="str">
            <v>VARIABLE</v>
          </cell>
          <cell r="F51" t="str">
            <v>CONGELADO</v>
          </cell>
          <cell r="G51" t="str">
            <v>-</v>
          </cell>
          <cell r="H51" t="str">
            <v>PRODUCTO TERMINADO</v>
          </cell>
        </row>
        <row r="52">
          <cell r="A52" t="str">
            <v>ASAITERA</v>
          </cell>
          <cell r="B52" t="str">
            <v>ASADO DE TIRA BANDERITA</v>
          </cell>
          <cell r="C52" t="str">
            <v>VACUNO</v>
          </cell>
          <cell r="D52" t="str">
            <v>USA</v>
          </cell>
          <cell r="E52" t="str">
            <v>-</v>
          </cell>
          <cell r="F52" t="str">
            <v>CONGELADO</v>
          </cell>
          <cell r="G52" t="str">
            <v>-</v>
          </cell>
          <cell r="H52" t="str">
            <v>PRODUCTO TERMINADO</v>
          </cell>
        </row>
        <row r="53">
          <cell r="A53" t="str">
            <v>ASAITECA</v>
          </cell>
          <cell r="B53" t="str">
            <v>ASADO DE TIRA CRIOLLO</v>
          </cell>
          <cell r="C53" t="str">
            <v>VACUNO</v>
          </cell>
          <cell r="D53" t="str">
            <v>VARIABLE</v>
          </cell>
          <cell r="E53" t="str">
            <v>VARIABLE</v>
          </cell>
          <cell r="F53" t="str">
            <v>CONGELADO</v>
          </cell>
          <cell r="G53" t="str">
            <v>-</v>
          </cell>
          <cell r="H53" t="str">
            <v>PRODUCTO TERMINADO</v>
          </cell>
        </row>
        <row r="54">
          <cell r="A54">
            <v>384787</v>
          </cell>
          <cell r="B54" t="str">
            <v>ASADO DE TIRA S/H</v>
          </cell>
          <cell r="C54" t="str">
            <v>VACUNO</v>
          </cell>
          <cell r="D54" t="str">
            <v>BRASIL</v>
          </cell>
          <cell r="E54" t="str">
            <v>FRIBOI BLACK</v>
          </cell>
          <cell r="F54" t="str">
            <v>CONGELADO</v>
          </cell>
          <cell r="G54" t="str">
            <v>V</v>
          </cell>
          <cell r="H54" t="str">
            <v>1PC/B - 10-15B/C</v>
          </cell>
        </row>
        <row r="55">
          <cell r="A55">
            <v>15000104</v>
          </cell>
          <cell r="B55" t="str">
            <v>ASADO DE TIRA VENTANA</v>
          </cell>
          <cell r="C55" t="str">
            <v>VACUNO</v>
          </cell>
          <cell r="D55" t="str">
            <v>USA</v>
          </cell>
          <cell r="E55" t="str">
            <v>-</v>
          </cell>
          <cell r="F55" t="str">
            <v>CONGELADO</v>
          </cell>
          <cell r="G55" t="str">
            <v>-</v>
          </cell>
          <cell r="H55" t="str">
            <v>PRODUCTO TERMINADO</v>
          </cell>
        </row>
        <row r="56">
          <cell r="A56" t="str">
            <v>ADTVSM</v>
          </cell>
          <cell r="B56" t="str">
            <v>ASADO DE TIRA VENTANA</v>
          </cell>
          <cell r="C56" t="str">
            <v>VACUNO</v>
          </cell>
          <cell r="D56" t="str">
            <v>VARIABLE</v>
          </cell>
          <cell r="E56" t="str">
            <v>VARIABLE</v>
          </cell>
          <cell r="F56" t="str">
            <v>CONGELADO</v>
          </cell>
          <cell r="G56" t="str">
            <v>-</v>
          </cell>
          <cell r="H56" t="str">
            <v>PRODUCTO TERMINADO</v>
          </cell>
        </row>
        <row r="57">
          <cell r="A57" t="str">
            <v>ASAITEVA</v>
          </cell>
          <cell r="B57" t="str">
            <v>ASADO DE TIRA VENTANA</v>
          </cell>
          <cell r="C57" t="str">
            <v>VACUNO</v>
          </cell>
          <cell r="D57" t="str">
            <v>VARIABLE</v>
          </cell>
          <cell r="E57" t="str">
            <v>VARIABLE</v>
          </cell>
          <cell r="F57" t="str">
            <v>CONGELADO</v>
          </cell>
          <cell r="G57" t="str">
            <v>-</v>
          </cell>
          <cell r="H57" t="str">
            <v>PRODUCTO TERMINADO</v>
          </cell>
        </row>
        <row r="58">
          <cell r="A58">
            <v>384746</v>
          </cell>
          <cell r="B58" t="str">
            <v>ASADO DE TIRA/COSTILLAR ARQUEADO/ALETILLAS EN TROZOS</v>
          </cell>
          <cell r="C58" t="str">
            <v>VACUNO</v>
          </cell>
          <cell r="D58" t="str">
            <v>BRASIL</v>
          </cell>
          <cell r="E58" t="str">
            <v>FRIBOI</v>
          </cell>
          <cell r="F58" t="str">
            <v>ENFRIADO</v>
          </cell>
          <cell r="G58" t="str">
            <v>V</v>
          </cell>
          <cell r="H58" t="str">
            <v>2,5KG/B - 4B/C</v>
          </cell>
        </row>
        <row r="59">
          <cell r="A59">
            <v>977</v>
          </cell>
          <cell r="B59" t="str">
            <v>ASADO DEL CARNICERO</v>
          </cell>
          <cell r="C59" t="str">
            <v>VACUNO</v>
          </cell>
          <cell r="D59" t="str">
            <v>BRASIL</v>
          </cell>
          <cell r="E59" t="str">
            <v>FRIBOI</v>
          </cell>
          <cell r="F59" t="str">
            <v>ENFRIADO</v>
          </cell>
          <cell r="G59" t="str">
            <v>V</v>
          </cell>
          <cell r="H59" t="str">
            <v>1PC/B - 6-30B/C</v>
          </cell>
        </row>
        <row r="60">
          <cell r="A60">
            <v>1729</v>
          </cell>
          <cell r="B60" t="str">
            <v>ASADO DEL CARNICERO</v>
          </cell>
          <cell r="C60" t="str">
            <v>VACUNO</v>
          </cell>
          <cell r="D60" t="str">
            <v>BRASIL</v>
          </cell>
          <cell r="E60" t="str">
            <v>FRIBOI</v>
          </cell>
          <cell r="F60" t="str">
            <v>CONGELADO</v>
          </cell>
          <cell r="G60" t="str">
            <v>V</v>
          </cell>
          <cell r="H60" t="str">
            <v>1PC/B - 12-20B/C</v>
          </cell>
        </row>
        <row r="61">
          <cell r="A61">
            <v>390038</v>
          </cell>
          <cell r="B61" t="str">
            <v>ASADO DEL CARNICERO</v>
          </cell>
          <cell r="C61" t="str">
            <v>VACUNO</v>
          </cell>
          <cell r="D61" t="str">
            <v>BRASIL</v>
          </cell>
          <cell r="E61" t="str">
            <v>SWIFT</v>
          </cell>
          <cell r="F61" t="str">
            <v>CONGELADO</v>
          </cell>
          <cell r="G61" t="str">
            <v>U</v>
          </cell>
          <cell r="H61" t="str">
            <v>1PC/B - 8-20B/C</v>
          </cell>
        </row>
        <row r="62">
          <cell r="A62">
            <v>351604</v>
          </cell>
          <cell r="B62" t="str">
            <v>ASADO DEL CARNICERO</v>
          </cell>
          <cell r="C62" t="str">
            <v>VACUNO</v>
          </cell>
          <cell r="D62" t="str">
            <v>BRASIL</v>
          </cell>
          <cell r="E62" t="str">
            <v>SWIFT</v>
          </cell>
          <cell r="F62" t="str">
            <v>ENFRIADO</v>
          </cell>
          <cell r="G62" t="str">
            <v>V</v>
          </cell>
          <cell r="H62" t="str">
            <v>1PC/B - 10-14B/C</v>
          </cell>
        </row>
        <row r="63">
          <cell r="A63">
            <v>363461</v>
          </cell>
          <cell r="B63" t="str">
            <v>ASADO DEL CARNICERO</v>
          </cell>
          <cell r="C63" t="str">
            <v>VACUNO</v>
          </cell>
          <cell r="D63" t="str">
            <v>BRASIL</v>
          </cell>
          <cell r="E63" t="str">
            <v>ANGLO</v>
          </cell>
          <cell r="F63" t="str">
            <v>ENFRIADO</v>
          </cell>
          <cell r="G63" t="str">
            <v>V</v>
          </cell>
          <cell r="H63" t="str">
            <v>1PC/B - 6-25B/C</v>
          </cell>
        </row>
        <row r="64">
          <cell r="A64" t="str">
            <v>ASAPAR</v>
          </cell>
          <cell r="B64" t="str">
            <v>ASADO DEL CARNICERO (PORCIONADO)</v>
          </cell>
          <cell r="C64" t="str">
            <v>VACUNO</v>
          </cell>
          <cell r="D64" t="str">
            <v>PARAGUAY</v>
          </cell>
          <cell r="E64" t="str">
            <v>FRIGOCHACO</v>
          </cell>
          <cell r="F64" t="str">
            <v>ENFRIADO</v>
          </cell>
          <cell r="G64" t="str">
            <v>-</v>
          </cell>
          <cell r="H64" t="str">
            <v>N/A</v>
          </cell>
        </row>
        <row r="65">
          <cell r="A65">
            <v>379654</v>
          </cell>
          <cell r="B65" t="str">
            <v>ASADO DEL CARNICERO EN TROZOS</v>
          </cell>
          <cell r="C65" t="str">
            <v>VACUNO</v>
          </cell>
          <cell r="D65" t="str">
            <v>BRASIL</v>
          </cell>
          <cell r="E65" t="str">
            <v>FRIBOI</v>
          </cell>
          <cell r="F65" t="str">
            <v>ENFRIADO</v>
          </cell>
          <cell r="G65" t="str">
            <v>V</v>
          </cell>
          <cell r="H65" t="str">
            <v>1PC/B - 7-24B/C</v>
          </cell>
        </row>
        <row r="66">
          <cell r="A66">
            <v>379677</v>
          </cell>
          <cell r="B66" t="str">
            <v>ASADO DEL CARNICERO EN TROZOS</v>
          </cell>
          <cell r="C66" t="str">
            <v>VACUNO</v>
          </cell>
          <cell r="D66" t="str">
            <v>BRASIL</v>
          </cell>
          <cell r="E66" t="str">
            <v>SWIFT</v>
          </cell>
          <cell r="F66" t="str">
            <v>ENFRIADO</v>
          </cell>
          <cell r="G66" t="str">
            <v>V</v>
          </cell>
          <cell r="H66" t="str">
            <v>1PC/B - 10-30B/C</v>
          </cell>
        </row>
        <row r="67">
          <cell r="A67">
            <v>1051</v>
          </cell>
          <cell r="B67" t="str">
            <v>ASIENTO</v>
          </cell>
          <cell r="C67" t="str">
            <v>VACUNO</v>
          </cell>
          <cell r="D67" t="str">
            <v>BRASIL</v>
          </cell>
          <cell r="E67" t="str">
            <v>FRIBOI</v>
          </cell>
          <cell r="F67" t="str">
            <v>ENFRIADO</v>
          </cell>
          <cell r="G67" t="str">
            <v>V</v>
          </cell>
          <cell r="H67" t="str">
            <v>1PC/B - 4-8B/C</v>
          </cell>
        </row>
        <row r="68">
          <cell r="A68">
            <v>387264</v>
          </cell>
          <cell r="B68" t="str">
            <v>ASIENTO</v>
          </cell>
          <cell r="C68" t="str">
            <v>VACUNO</v>
          </cell>
          <cell r="D68" t="str">
            <v>BRASIL</v>
          </cell>
          <cell r="E68">
            <v>1953</v>
          </cell>
          <cell r="F68" t="str">
            <v>CONGELADO</v>
          </cell>
          <cell r="G68" t="str">
            <v>V</v>
          </cell>
          <cell r="H68" t="str">
            <v>1PC/B - 3-11B/C</v>
          </cell>
        </row>
        <row r="69">
          <cell r="A69" t="str">
            <v>ASIPAR</v>
          </cell>
          <cell r="B69" t="str">
            <v>ASIENTO (PORCIONADO)</v>
          </cell>
          <cell r="C69" t="str">
            <v>VACUNO</v>
          </cell>
          <cell r="D69" t="str">
            <v>PARAGUAY</v>
          </cell>
          <cell r="E69" t="str">
            <v>FRIGOCHACO</v>
          </cell>
          <cell r="F69" t="str">
            <v>ENFRIADO</v>
          </cell>
          <cell r="G69" t="str">
            <v>-</v>
          </cell>
          <cell r="H69" t="str">
            <v>N/A</v>
          </cell>
        </row>
        <row r="70">
          <cell r="A70">
            <v>353714</v>
          </cell>
          <cell r="B70" t="str">
            <v>ASIENTO (TROZOS)</v>
          </cell>
          <cell r="C70" t="str">
            <v>VACUNO</v>
          </cell>
          <cell r="D70" t="str">
            <v>BRASIL</v>
          </cell>
          <cell r="E70" t="str">
            <v>SWIFT</v>
          </cell>
          <cell r="F70" t="str">
            <v>ENFRIADO</v>
          </cell>
          <cell r="G70" t="str">
            <v>V</v>
          </cell>
          <cell r="H70" t="str">
            <v>1PC/B - 10-22B/C</v>
          </cell>
        </row>
        <row r="71">
          <cell r="A71">
            <v>389552</v>
          </cell>
          <cell r="B71" t="str">
            <v>ASIENTO COMPLETO</v>
          </cell>
          <cell r="C71" t="str">
            <v>VACUNO</v>
          </cell>
          <cell r="D71" t="str">
            <v>BRASIL</v>
          </cell>
          <cell r="E71" t="str">
            <v>DO CHEF</v>
          </cell>
          <cell r="F71" t="str">
            <v>CONGELADO</v>
          </cell>
          <cell r="G71" t="str">
            <v>V</v>
          </cell>
          <cell r="H71" t="str">
            <v>1PC/B - 2-3B/C</v>
          </cell>
        </row>
        <row r="72">
          <cell r="A72">
            <v>388148</v>
          </cell>
          <cell r="B72" t="str">
            <v>ASIENTO EN TROZOS</v>
          </cell>
          <cell r="C72" t="str">
            <v>VACUNO</v>
          </cell>
          <cell r="D72" t="str">
            <v>BRASIL</v>
          </cell>
          <cell r="E72" t="str">
            <v>MATURATTA</v>
          </cell>
          <cell r="F72" t="str">
            <v>CONGELADO</v>
          </cell>
          <cell r="G72" t="str">
            <v>V</v>
          </cell>
          <cell r="H72" t="str">
            <v>1PC/B - 16B/C</v>
          </cell>
        </row>
        <row r="73">
          <cell r="A73">
            <v>387028</v>
          </cell>
          <cell r="B73" t="str">
            <v>ASIENTO SAZONADO</v>
          </cell>
          <cell r="C73" t="str">
            <v>VACUNO</v>
          </cell>
          <cell r="D73" t="str">
            <v>BRASIL</v>
          </cell>
          <cell r="E73" t="str">
            <v>FRIBOI</v>
          </cell>
          <cell r="F73" t="str">
            <v>CONGELADO</v>
          </cell>
          <cell r="G73" t="str">
            <v>-</v>
          </cell>
          <cell r="H73" t="str">
            <v>CAJA 12KG</v>
          </cell>
        </row>
        <row r="74">
          <cell r="A74" t="str">
            <v>AM001</v>
          </cell>
          <cell r="B74" t="str">
            <v>ASIENTO SAZONADO</v>
          </cell>
          <cell r="C74" t="str">
            <v>-</v>
          </cell>
          <cell r="D74" t="str">
            <v>-</v>
          </cell>
          <cell r="E74" t="str">
            <v>-</v>
          </cell>
          <cell r="F74" t="str">
            <v>-</v>
          </cell>
          <cell r="G74" t="str">
            <v>-</v>
          </cell>
          <cell r="H74" t="str">
            <v>-</v>
          </cell>
        </row>
        <row r="75">
          <cell r="A75" t="str">
            <v>PEA</v>
          </cell>
          <cell r="B75" t="str">
            <v>AVE ENTERO</v>
          </cell>
          <cell r="C75" t="str">
            <v>AVE</v>
          </cell>
          <cell r="D75" t="str">
            <v>CHILE</v>
          </cell>
          <cell r="E75" t="str">
            <v>MARCA CHILENA</v>
          </cell>
          <cell r="F75" t="str">
            <v>CONGELADO</v>
          </cell>
          <cell r="G75" t="str">
            <v>-</v>
          </cell>
          <cell r="H75" t="str">
            <v>-</v>
          </cell>
        </row>
        <row r="76">
          <cell r="A76">
            <v>62580</v>
          </cell>
          <cell r="B76" t="str">
            <v>BABY BACK RIBS</v>
          </cell>
          <cell r="C76" t="str">
            <v>CERDO</v>
          </cell>
          <cell r="D76" t="str">
            <v>USA</v>
          </cell>
          <cell r="E76" t="str">
            <v>SWIFT</v>
          </cell>
          <cell r="F76" t="str">
            <v>CONGELADO</v>
          </cell>
          <cell r="G76" t="str">
            <v>2,25 UP</v>
          </cell>
          <cell r="H76" t="str">
            <v>1PC/B - 10B/C</v>
          </cell>
        </row>
        <row r="77">
          <cell r="A77" t="str">
            <v>LRI-20</v>
          </cell>
          <cell r="B77" t="str">
            <v>BABY BACK RIBS</v>
          </cell>
          <cell r="C77" t="str">
            <v>CERDO</v>
          </cell>
          <cell r="D77" t="str">
            <v>BRASIL</v>
          </cell>
          <cell r="E77" t="str">
            <v>SEARA</v>
          </cell>
          <cell r="F77" t="str">
            <v>CONGELADO</v>
          </cell>
          <cell r="G77" t="str">
            <v>-</v>
          </cell>
          <cell r="H77" t="str">
            <v>550G/B - 30B/C</v>
          </cell>
        </row>
        <row r="78">
          <cell r="A78" t="str">
            <v>LRI-30</v>
          </cell>
          <cell r="B78" t="str">
            <v>BABY BACK RIBS</v>
          </cell>
          <cell r="C78" t="str">
            <v>CERDO</v>
          </cell>
          <cell r="D78" t="str">
            <v>BRASIL</v>
          </cell>
          <cell r="E78" t="str">
            <v>LEBON</v>
          </cell>
          <cell r="F78" t="str">
            <v>CONGELADO</v>
          </cell>
          <cell r="G78" t="str">
            <v>-</v>
          </cell>
          <cell r="H78" t="str">
            <v>CAJA 14,4KG-18KG</v>
          </cell>
        </row>
        <row r="79">
          <cell r="A79" t="str">
            <v>LRI-31</v>
          </cell>
          <cell r="B79" t="str">
            <v>BABY BACK RIBS LAYER PACK</v>
          </cell>
          <cell r="C79" t="str">
            <v>CERDO</v>
          </cell>
          <cell r="D79" t="str">
            <v>BRASIL</v>
          </cell>
          <cell r="E79" t="str">
            <v>SEARA</v>
          </cell>
          <cell r="F79" t="str">
            <v>CONGELADO</v>
          </cell>
          <cell r="G79" t="str">
            <v>-</v>
          </cell>
          <cell r="H79" t="str">
            <v>1PC/B - 42-54B/C</v>
          </cell>
        </row>
        <row r="80">
          <cell r="A80" t="str">
            <v>C20008</v>
          </cell>
          <cell r="B80" t="str">
            <v>BACK RIBS</v>
          </cell>
          <cell r="C80" t="str">
            <v>CERDO</v>
          </cell>
          <cell r="D80" t="str">
            <v>VARIABLE</v>
          </cell>
          <cell r="E80" t="str">
            <v>VARIABLE</v>
          </cell>
          <cell r="F80" t="str">
            <v>CONGELADO</v>
          </cell>
          <cell r="G80" t="str">
            <v>-</v>
          </cell>
          <cell r="H80" t="str">
            <v>PRODUCTO TERMINADO</v>
          </cell>
        </row>
        <row r="81">
          <cell r="A81">
            <v>65415</v>
          </cell>
          <cell r="B81" t="str">
            <v>BACKRIBS</v>
          </cell>
          <cell r="C81" t="str">
            <v>CERDO</v>
          </cell>
          <cell r="D81" t="str">
            <v>USA</v>
          </cell>
          <cell r="E81" t="str">
            <v>SWIFT</v>
          </cell>
          <cell r="F81" t="str">
            <v>CONGELADO</v>
          </cell>
          <cell r="G81" t="str">
            <v>-</v>
          </cell>
          <cell r="H81" t="str">
            <v>1PC/B - 10B/C</v>
          </cell>
        </row>
        <row r="82">
          <cell r="A82">
            <v>61455</v>
          </cell>
          <cell r="B82" t="str">
            <v>BACKRIBS PORTIONS</v>
          </cell>
          <cell r="C82" t="str">
            <v>CERDO</v>
          </cell>
          <cell r="D82" t="str">
            <v>USA</v>
          </cell>
          <cell r="E82" t="str">
            <v>SWIFT</v>
          </cell>
          <cell r="F82" t="str">
            <v>CONGELADO</v>
          </cell>
          <cell r="G82" t="str">
            <v>-</v>
          </cell>
          <cell r="H82" t="str">
            <v>12PC/B - 7B/C</v>
          </cell>
        </row>
        <row r="83">
          <cell r="A83">
            <v>85148</v>
          </cell>
          <cell r="B83" t="str">
            <v>BACON APPLE PLATTER</v>
          </cell>
          <cell r="C83" t="str">
            <v>PROCESADO</v>
          </cell>
          <cell r="D83" t="str">
            <v>USA</v>
          </cell>
          <cell r="E83" t="str">
            <v>SWIFT</v>
          </cell>
          <cell r="F83" t="str">
            <v>CONGELADO</v>
          </cell>
          <cell r="G83" t="str">
            <v>-</v>
          </cell>
          <cell r="H83" t="str">
            <v>CAJA 15LB</v>
          </cell>
        </row>
        <row r="84">
          <cell r="A84">
            <v>84185</v>
          </cell>
          <cell r="B84" t="str">
            <v>BACON SLICED BRONZE</v>
          </cell>
          <cell r="C84" t="str">
            <v>PROCESADO</v>
          </cell>
          <cell r="D84" t="str">
            <v>USA</v>
          </cell>
          <cell r="E84" t="str">
            <v>SWIFT</v>
          </cell>
          <cell r="F84" t="str">
            <v>CONGELADO</v>
          </cell>
          <cell r="G84" t="str">
            <v>-</v>
          </cell>
          <cell r="H84" t="str">
            <v>CAJA 15LB</v>
          </cell>
        </row>
        <row r="85">
          <cell r="A85">
            <v>85188</v>
          </cell>
          <cell r="B85" t="str">
            <v>BACON SLICED BRONZE SHINGLED</v>
          </cell>
          <cell r="C85" t="str">
            <v>PROCESADO</v>
          </cell>
          <cell r="D85" t="str">
            <v>USA</v>
          </cell>
          <cell r="E85" t="str">
            <v>SWIFT</v>
          </cell>
          <cell r="F85" t="str">
            <v>CONGELADO</v>
          </cell>
          <cell r="G85" t="str">
            <v>-</v>
          </cell>
          <cell r="H85" t="str">
            <v>CAJA 15LB</v>
          </cell>
        </row>
        <row r="86">
          <cell r="A86">
            <v>84132</v>
          </cell>
          <cell r="B86" t="str">
            <v>BACON SLICED HICKORY SMOKED</v>
          </cell>
          <cell r="C86" t="str">
            <v>PROCESADO</v>
          </cell>
          <cell r="D86" t="str">
            <v>USA</v>
          </cell>
          <cell r="E86" t="str">
            <v>SWIFT</v>
          </cell>
          <cell r="F86" t="str">
            <v>CONGELADO</v>
          </cell>
          <cell r="G86" t="str">
            <v>-</v>
          </cell>
          <cell r="H86" t="str">
            <v>CAJA 15LB</v>
          </cell>
        </row>
        <row r="87">
          <cell r="A87">
            <v>84001</v>
          </cell>
          <cell r="B87" t="str">
            <v>BACON SLICED PORK SMOKED</v>
          </cell>
          <cell r="C87" t="str">
            <v>PROCESADO</v>
          </cell>
          <cell r="D87" t="str">
            <v>USA</v>
          </cell>
          <cell r="E87" t="str">
            <v>SWIFT</v>
          </cell>
          <cell r="F87" t="str">
            <v>CONGELADO</v>
          </cell>
          <cell r="G87" t="str">
            <v>-</v>
          </cell>
          <cell r="H87" t="str">
            <v>CAJA 15LB</v>
          </cell>
        </row>
        <row r="88">
          <cell r="A88">
            <v>85094</v>
          </cell>
          <cell r="B88" t="str">
            <v>BACON SLICED SILVER SHINGLED</v>
          </cell>
          <cell r="C88" t="str">
            <v>PROCESADO</v>
          </cell>
          <cell r="D88" t="str">
            <v>USA</v>
          </cell>
          <cell r="E88" t="str">
            <v>SWIFT</v>
          </cell>
          <cell r="F88" t="str">
            <v>CONGELADO</v>
          </cell>
          <cell r="G88" t="str">
            <v>-</v>
          </cell>
          <cell r="H88" t="str">
            <v>CAJA 15LB</v>
          </cell>
        </row>
        <row r="89">
          <cell r="A89">
            <v>3093</v>
          </cell>
          <cell r="B89" t="str">
            <v>BEEF JERKY JALAPEÑO (CLIPSTRIP)</v>
          </cell>
          <cell r="C89" t="str">
            <v>PROCESADO</v>
          </cell>
          <cell r="D89" t="str">
            <v>BRASIL</v>
          </cell>
          <cell r="E89" t="str">
            <v>JACK LINKS</v>
          </cell>
          <cell r="F89" t="str">
            <v>SECO</v>
          </cell>
          <cell r="G89" t="str">
            <v>-</v>
          </cell>
          <cell r="H89" t="str">
            <v>25G/B - 12B/C</v>
          </cell>
        </row>
        <row r="90">
          <cell r="A90">
            <v>2734</v>
          </cell>
          <cell r="B90" t="str">
            <v>BEEF JERKY ORIGINAL</v>
          </cell>
          <cell r="C90" t="str">
            <v>PROCESADO</v>
          </cell>
          <cell r="D90" t="str">
            <v>BRASIL</v>
          </cell>
          <cell r="E90" t="str">
            <v>JACK LINKS</v>
          </cell>
          <cell r="F90" t="str">
            <v>SECO</v>
          </cell>
          <cell r="G90" t="str">
            <v>-</v>
          </cell>
          <cell r="H90" t="str">
            <v>25G/B - 12B/C</v>
          </cell>
        </row>
        <row r="91">
          <cell r="A91">
            <v>2735</v>
          </cell>
          <cell r="B91" t="str">
            <v>BEEF JERKY ORIGINAL</v>
          </cell>
          <cell r="C91" t="str">
            <v>PROCESADO</v>
          </cell>
          <cell r="D91" t="str">
            <v>BRASIL</v>
          </cell>
          <cell r="E91" t="str">
            <v>JACK LINKS</v>
          </cell>
          <cell r="F91" t="str">
            <v>SECO</v>
          </cell>
          <cell r="G91" t="str">
            <v>-</v>
          </cell>
          <cell r="H91" t="str">
            <v>60G/B - 12B/C</v>
          </cell>
        </row>
        <row r="92">
          <cell r="A92">
            <v>2804</v>
          </cell>
          <cell r="B92" t="str">
            <v>BEEF JERKY ORIGINAL (CLIPSTRIP)</v>
          </cell>
          <cell r="C92" t="str">
            <v>PROCESADO</v>
          </cell>
          <cell r="D92" t="str">
            <v>BRASIL</v>
          </cell>
          <cell r="E92" t="str">
            <v>JACK LINKS</v>
          </cell>
          <cell r="F92" t="str">
            <v>SECO</v>
          </cell>
          <cell r="G92" t="str">
            <v>-</v>
          </cell>
          <cell r="H92" t="str">
            <v>25G/B - 12B/C</v>
          </cell>
        </row>
        <row r="93">
          <cell r="A93">
            <v>2731</v>
          </cell>
          <cell r="B93" t="str">
            <v>BEEF JERKY TERIYAKI</v>
          </cell>
          <cell r="C93" t="str">
            <v>PROCESADO</v>
          </cell>
          <cell r="D93" t="str">
            <v>BRASIL</v>
          </cell>
          <cell r="E93" t="str">
            <v>JACK LINKS</v>
          </cell>
          <cell r="F93" t="str">
            <v>SECO</v>
          </cell>
          <cell r="G93" t="str">
            <v>-</v>
          </cell>
          <cell r="H93" t="str">
            <v>25G/B - 12B/C</v>
          </cell>
        </row>
        <row r="94">
          <cell r="A94">
            <v>2805</v>
          </cell>
          <cell r="B94" t="str">
            <v>BEEF JERKY TERIYAKI (CLIPSTRIP)</v>
          </cell>
          <cell r="C94" t="str">
            <v>PROCESADO</v>
          </cell>
          <cell r="D94" t="str">
            <v>BRASIL</v>
          </cell>
          <cell r="E94" t="str">
            <v>JACK LINKS</v>
          </cell>
          <cell r="F94" t="str">
            <v>SECO</v>
          </cell>
          <cell r="G94" t="str">
            <v>-</v>
          </cell>
          <cell r="H94" t="str">
            <v>25G/B - 12B/C</v>
          </cell>
        </row>
        <row r="95">
          <cell r="A95">
            <v>386946</v>
          </cell>
          <cell r="B95" t="str">
            <v>BISTEC DE PALANCA MARINADO IQF</v>
          </cell>
          <cell r="C95" t="str">
            <v>VACUNO</v>
          </cell>
          <cell r="D95" t="str">
            <v>BRASIL</v>
          </cell>
          <cell r="E95" t="str">
            <v>FRIBOI</v>
          </cell>
          <cell r="F95" t="str">
            <v>CONGELADO</v>
          </cell>
          <cell r="G95" t="str">
            <v>-</v>
          </cell>
          <cell r="H95" t="str">
            <v>CAJA 12KG</v>
          </cell>
        </row>
        <row r="96">
          <cell r="A96" t="str">
            <v>AM002</v>
          </cell>
          <cell r="B96" t="str">
            <v>BREADED CHICKEN INNERFILLETS</v>
          </cell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G96" t="str">
            <v>-</v>
          </cell>
          <cell r="H96" t="str">
            <v>-</v>
          </cell>
        </row>
        <row r="97">
          <cell r="A97" t="str">
            <v>AM003</v>
          </cell>
          <cell r="B97" t="str">
            <v>BREAKFAST SAUSAGES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</row>
        <row r="98">
          <cell r="A98" t="str">
            <v>AM004</v>
          </cell>
          <cell r="B98" t="str">
            <v>CAJA CHULETA CENTRO KARMAC</v>
          </cell>
          <cell r="C98" t="str">
            <v>-</v>
          </cell>
          <cell r="D98" t="str">
            <v>-</v>
          </cell>
          <cell r="E98" t="str">
            <v>-</v>
          </cell>
          <cell r="F98" t="str">
            <v>-</v>
          </cell>
          <cell r="G98" t="str">
            <v>-</v>
          </cell>
          <cell r="H98" t="str">
            <v>-</v>
          </cell>
        </row>
        <row r="99">
          <cell r="A99" t="str">
            <v>AM005</v>
          </cell>
          <cell r="B99" t="str">
            <v>CAJA CHULETA VETADA KARMAC</v>
          </cell>
          <cell r="C99" t="str">
            <v>-</v>
          </cell>
          <cell r="D99" t="str">
            <v>-</v>
          </cell>
          <cell r="E99" t="str">
            <v>-</v>
          </cell>
          <cell r="F99" t="str">
            <v>-</v>
          </cell>
          <cell r="G99" t="str">
            <v>-</v>
          </cell>
          <cell r="H99" t="str">
            <v>-</v>
          </cell>
        </row>
        <row r="100">
          <cell r="A100" t="str">
            <v>CC</v>
          </cell>
          <cell r="B100" t="str">
            <v>CAJA DE CARTON</v>
          </cell>
          <cell r="C100" t="str">
            <v>PROCESADO</v>
          </cell>
          <cell r="D100" t="str">
            <v>-</v>
          </cell>
          <cell r="E100" t="str">
            <v>-</v>
          </cell>
          <cell r="F100" t="str">
            <v>SECO</v>
          </cell>
          <cell r="G100" t="str">
            <v>-</v>
          </cell>
          <cell r="H100" t="str">
            <v>CAJA 1KG</v>
          </cell>
        </row>
        <row r="101">
          <cell r="A101" t="str">
            <v>BBL-49</v>
          </cell>
          <cell r="B101" t="str">
            <v>CARNE DE CERDO SAZONADA</v>
          </cell>
          <cell r="C101" t="str">
            <v>CERDO</v>
          </cell>
          <cell r="D101" t="str">
            <v>BRASIL</v>
          </cell>
          <cell r="E101" t="str">
            <v>SEARA</v>
          </cell>
          <cell r="F101" t="str">
            <v>CONGELADO</v>
          </cell>
          <cell r="G101" t="str">
            <v>-</v>
          </cell>
          <cell r="H101" t="str">
            <v>0,8KG/B - 18B/C</v>
          </cell>
        </row>
        <row r="102">
          <cell r="A102" t="str">
            <v>AEC-07</v>
          </cell>
          <cell r="B102" t="str">
            <v>CARNE DE POLLO RELLENA DE JAMON Y QUESO</v>
          </cell>
          <cell r="C102" t="str">
            <v>POLLO</v>
          </cell>
          <cell r="D102" t="str">
            <v>BRASIL</v>
          </cell>
          <cell r="E102" t="str">
            <v>SEARA</v>
          </cell>
          <cell r="F102" t="str">
            <v>CONGELADO</v>
          </cell>
          <cell r="G102" t="str">
            <v>-</v>
          </cell>
          <cell r="H102" t="str">
            <v>2,75KG/C</v>
          </cell>
        </row>
        <row r="103">
          <cell r="A103">
            <v>383089</v>
          </cell>
          <cell r="B103" t="str">
            <v>CARNE MOLIDA (6MM) COCIDA 10% GRASA</v>
          </cell>
          <cell r="C103" t="str">
            <v>VACUNO</v>
          </cell>
          <cell r="D103" t="str">
            <v>BRASIL</v>
          </cell>
          <cell r="E103" t="str">
            <v>FRIBOI</v>
          </cell>
          <cell r="F103" t="str">
            <v>CONGELADO</v>
          </cell>
          <cell r="G103" t="str">
            <v>-</v>
          </cell>
          <cell r="H103" t="str">
            <v>15KG/B - 32B/C</v>
          </cell>
        </row>
        <row r="104">
          <cell r="A104">
            <v>387315</v>
          </cell>
          <cell r="B104" t="str">
            <v>CARNE MOLIDA 10%</v>
          </cell>
          <cell r="C104" t="str">
            <v>VACUNO</v>
          </cell>
          <cell r="D104" t="str">
            <v>BRASIL</v>
          </cell>
          <cell r="E104" t="str">
            <v>FRIBOI</v>
          </cell>
          <cell r="F104" t="str">
            <v>CONGELADO</v>
          </cell>
          <cell r="G104" t="str">
            <v>-</v>
          </cell>
          <cell r="H104" t="str">
            <v>6X2KG</v>
          </cell>
        </row>
        <row r="105">
          <cell r="A105">
            <v>387316</v>
          </cell>
          <cell r="B105" t="str">
            <v>CARNE MOLIDA 4%</v>
          </cell>
          <cell r="C105" t="str">
            <v>VACUNO</v>
          </cell>
          <cell r="D105" t="str">
            <v>BRASIL</v>
          </cell>
          <cell r="E105" t="str">
            <v>FRIBOI</v>
          </cell>
          <cell r="F105" t="str">
            <v>CONGELADO</v>
          </cell>
          <cell r="G105" t="str">
            <v>-</v>
          </cell>
          <cell r="H105" t="str">
            <v>6X2KG</v>
          </cell>
        </row>
        <row r="106">
          <cell r="A106">
            <v>383064</v>
          </cell>
          <cell r="B106" t="str">
            <v>CARNE MOLIDA 6MM 10%</v>
          </cell>
          <cell r="C106" t="str">
            <v>PROCESADO</v>
          </cell>
          <cell r="D106" t="str">
            <v>BRASIL</v>
          </cell>
          <cell r="E106" t="str">
            <v>FRIBOI</v>
          </cell>
          <cell r="F106" t="str">
            <v>CONGELADO</v>
          </cell>
          <cell r="G106" t="str">
            <v>-</v>
          </cell>
          <cell r="H106" t="str">
            <v>CAJA 10KG</v>
          </cell>
        </row>
        <row r="107">
          <cell r="A107" t="str">
            <v>BBO-12</v>
          </cell>
          <cell r="B107" t="str">
            <v>CAZUELA</v>
          </cell>
          <cell r="C107" t="str">
            <v>CERDO</v>
          </cell>
          <cell r="D107" t="str">
            <v>BRASIL</v>
          </cell>
          <cell r="E107" t="str">
            <v>SEARA</v>
          </cell>
          <cell r="F107" t="str">
            <v>CONGELADO</v>
          </cell>
          <cell r="G107" t="str">
            <v>-</v>
          </cell>
          <cell r="H107" t="str">
            <v>CAJA 15KG</v>
          </cell>
        </row>
        <row r="108">
          <cell r="A108" t="str">
            <v>AM006</v>
          </cell>
          <cell r="B108" t="str">
            <v>CHICKEN BREAST STYLE</v>
          </cell>
          <cell r="C108" t="str">
            <v>-</v>
          </cell>
          <cell r="D108" t="str">
            <v>-</v>
          </cell>
          <cell r="E108" t="str">
            <v>-</v>
          </cell>
          <cell r="F108" t="str">
            <v>-</v>
          </cell>
          <cell r="G108" t="str">
            <v>-</v>
          </cell>
          <cell r="H108" t="str">
            <v>-</v>
          </cell>
        </row>
        <row r="109">
          <cell r="A109" t="str">
            <v>AM007</v>
          </cell>
          <cell r="B109" t="str">
            <v>CHICKEN BURGER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</row>
        <row r="110">
          <cell r="A110" t="str">
            <v>AM008</v>
          </cell>
          <cell r="B110" t="str">
            <v>CHICKEN CUTLET GARLIC HERB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</row>
        <row r="111">
          <cell r="A111" t="str">
            <v>AM009</v>
          </cell>
          <cell r="B111" t="str">
            <v>CHICKEN CUTLET SALT Y PEPPER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</row>
        <row r="112">
          <cell r="A112" t="str">
            <v>AM010</v>
          </cell>
          <cell r="B112" t="str">
            <v>CHICKEN GOUJONS BBQ</v>
          </cell>
          <cell r="C112" t="str">
            <v>-</v>
          </cell>
          <cell r="D112" t="str">
            <v>-</v>
          </cell>
          <cell r="E112" t="str">
            <v>-</v>
          </cell>
          <cell r="F112" t="str">
            <v>-</v>
          </cell>
          <cell r="G112" t="str">
            <v>-</v>
          </cell>
          <cell r="H112" t="str">
            <v>-</v>
          </cell>
        </row>
        <row r="113">
          <cell r="A113" t="str">
            <v>IFF-35</v>
          </cell>
          <cell r="B113" t="str">
            <v>CHICKEN INNER FILLET</v>
          </cell>
          <cell r="C113" t="str">
            <v>PROCESADO</v>
          </cell>
          <cell r="D113" t="str">
            <v>BRASIL</v>
          </cell>
          <cell r="E113" t="str">
            <v>SEARA</v>
          </cell>
          <cell r="F113" t="str">
            <v>CONGELADO</v>
          </cell>
          <cell r="G113" t="str">
            <v>-</v>
          </cell>
          <cell r="H113" t="str">
            <v>336G/B - 32B/C</v>
          </cell>
        </row>
        <row r="114">
          <cell r="A114" t="str">
            <v>AM011</v>
          </cell>
          <cell r="B114" t="str">
            <v>CHICKEN NUGGETS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</row>
        <row r="115">
          <cell r="A115" t="str">
            <v>AM012</v>
          </cell>
          <cell r="B115" t="str">
            <v>CHICKEN SHREDS BBQ</v>
          </cell>
          <cell r="C115" t="str">
            <v>-</v>
          </cell>
          <cell r="D115" t="str">
            <v>-</v>
          </cell>
          <cell r="E115" t="str">
            <v>-</v>
          </cell>
          <cell r="F115" t="str">
            <v>-</v>
          </cell>
          <cell r="G115" t="str">
            <v>-</v>
          </cell>
          <cell r="H115" t="str">
            <v>-</v>
          </cell>
        </row>
        <row r="116">
          <cell r="A116" t="str">
            <v>AM013</v>
          </cell>
          <cell r="B116" t="str">
            <v>CHICKEN TENDERS</v>
          </cell>
          <cell r="C116" t="str">
            <v>-</v>
          </cell>
          <cell r="D116" t="str">
            <v>-</v>
          </cell>
          <cell r="E116" t="str">
            <v>-</v>
          </cell>
          <cell r="F116" t="str">
            <v>-</v>
          </cell>
          <cell r="G116" t="str">
            <v>-</v>
          </cell>
          <cell r="H116" t="str">
            <v>-</v>
          </cell>
        </row>
        <row r="117">
          <cell r="A117">
            <v>3419</v>
          </cell>
          <cell r="B117" t="str">
            <v>CHICKEN WINGS</v>
          </cell>
          <cell r="C117" t="str">
            <v>POLLO</v>
          </cell>
          <cell r="D117" t="str">
            <v>USA</v>
          </cell>
          <cell r="E117" t="str">
            <v>PILGRIMS</v>
          </cell>
          <cell r="F117" t="str">
            <v>CONGELADO</v>
          </cell>
          <cell r="G117" t="str">
            <v>-</v>
          </cell>
          <cell r="H117" t="str">
            <v>10LB/B - 4B/C</v>
          </cell>
        </row>
        <row r="118">
          <cell r="A118">
            <v>974</v>
          </cell>
          <cell r="B118" t="str">
            <v>CHOCLILLO</v>
          </cell>
          <cell r="C118" t="str">
            <v>VACUNO</v>
          </cell>
          <cell r="D118" t="str">
            <v>BRASIL</v>
          </cell>
          <cell r="E118" t="str">
            <v>FRIBOI</v>
          </cell>
          <cell r="F118" t="str">
            <v>ENFRIADO</v>
          </cell>
          <cell r="G118" t="str">
            <v>V</v>
          </cell>
          <cell r="H118" t="str">
            <v>1PC/B - 8-28B/C</v>
          </cell>
        </row>
        <row r="119">
          <cell r="A119">
            <v>379657</v>
          </cell>
          <cell r="B119" t="str">
            <v>CHOCLILLO</v>
          </cell>
          <cell r="C119" t="str">
            <v>VACUNO</v>
          </cell>
          <cell r="D119" t="str">
            <v>BRASIL</v>
          </cell>
          <cell r="E119" t="str">
            <v>FRIBOI</v>
          </cell>
          <cell r="F119" t="str">
            <v>ENFRIADO</v>
          </cell>
          <cell r="G119" t="str">
            <v>V</v>
          </cell>
          <cell r="H119" t="str">
            <v>1PC/B - 10-24B/C</v>
          </cell>
        </row>
        <row r="120">
          <cell r="A120">
            <v>350932</v>
          </cell>
          <cell r="B120" t="str">
            <v>CHOCLILLO</v>
          </cell>
          <cell r="C120" t="str">
            <v>VACUNO</v>
          </cell>
          <cell r="D120" t="str">
            <v>BRASIL</v>
          </cell>
          <cell r="E120" t="str">
            <v>SWIFT</v>
          </cell>
          <cell r="F120" t="str">
            <v>ENFRIADO</v>
          </cell>
          <cell r="G120" t="str">
            <v>-</v>
          </cell>
          <cell r="H120" t="str">
            <v>1PC/B - 14-20B/C</v>
          </cell>
        </row>
        <row r="121">
          <cell r="A121">
            <v>379680</v>
          </cell>
          <cell r="B121" t="str">
            <v>CHOCLILLO</v>
          </cell>
          <cell r="C121" t="str">
            <v>VACUNO</v>
          </cell>
          <cell r="D121" t="str">
            <v>BRASIL</v>
          </cell>
          <cell r="E121" t="str">
            <v>SWIFT</v>
          </cell>
          <cell r="F121" t="str">
            <v>ENFRIADO</v>
          </cell>
          <cell r="G121" t="str">
            <v>V</v>
          </cell>
          <cell r="H121" t="str">
            <v>1PC/B - 15-30B/C</v>
          </cell>
        </row>
        <row r="122">
          <cell r="A122">
            <v>6621</v>
          </cell>
          <cell r="B122" t="str">
            <v>CHOCLILLO</v>
          </cell>
          <cell r="C122" t="str">
            <v>VACUNO</v>
          </cell>
          <cell r="D122" t="str">
            <v>BRASIL</v>
          </cell>
          <cell r="E122" t="str">
            <v>FRIBOI</v>
          </cell>
          <cell r="F122" t="str">
            <v>CONGELADO</v>
          </cell>
          <cell r="G122" t="str">
            <v>V</v>
          </cell>
          <cell r="H122" t="str">
            <v>1PC/B - 14-20B/C</v>
          </cell>
        </row>
        <row r="123">
          <cell r="A123">
            <v>390034</v>
          </cell>
          <cell r="B123" t="str">
            <v>CHOCLILLO</v>
          </cell>
          <cell r="C123" t="str">
            <v>VACUNO</v>
          </cell>
          <cell r="D123" t="str">
            <v>BRASIL</v>
          </cell>
          <cell r="E123" t="str">
            <v>SWIFT</v>
          </cell>
          <cell r="F123" t="str">
            <v>CONGELADO</v>
          </cell>
          <cell r="G123" t="str">
            <v>U</v>
          </cell>
          <cell r="H123" t="str">
            <v>1PC/B - 12-22B/C</v>
          </cell>
        </row>
        <row r="124">
          <cell r="A124" t="str">
            <v>CHOPAR</v>
          </cell>
          <cell r="B124" t="str">
            <v>CHOCLILLO</v>
          </cell>
          <cell r="C124" t="str">
            <v>VACUNO</v>
          </cell>
          <cell r="D124" t="str">
            <v>PARAGUAY</v>
          </cell>
          <cell r="E124" t="str">
            <v>FRIGOCHACO</v>
          </cell>
          <cell r="F124" t="str">
            <v>ENFRIADO</v>
          </cell>
          <cell r="G124" t="str">
            <v>-</v>
          </cell>
          <cell r="H124" t="str">
            <v>N/A</v>
          </cell>
        </row>
        <row r="125">
          <cell r="A125">
            <v>363464</v>
          </cell>
          <cell r="B125" t="str">
            <v>CHOCLILLO</v>
          </cell>
          <cell r="C125" t="str">
            <v>VACUNO</v>
          </cell>
          <cell r="D125" t="str">
            <v>BRASIL</v>
          </cell>
          <cell r="E125" t="str">
            <v>ANGLO</v>
          </cell>
          <cell r="F125" t="str">
            <v>ENFRIADO</v>
          </cell>
          <cell r="G125" t="str">
            <v>V</v>
          </cell>
          <cell r="H125" t="str">
            <v>1PC/B - 8-29B/C</v>
          </cell>
        </row>
        <row r="126">
          <cell r="A126">
            <v>21400</v>
          </cell>
          <cell r="B126" t="str">
            <v>CHOCLILLO</v>
          </cell>
          <cell r="C126" t="str">
            <v>VACUNO</v>
          </cell>
          <cell r="D126" t="str">
            <v>USA</v>
          </cell>
          <cell r="E126" t="str">
            <v>SWIFT</v>
          </cell>
          <cell r="F126" t="str">
            <v>ENFRIADO</v>
          </cell>
          <cell r="G126" t="str">
            <v>CHOICE</v>
          </cell>
          <cell r="H126" t="str">
            <v>5PC/B - 4B/C</v>
          </cell>
        </row>
        <row r="127">
          <cell r="A127" t="str">
            <v>AM014</v>
          </cell>
          <cell r="B127" t="str">
            <v>CHULETA CENTRO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</row>
        <row r="128">
          <cell r="A128" t="str">
            <v>LBR-01</v>
          </cell>
          <cell r="B128" t="str">
            <v>CHULETA CENTRO</v>
          </cell>
          <cell r="C128" t="str">
            <v>CERDO</v>
          </cell>
          <cell r="D128" t="str">
            <v>BRASIL</v>
          </cell>
          <cell r="E128" t="str">
            <v>SEARA</v>
          </cell>
          <cell r="F128" t="str">
            <v>ENFRIADO</v>
          </cell>
          <cell r="G128" t="str">
            <v>-</v>
          </cell>
          <cell r="H128" t="str">
            <v>1PC/B - 3B/C</v>
          </cell>
        </row>
        <row r="129">
          <cell r="A129" t="str">
            <v>LBI-30</v>
          </cell>
          <cell r="B129" t="str">
            <v xml:space="preserve">CHULETA CENTRO </v>
          </cell>
          <cell r="C129" t="str">
            <v>CERDO</v>
          </cell>
          <cell r="D129" t="str">
            <v>BRASIL</v>
          </cell>
          <cell r="E129" t="str">
            <v>SEARA</v>
          </cell>
          <cell r="F129" t="str">
            <v>CONGELADO</v>
          </cell>
          <cell r="G129" t="str">
            <v>-</v>
          </cell>
          <cell r="H129" t="str">
            <v>1PC/B - 3-4B/C</v>
          </cell>
        </row>
        <row r="130">
          <cell r="A130" t="str">
            <v>CHO-05</v>
          </cell>
          <cell r="B130" t="str">
            <v>CHULETA CENTRO 4 REBANADAS</v>
          </cell>
          <cell r="C130" t="str">
            <v>CERDO</v>
          </cell>
          <cell r="D130" t="str">
            <v>BRASIL</v>
          </cell>
          <cell r="E130" t="str">
            <v>SEARA</v>
          </cell>
          <cell r="F130" t="str">
            <v>CONGELADO</v>
          </cell>
          <cell r="G130" t="str">
            <v>-</v>
          </cell>
          <cell r="H130" t="str">
            <v>0,75-0,9KG/B - 14,4-21,6KG/C</v>
          </cell>
        </row>
        <row r="131">
          <cell r="A131" t="str">
            <v>CHO-06</v>
          </cell>
          <cell r="B131" t="str">
            <v>CHULETA CENTRO IQF</v>
          </cell>
          <cell r="C131" t="str">
            <v>CERDO</v>
          </cell>
          <cell r="D131" t="str">
            <v>BRASIL</v>
          </cell>
          <cell r="E131" t="str">
            <v>SEARA</v>
          </cell>
          <cell r="F131" t="str">
            <v>CONGELADO</v>
          </cell>
          <cell r="G131" t="str">
            <v>-</v>
          </cell>
          <cell r="H131" t="str">
            <v>0,8KG/B - 10B/C</v>
          </cell>
        </row>
        <row r="132">
          <cell r="A132" t="str">
            <v>LBI-32</v>
          </cell>
          <cell r="B132" t="str">
            <v>CHULETA CENTRO MARINADA</v>
          </cell>
          <cell r="C132" t="str">
            <v>CERDO</v>
          </cell>
          <cell r="D132" t="str">
            <v>BRASIL</v>
          </cell>
          <cell r="E132" t="str">
            <v>SEARA</v>
          </cell>
          <cell r="F132" t="str">
            <v>CONGELADO</v>
          </cell>
          <cell r="G132" t="str">
            <v>-</v>
          </cell>
          <cell r="H132" t="str">
            <v>1PC/B - 3B/C</v>
          </cell>
        </row>
        <row r="133">
          <cell r="A133" t="str">
            <v>C20031</v>
          </cell>
          <cell r="B133" t="str">
            <v>CHULETA CENTRO PORCIONADA</v>
          </cell>
          <cell r="C133" t="str">
            <v>CERDO</v>
          </cell>
          <cell r="D133" t="str">
            <v>BRASIL</v>
          </cell>
          <cell r="E133" t="str">
            <v>SEARA</v>
          </cell>
          <cell r="F133" t="str">
            <v>CONGELADO</v>
          </cell>
          <cell r="G133" t="str">
            <v>-</v>
          </cell>
          <cell r="H133" t="str">
            <v>PRODUCTO TERMINADO</v>
          </cell>
        </row>
        <row r="134">
          <cell r="A134" t="str">
            <v>PAL-15</v>
          </cell>
          <cell r="B134" t="str">
            <v>CHULETA VETADA</v>
          </cell>
          <cell r="C134" t="str">
            <v>CERDO</v>
          </cell>
          <cell r="D134" t="str">
            <v>BRASIL</v>
          </cell>
          <cell r="E134" t="str">
            <v>SEARA</v>
          </cell>
          <cell r="F134" t="str">
            <v>CONGELADO</v>
          </cell>
          <cell r="G134" t="str">
            <v>-</v>
          </cell>
          <cell r="H134" t="str">
            <v>1PC/B - 5-6B/C</v>
          </cell>
        </row>
        <row r="135">
          <cell r="A135">
            <v>586307</v>
          </cell>
          <cell r="B135" t="str">
            <v>CHULETA VETADA</v>
          </cell>
          <cell r="C135" t="str">
            <v>CERDO</v>
          </cell>
          <cell r="D135" t="str">
            <v>BRASIL</v>
          </cell>
          <cell r="E135" t="str">
            <v>SEARA</v>
          </cell>
          <cell r="F135" t="str">
            <v>CONGELADO</v>
          </cell>
          <cell r="G135" t="str">
            <v>-</v>
          </cell>
          <cell r="H135" t="str">
            <v>-</v>
          </cell>
        </row>
        <row r="136">
          <cell r="A136" t="str">
            <v>PAR-01</v>
          </cell>
          <cell r="B136" t="str">
            <v>CHULETA VETADA</v>
          </cell>
          <cell r="C136" t="str">
            <v>CERDO</v>
          </cell>
          <cell r="D136" t="str">
            <v>BRASIL</v>
          </cell>
          <cell r="E136" t="str">
            <v>SEARA</v>
          </cell>
          <cell r="F136" t="str">
            <v>ENFRIADO</v>
          </cell>
          <cell r="G136" t="str">
            <v>-</v>
          </cell>
          <cell r="H136" t="str">
            <v>1PC/B - 3-4B/C</v>
          </cell>
        </row>
        <row r="137">
          <cell r="A137" t="str">
            <v>C10002</v>
          </cell>
          <cell r="B137" t="str">
            <v>CHULETA VETADA PORCIONADA</v>
          </cell>
          <cell r="C137" t="str">
            <v>CERDO</v>
          </cell>
          <cell r="D137" t="str">
            <v>BRASIL</v>
          </cell>
          <cell r="E137" t="str">
            <v>SEARA</v>
          </cell>
          <cell r="F137" t="str">
            <v>CONGELADO</v>
          </cell>
          <cell r="G137" t="str">
            <v>-</v>
          </cell>
          <cell r="H137" t="str">
            <v>PRODUCTO TERMINADO</v>
          </cell>
        </row>
        <row r="138">
          <cell r="A138" t="str">
            <v>CBL-54</v>
          </cell>
          <cell r="B138" t="str">
            <v>CHULETA VETADA PORCIONADA</v>
          </cell>
          <cell r="C138" t="str">
            <v>CERDO</v>
          </cell>
          <cell r="D138" t="str">
            <v>BRASIL</v>
          </cell>
          <cell r="E138" t="str">
            <v>SEARA</v>
          </cell>
          <cell r="F138" t="str">
            <v>CONGELADO</v>
          </cell>
          <cell r="G138" t="str">
            <v>-</v>
          </cell>
          <cell r="H138" t="str">
            <v>0,7-1KG/B - 20-24KG/C</v>
          </cell>
        </row>
        <row r="139">
          <cell r="A139">
            <v>387314</v>
          </cell>
          <cell r="B139" t="str">
            <v>CHURRASCO DE POSTA ROSADA</v>
          </cell>
          <cell r="C139" t="str">
            <v>VACUNO</v>
          </cell>
          <cell r="D139" t="str">
            <v>BRASIL</v>
          </cell>
          <cell r="E139" t="str">
            <v>FRIBOI</v>
          </cell>
          <cell r="F139" t="str">
            <v>CONGELADO</v>
          </cell>
          <cell r="G139" t="str">
            <v>V</v>
          </cell>
          <cell r="H139" t="str">
            <v>2KG</v>
          </cell>
        </row>
        <row r="140">
          <cell r="A140">
            <v>387317</v>
          </cell>
          <cell r="B140" t="str">
            <v>CHURRASCO DE POSTA ROSADA MARINADO</v>
          </cell>
          <cell r="C140" t="str">
            <v>VACUNO</v>
          </cell>
          <cell r="D140" t="str">
            <v>BRASIL</v>
          </cell>
          <cell r="E140" t="str">
            <v>FRIBOI</v>
          </cell>
          <cell r="F140" t="str">
            <v>CONGELADO</v>
          </cell>
          <cell r="G140" t="str">
            <v>-</v>
          </cell>
          <cell r="H140" t="str">
            <v>2KG</v>
          </cell>
        </row>
        <row r="141">
          <cell r="A141">
            <v>39096</v>
          </cell>
          <cell r="B141" t="str">
            <v>COGOTE</v>
          </cell>
          <cell r="C141" t="str">
            <v>VACUNO M</v>
          </cell>
          <cell r="D141" t="str">
            <v>USA</v>
          </cell>
          <cell r="E141" t="str">
            <v>SWIFT</v>
          </cell>
          <cell r="F141" t="str">
            <v>CONGELADO</v>
          </cell>
          <cell r="G141" t="str">
            <v>-</v>
          </cell>
          <cell r="H141" t="str">
            <v>2PC/B - 6B/C</v>
          </cell>
        </row>
        <row r="142">
          <cell r="A142" t="str">
            <v>V30007</v>
          </cell>
          <cell r="B142" t="str">
            <v>COGOTE</v>
          </cell>
          <cell r="C142" t="str">
            <v>VACUNO M</v>
          </cell>
          <cell r="D142" t="str">
            <v>VARIABLE</v>
          </cell>
          <cell r="E142" t="str">
            <v>VARIABLE</v>
          </cell>
          <cell r="F142" t="str">
            <v>CONGELADO</v>
          </cell>
          <cell r="G142" t="str">
            <v>-</v>
          </cell>
          <cell r="H142" t="str">
            <v>PRODUCTO TERMINADO</v>
          </cell>
        </row>
        <row r="143">
          <cell r="A143">
            <v>389550</v>
          </cell>
          <cell r="B143" t="str">
            <v>COGOTE</v>
          </cell>
          <cell r="C143" t="str">
            <v>VACUNO</v>
          </cell>
          <cell r="D143" t="str">
            <v>BRASIL</v>
          </cell>
          <cell r="E143" t="str">
            <v>DO CHEF</v>
          </cell>
          <cell r="F143" t="str">
            <v>CONGELADO</v>
          </cell>
          <cell r="G143" t="str">
            <v>V</v>
          </cell>
          <cell r="H143" t="str">
            <v>1PC/B - 2-12B/C</v>
          </cell>
        </row>
        <row r="144">
          <cell r="A144">
            <v>355032</v>
          </cell>
          <cell r="B144" t="str">
            <v>COGOTE 97vL</v>
          </cell>
          <cell r="C144" t="str">
            <v>VACUNO</v>
          </cell>
          <cell r="D144" t="str">
            <v>BRASIL</v>
          </cell>
          <cell r="E144" t="str">
            <v>FRIBOI</v>
          </cell>
          <cell r="F144" t="str">
            <v>CONGELADO</v>
          </cell>
          <cell r="G144" t="str">
            <v>U</v>
          </cell>
          <cell r="H144" t="str">
            <v>1PC/B - 1-5B/C</v>
          </cell>
        </row>
        <row r="145">
          <cell r="A145">
            <v>1396</v>
          </cell>
          <cell r="B145" t="str">
            <v>COGOTE 97vL</v>
          </cell>
          <cell r="C145" t="str">
            <v>VACUNO</v>
          </cell>
          <cell r="D145" t="str">
            <v>BRASIL</v>
          </cell>
          <cell r="E145" t="str">
            <v>FRIBOI</v>
          </cell>
          <cell r="F145" t="str">
            <v>ENFRIADO</v>
          </cell>
          <cell r="G145" t="str">
            <v>V</v>
          </cell>
          <cell r="H145" t="str">
            <v>1PC/B - 3-15B/C</v>
          </cell>
        </row>
        <row r="146">
          <cell r="A146">
            <v>357484</v>
          </cell>
          <cell r="B146" t="str">
            <v>COGOTE BLOCK</v>
          </cell>
          <cell r="C146" t="str">
            <v>VACUNO</v>
          </cell>
          <cell r="D146" t="str">
            <v>BRASIL</v>
          </cell>
          <cell r="E146" t="str">
            <v>FRIBOI</v>
          </cell>
          <cell r="F146" t="str">
            <v>CONGELADO</v>
          </cell>
          <cell r="G146" t="str">
            <v>V</v>
          </cell>
          <cell r="H146" t="str">
            <v>1PC/B - 1-12B/C</v>
          </cell>
        </row>
        <row r="147">
          <cell r="A147">
            <v>967</v>
          </cell>
          <cell r="B147" t="str">
            <v>COGOTE IWP 97vL</v>
          </cell>
          <cell r="C147" t="str">
            <v>VACUNO</v>
          </cell>
          <cell r="D147" t="str">
            <v>BRASIL</v>
          </cell>
          <cell r="E147" t="str">
            <v>FRIBOI</v>
          </cell>
          <cell r="F147" t="str">
            <v>CONGELADO</v>
          </cell>
          <cell r="G147" t="str">
            <v>V</v>
          </cell>
          <cell r="H147" t="str">
            <v>1PC/B - 2-8B/C</v>
          </cell>
        </row>
        <row r="148">
          <cell r="A148">
            <v>384737</v>
          </cell>
          <cell r="B148" t="str">
            <v>COGOTE IWP 97vL</v>
          </cell>
          <cell r="C148" t="str">
            <v>VACUNO</v>
          </cell>
          <cell r="D148" t="str">
            <v>BRASIL</v>
          </cell>
          <cell r="E148" t="str">
            <v>SWIFT</v>
          </cell>
          <cell r="F148" t="str">
            <v>CONGELADO</v>
          </cell>
          <cell r="G148" t="str">
            <v>U</v>
          </cell>
          <cell r="H148" t="str">
            <v>1PC/B - 2-8B/C</v>
          </cell>
        </row>
        <row r="149">
          <cell r="A149">
            <v>526759</v>
          </cell>
          <cell r="B149" t="str">
            <v>COLAGENO</v>
          </cell>
          <cell r="C149" t="str">
            <v>PROCESADO</v>
          </cell>
          <cell r="D149" t="str">
            <v>BRASIL</v>
          </cell>
          <cell r="E149" t="str">
            <v>NOVAPRO</v>
          </cell>
          <cell r="F149" t="str">
            <v>SECO</v>
          </cell>
          <cell r="G149" t="str">
            <v>-</v>
          </cell>
          <cell r="H149" t="str">
            <v>CAJA 20KG</v>
          </cell>
        </row>
        <row r="150">
          <cell r="A150" t="str">
            <v>COMNAC</v>
          </cell>
          <cell r="B150" t="str">
            <v>COMPRA NACIONAL</v>
          </cell>
          <cell r="C150" t="str">
            <v>N/A</v>
          </cell>
          <cell r="D150" t="str">
            <v>CHILE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</row>
        <row r="151">
          <cell r="A151">
            <v>36957013</v>
          </cell>
          <cell r="B151" t="str">
            <v>CORAZON DE CERDO</v>
          </cell>
          <cell r="C151" t="str">
            <v>CERDO M</v>
          </cell>
          <cell r="D151" t="str">
            <v>UK</v>
          </cell>
          <cell r="E151" t="str">
            <v>PILGRIMS</v>
          </cell>
          <cell r="F151" t="str">
            <v>CONGELADO</v>
          </cell>
          <cell r="G151" t="str">
            <v>-</v>
          </cell>
          <cell r="H151" t="str">
            <v>CAJA 10KG</v>
          </cell>
        </row>
        <row r="152">
          <cell r="A152" t="str">
            <v>REC</v>
          </cell>
          <cell r="B152" t="str">
            <v>CORTES DE CARNE</v>
          </cell>
          <cell r="C152" t="str">
            <v>VACUNO</v>
          </cell>
          <cell r="D152" t="str">
            <v>-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</row>
        <row r="153">
          <cell r="A153" t="str">
            <v>CORTVAC</v>
          </cell>
          <cell r="B153" t="str">
            <v>CORTES DE VACUNO</v>
          </cell>
          <cell r="C153" t="str">
            <v>VACUNO</v>
          </cell>
          <cell r="D153" t="str">
            <v>-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</row>
        <row r="154">
          <cell r="A154">
            <v>61230</v>
          </cell>
          <cell r="B154" t="str">
            <v>COSTILLAR</v>
          </cell>
          <cell r="C154" t="str">
            <v>CERDO</v>
          </cell>
          <cell r="D154" t="str">
            <v>USA</v>
          </cell>
          <cell r="E154" t="str">
            <v>SWIFT</v>
          </cell>
          <cell r="F154" t="str">
            <v>CONGELADO</v>
          </cell>
          <cell r="G154" t="str">
            <v>-</v>
          </cell>
          <cell r="H154" t="str">
            <v>1PC/B - 6B/C</v>
          </cell>
        </row>
        <row r="155">
          <cell r="A155" t="str">
            <v>SPA-28</v>
          </cell>
          <cell r="B155" t="str">
            <v>COSTILLAR IWP</v>
          </cell>
          <cell r="C155" t="str">
            <v>CERDO</v>
          </cell>
          <cell r="D155" t="str">
            <v>BRASIL</v>
          </cell>
          <cell r="E155" t="str">
            <v>SEARA</v>
          </cell>
          <cell r="F155" t="str">
            <v>CONGELADO</v>
          </cell>
          <cell r="G155" t="str">
            <v>-</v>
          </cell>
          <cell r="H155" t="str">
            <v>1PC/B - 9-10B/C</v>
          </cell>
        </row>
        <row r="156">
          <cell r="A156" t="str">
            <v>SPA-41</v>
          </cell>
          <cell r="B156" t="str">
            <v>COSTILLAR</v>
          </cell>
          <cell r="C156" t="str">
            <v>CERDO</v>
          </cell>
          <cell r="D156" t="str">
            <v>BRASIL</v>
          </cell>
          <cell r="E156" t="str">
            <v>LEBON</v>
          </cell>
          <cell r="F156" t="str">
            <v>CONGELADO</v>
          </cell>
          <cell r="G156" t="str">
            <v>-</v>
          </cell>
          <cell r="H156" t="str">
            <v>1PC/B - 8-9B/C</v>
          </cell>
        </row>
        <row r="157">
          <cell r="A157" t="str">
            <v>C20007</v>
          </cell>
          <cell r="B157" t="str">
            <v>COSTILLAR</v>
          </cell>
          <cell r="C157" t="str">
            <v>CERDO</v>
          </cell>
          <cell r="D157" t="str">
            <v>VARIABLE</v>
          </cell>
          <cell r="E157" t="str">
            <v>VARIABLE</v>
          </cell>
          <cell r="F157" t="str">
            <v>CONGELADO</v>
          </cell>
          <cell r="G157" t="str">
            <v>-</v>
          </cell>
          <cell r="H157" t="str">
            <v>PRODUCTO TERMINADO</v>
          </cell>
        </row>
        <row r="158">
          <cell r="A158">
            <v>65857</v>
          </cell>
          <cell r="B158" t="str">
            <v>COSTILLAR</v>
          </cell>
          <cell r="C158" t="str">
            <v>CERDO</v>
          </cell>
          <cell r="D158" t="str">
            <v>USA</v>
          </cell>
          <cell r="E158" t="str">
            <v>SWIFT</v>
          </cell>
          <cell r="F158" t="str">
            <v>CONGELADO</v>
          </cell>
          <cell r="G158" t="str">
            <v>-</v>
          </cell>
          <cell r="H158" t="str">
            <v>1PC/B - 6B/C</v>
          </cell>
        </row>
        <row r="159">
          <cell r="A159">
            <v>82248</v>
          </cell>
          <cell r="B159" t="str">
            <v>COSTILLAR  MARINADO</v>
          </cell>
          <cell r="C159" t="str">
            <v>CERDO</v>
          </cell>
          <cell r="D159" t="str">
            <v>USA</v>
          </cell>
          <cell r="E159" t="str">
            <v>TODAYS CUT</v>
          </cell>
          <cell r="F159" t="str">
            <v>CONGELADO</v>
          </cell>
          <cell r="G159" t="str">
            <v>-</v>
          </cell>
          <cell r="H159" t="str">
            <v>2PC/B - 2B/C</v>
          </cell>
        </row>
        <row r="160">
          <cell r="A160">
            <v>21432</v>
          </cell>
          <cell r="B160" t="str">
            <v>COSTILLAR ARQUEADO</v>
          </cell>
          <cell r="C160" t="str">
            <v>VACUNO</v>
          </cell>
          <cell r="D160" t="str">
            <v>USA</v>
          </cell>
          <cell r="E160" t="str">
            <v>SWIFT</v>
          </cell>
          <cell r="F160" t="str">
            <v>ENFRIADO</v>
          </cell>
          <cell r="G160" t="str">
            <v>CHOICE</v>
          </cell>
          <cell r="H160" t="str">
            <v>2PC/B - 6B/C</v>
          </cell>
        </row>
        <row r="161">
          <cell r="A161" t="str">
            <v>BBI-01</v>
          </cell>
          <cell r="B161" t="str">
            <v>COSTILLAR C/PANCETA</v>
          </cell>
          <cell r="C161" t="str">
            <v>CERDO</v>
          </cell>
          <cell r="D161" t="str">
            <v>BRASIL</v>
          </cell>
          <cell r="E161" t="str">
            <v>SEARA</v>
          </cell>
          <cell r="F161" t="str">
            <v>CONGELADO</v>
          </cell>
          <cell r="G161" t="str">
            <v>-</v>
          </cell>
          <cell r="H161" t="str">
            <v>CAJA 14KG-20KG</v>
          </cell>
        </row>
        <row r="162">
          <cell r="A162">
            <v>36922303</v>
          </cell>
          <cell r="B162" t="str">
            <v>COSTILLAR C/PANCETA C/P</v>
          </cell>
          <cell r="C162" t="str">
            <v>CERDO</v>
          </cell>
          <cell r="D162" t="str">
            <v>UK</v>
          </cell>
          <cell r="E162" t="str">
            <v>PILGRIMS</v>
          </cell>
          <cell r="F162" t="str">
            <v>CONGELADO</v>
          </cell>
          <cell r="G162" t="str">
            <v>-</v>
          </cell>
          <cell r="H162" t="str">
            <v>CAJA 18KG</v>
          </cell>
        </row>
        <row r="163">
          <cell r="A163" t="str">
            <v>SPB-01</v>
          </cell>
          <cell r="B163" t="str">
            <v>COSTILLAR CON BARBECUE</v>
          </cell>
          <cell r="C163" t="str">
            <v>CERDO</v>
          </cell>
          <cell r="D163" t="str">
            <v>BRASIL</v>
          </cell>
          <cell r="E163" t="str">
            <v>SEARA GOURMET</v>
          </cell>
          <cell r="F163" t="str">
            <v>CONGELADO</v>
          </cell>
          <cell r="G163" t="str">
            <v>-</v>
          </cell>
          <cell r="H163" t="str">
            <v>1KG/B - 6B/C</v>
          </cell>
        </row>
        <row r="164">
          <cell r="A164">
            <v>65780</v>
          </cell>
          <cell r="B164" t="str">
            <v>COSTILLAR LIGHT</v>
          </cell>
          <cell r="C164" t="str">
            <v>CERDO</v>
          </cell>
          <cell r="D164" t="str">
            <v>USA</v>
          </cell>
          <cell r="E164" t="str">
            <v>SWIFT</v>
          </cell>
          <cell r="F164" t="str">
            <v>CONGELADO</v>
          </cell>
          <cell r="G164" t="str">
            <v>-</v>
          </cell>
          <cell r="H164" t="str">
            <v>3PC/B - 3B/C</v>
          </cell>
        </row>
        <row r="165">
          <cell r="A165">
            <v>65790</v>
          </cell>
          <cell r="B165" t="str">
            <v>COSTILLAR MEDIUM</v>
          </cell>
          <cell r="C165" t="str">
            <v>CERDO</v>
          </cell>
          <cell r="D165" t="str">
            <v>USA</v>
          </cell>
          <cell r="E165" t="str">
            <v>SWIFT</v>
          </cell>
          <cell r="F165" t="str">
            <v>CONGELADO</v>
          </cell>
          <cell r="G165" t="str">
            <v>-</v>
          </cell>
          <cell r="H165" t="str">
            <v>2PC/B - 3B/C</v>
          </cell>
        </row>
        <row r="166">
          <cell r="A166" t="str">
            <v>SPA-24</v>
          </cell>
          <cell r="B166" t="str">
            <v>COSTILLAR PUNTA RETAIL</v>
          </cell>
          <cell r="C166" t="str">
            <v>CERDO</v>
          </cell>
          <cell r="D166" t="str">
            <v>BRASIL</v>
          </cell>
          <cell r="E166" t="str">
            <v>SEARA</v>
          </cell>
          <cell r="F166" t="str">
            <v>CONGELADO</v>
          </cell>
          <cell r="G166" t="str">
            <v>-</v>
          </cell>
          <cell r="H166" t="str">
            <v>900G/B - 20B/C</v>
          </cell>
        </row>
        <row r="167">
          <cell r="A167" t="str">
            <v>SPA-42</v>
          </cell>
          <cell r="B167" t="str">
            <v>COSTILLAR PUNTA</v>
          </cell>
          <cell r="C167" t="str">
            <v>CERDO</v>
          </cell>
          <cell r="D167" t="str">
            <v>BRASIL</v>
          </cell>
          <cell r="E167" t="str">
            <v>LEBON</v>
          </cell>
          <cell r="F167" t="str">
            <v>CONGELADO</v>
          </cell>
          <cell r="G167" t="str">
            <v>-</v>
          </cell>
          <cell r="H167" t="str">
            <v>1PC/B - 20-24B/C</v>
          </cell>
        </row>
        <row r="168">
          <cell r="A168" t="str">
            <v>SPA-46</v>
          </cell>
          <cell r="B168" t="str">
            <v>COSTILLAR PUNTA IWP</v>
          </cell>
          <cell r="C168" t="str">
            <v>CERDO</v>
          </cell>
          <cell r="D168" t="str">
            <v>BRASIL</v>
          </cell>
          <cell r="E168" t="str">
            <v>SEARA</v>
          </cell>
          <cell r="F168" t="str">
            <v>CONGELADO</v>
          </cell>
          <cell r="G168" t="str">
            <v>-</v>
          </cell>
          <cell r="H168" t="str">
            <v>1PC/B - 60B/C</v>
          </cell>
        </row>
        <row r="169">
          <cell r="A169">
            <v>62705</v>
          </cell>
          <cell r="B169" t="str">
            <v>COSTILLAR ST LOUIS</v>
          </cell>
          <cell r="C169" t="str">
            <v>CERDO</v>
          </cell>
          <cell r="D169" t="str">
            <v>USA</v>
          </cell>
          <cell r="E169" t="str">
            <v>SWIFT</v>
          </cell>
          <cell r="F169" t="str">
            <v>CONGELADO</v>
          </cell>
          <cell r="G169" t="str">
            <v>-</v>
          </cell>
          <cell r="H169" t="str">
            <v>1PC/B - 10B/C</v>
          </cell>
        </row>
        <row r="170">
          <cell r="A170">
            <v>82293</v>
          </cell>
          <cell r="B170" t="str">
            <v>COSTILLAR ST LOUIS</v>
          </cell>
          <cell r="C170" t="str">
            <v>CERDO</v>
          </cell>
          <cell r="D170" t="str">
            <v>USA</v>
          </cell>
          <cell r="E170" t="str">
            <v>TODAYS CUT</v>
          </cell>
          <cell r="F170" t="str">
            <v>CONGELADO</v>
          </cell>
          <cell r="G170" t="str">
            <v>-</v>
          </cell>
          <cell r="H170" t="str">
            <v>1PC/B - 9B/C</v>
          </cell>
        </row>
        <row r="171">
          <cell r="A171">
            <v>61595</v>
          </cell>
          <cell r="B171" t="str">
            <v>COSTILLAR ST LOUIS</v>
          </cell>
          <cell r="C171" t="str">
            <v>CERDO</v>
          </cell>
          <cell r="D171" t="str">
            <v>USA</v>
          </cell>
          <cell r="E171" t="str">
            <v>SWIFT</v>
          </cell>
          <cell r="F171" t="str">
            <v>CONGELADO</v>
          </cell>
          <cell r="G171" t="str">
            <v>-</v>
          </cell>
          <cell r="H171" t="str">
            <v>1PC/B - 12B/C</v>
          </cell>
        </row>
        <row r="172">
          <cell r="A172">
            <v>64775</v>
          </cell>
          <cell r="B172" t="str">
            <v>COSTILLAR ST LOUIS KANSAS STYLE</v>
          </cell>
          <cell r="C172" t="str">
            <v>CERDO</v>
          </cell>
          <cell r="D172" t="str">
            <v>USA</v>
          </cell>
          <cell r="E172" t="str">
            <v>SWIFT</v>
          </cell>
          <cell r="F172" t="str">
            <v>CONGELADO</v>
          </cell>
          <cell r="G172" t="str">
            <v>-</v>
          </cell>
          <cell r="H172" t="str">
            <v>1PC/B - 10B/C</v>
          </cell>
        </row>
        <row r="173">
          <cell r="A173">
            <v>70564</v>
          </cell>
          <cell r="B173" t="str">
            <v>COSTILLAS BBQ</v>
          </cell>
          <cell r="C173" t="str">
            <v>CERDO</v>
          </cell>
          <cell r="D173" t="str">
            <v>BRASIL</v>
          </cell>
          <cell r="E173" t="str">
            <v>SEARA GOURMET</v>
          </cell>
          <cell r="F173" t="str">
            <v>CONGELADO</v>
          </cell>
          <cell r="G173" t="str">
            <v>-</v>
          </cell>
          <cell r="H173" t="str">
            <v>1KG/B - 6B/C</v>
          </cell>
        </row>
        <row r="174">
          <cell r="A174" t="str">
            <v>FP-023</v>
          </cell>
          <cell r="B174" t="str">
            <v>CREMA CHANTILLY</v>
          </cell>
          <cell r="C174" t="str">
            <v>PROCESADO</v>
          </cell>
          <cell r="D174" t="str">
            <v>BRASIL</v>
          </cell>
          <cell r="E174" t="str">
            <v>GRADINA</v>
          </cell>
          <cell r="F174" t="str">
            <v>ENFRIADO</v>
          </cell>
          <cell r="G174" t="str">
            <v>-</v>
          </cell>
          <cell r="H174" t="str">
            <v>1,055KG/B - 12B/C</v>
          </cell>
        </row>
        <row r="175">
          <cell r="A175" t="str">
            <v>STK-75</v>
          </cell>
          <cell r="B175" t="str">
            <v>CROCANTE</v>
          </cell>
          <cell r="C175" t="str">
            <v>POLLO</v>
          </cell>
          <cell r="D175" t="str">
            <v>BRASIL</v>
          </cell>
          <cell r="E175" t="str">
            <v>LIDER</v>
          </cell>
          <cell r="F175" t="str">
            <v>CONGELADO</v>
          </cell>
          <cell r="G175" t="str">
            <v>-</v>
          </cell>
          <cell r="H175" t="str">
            <v>100G/B - 72B/C</v>
          </cell>
        </row>
        <row r="176">
          <cell r="A176">
            <v>382495</v>
          </cell>
          <cell r="B176" t="str">
            <v>CUBOS DE POSTA ROSADA</v>
          </cell>
          <cell r="C176" t="str">
            <v>PROCESADO</v>
          </cell>
          <cell r="D176" t="str">
            <v>BRASIL</v>
          </cell>
          <cell r="E176" t="str">
            <v>BORDON</v>
          </cell>
          <cell r="F176" t="str">
            <v>CONGELADO</v>
          </cell>
          <cell r="G176" t="str">
            <v>-</v>
          </cell>
          <cell r="H176" t="str">
            <v>500G/B - 20B/C</v>
          </cell>
        </row>
        <row r="177">
          <cell r="A177" t="str">
            <v>AEC-08</v>
          </cell>
          <cell r="B177" t="str">
            <v>EMPANIZADOS A BASE DE CARNE DE POLLO</v>
          </cell>
          <cell r="C177" t="str">
            <v>POLLO</v>
          </cell>
          <cell r="D177" t="str">
            <v>BRASIL</v>
          </cell>
          <cell r="E177" t="str">
            <v>TEKITOS</v>
          </cell>
          <cell r="F177" t="str">
            <v>CONGELADO</v>
          </cell>
          <cell r="G177" t="str">
            <v>-</v>
          </cell>
          <cell r="H177" t="str">
            <v>0,3KG - 16B/C</v>
          </cell>
        </row>
        <row r="178">
          <cell r="A178">
            <v>21470</v>
          </cell>
          <cell r="B178" t="str">
            <v>ENTRAÑA</v>
          </cell>
          <cell r="C178" t="str">
            <v>VACUNO</v>
          </cell>
          <cell r="D178" t="str">
            <v>USA</v>
          </cell>
          <cell r="E178" t="str">
            <v>SWIFT</v>
          </cell>
          <cell r="F178" t="str">
            <v>CONGELADO</v>
          </cell>
          <cell r="G178" t="str">
            <v>CHOICE</v>
          </cell>
          <cell r="H178" t="str">
            <v>4PC/B - 7B/C</v>
          </cell>
        </row>
        <row r="179">
          <cell r="A179">
            <v>26370</v>
          </cell>
          <cell r="B179" t="str">
            <v>ENTRAÑA</v>
          </cell>
          <cell r="C179" t="str">
            <v>VACUNO</v>
          </cell>
          <cell r="D179" t="str">
            <v>USA</v>
          </cell>
          <cell r="E179" t="str">
            <v>SWIFT</v>
          </cell>
          <cell r="F179" t="str">
            <v>ENFRIADO</v>
          </cell>
          <cell r="G179" t="str">
            <v>CHOICE</v>
          </cell>
          <cell r="H179" t="str">
            <v>1PC/B - 8B/C</v>
          </cell>
        </row>
        <row r="180">
          <cell r="A180">
            <v>58470</v>
          </cell>
          <cell r="B180" t="str">
            <v>ENTRAÑA</v>
          </cell>
          <cell r="C180" t="str">
            <v>VACUNO</v>
          </cell>
          <cell r="D180" t="str">
            <v>USA</v>
          </cell>
          <cell r="E180" t="str">
            <v>SWIFT</v>
          </cell>
          <cell r="F180" t="str">
            <v>CONGELADO</v>
          </cell>
          <cell r="G180" t="str">
            <v>NO ROLL</v>
          </cell>
          <cell r="H180" t="str">
            <v xml:space="preserve">2PC/B - 8B/C </v>
          </cell>
        </row>
        <row r="181">
          <cell r="A181">
            <v>72070</v>
          </cell>
          <cell r="B181" t="str">
            <v>ENTRAÑA</v>
          </cell>
          <cell r="C181" t="str">
            <v>VACUNO</v>
          </cell>
          <cell r="D181" t="str">
            <v>USA</v>
          </cell>
          <cell r="E181" t="str">
            <v>SHOWCASE</v>
          </cell>
          <cell r="F181" t="str">
            <v>CONGELADO</v>
          </cell>
          <cell r="G181" t="str">
            <v>CHOICE</v>
          </cell>
          <cell r="H181" t="str">
            <v xml:space="preserve">2PC/B - 8B/C </v>
          </cell>
        </row>
        <row r="182">
          <cell r="A182">
            <v>79470</v>
          </cell>
          <cell r="B182" t="str">
            <v>ENTRAÑA</v>
          </cell>
          <cell r="C182" t="str">
            <v>VACUNO</v>
          </cell>
          <cell r="D182" t="str">
            <v>USA</v>
          </cell>
          <cell r="E182" t="str">
            <v>SWIFT</v>
          </cell>
          <cell r="F182" t="str">
            <v>CONGELADO</v>
          </cell>
          <cell r="G182" t="str">
            <v>NO ROLL</v>
          </cell>
          <cell r="H182" t="str">
            <v xml:space="preserve">4PC/B - 7B/C </v>
          </cell>
        </row>
        <row r="183">
          <cell r="A183">
            <v>83870</v>
          </cell>
          <cell r="B183" t="str">
            <v>ENTRAÑA</v>
          </cell>
          <cell r="C183" t="str">
            <v>VACUNO</v>
          </cell>
          <cell r="D183" t="str">
            <v>USA</v>
          </cell>
          <cell r="E183" t="str">
            <v>BLUE RIBBON</v>
          </cell>
          <cell r="F183" t="str">
            <v>CONGELADO</v>
          </cell>
          <cell r="G183" t="str">
            <v>CHOICE</v>
          </cell>
          <cell r="H183" t="str">
            <v>4PC/B - 4B/C</v>
          </cell>
        </row>
        <row r="184">
          <cell r="A184">
            <v>88470</v>
          </cell>
          <cell r="B184" t="str">
            <v>ENTRAÑA</v>
          </cell>
          <cell r="C184" t="str">
            <v>VACUNO</v>
          </cell>
          <cell r="D184" t="str">
            <v>USA</v>
          </cell>
          <cell r="E184" t="str">
            <v>5 STAR</v>
          </cell>
          <cell r="F184" t="str">
            <v>CONGELADO</v>
          </cell>
          <cell r="G184" t="str">
            <v>CHOICE</v>
          </cell>
          <cell r="H184" t="str">
            <v>4PC/B - 8B/C</v>
          </cell>
        </row>
        <row r="185">
          <cell r="A185">
            <v>90470</v>
          </cell>
          <cell r="B185" t="str">
            <v>ENTRAÑA</v>
          </cell>
          <cell r="C185" t="str">
            <v>VACUNO</v>
          </cell>
          <cell r="D185" t="str">
            <v>USA</v>
          </cell>
          <cell r="E185" t="str">
            <v>CAB</v>
          </cell>
          <cell r="F185" t="str">
            <v>CONGELADO</v>
          </cell>
          <cell r="G185" t="str">
            <v>CHOICE</v>
          </cell>
          <cell r="H185" t="str">
            <v>4PC/B - 7B/C</v>
          </cell>
        </row>
        <row r="186">
          <cell r="A186">
            <v>91214</v>
          </cell>
          <cell r="B186" t="str">
            <v>ENTRAÑA</v>
          </cell>
          <cell r="C186" t="str">
            <v>VACUNO</v>
          </cell>
          <cell r="D186" t="str">
            <v>USA</v>
          </cell>
          <cell r="E186" t="str">
            <v>SWIFT</v>
          </cell>
          <cell r="F186" t="str">
            <v>CONGELADO</v>
          </cell>
          <cell r="G186" t="str">
            <v>NO ROLL</v>
          </cell>
          <cell r="H186" t="str">
            <v>4PC/B - 7B/C</v>
          </cell>
        </row>
        <row r="187">
          <cell r="A187">
            <v>92470</v>
          </cell>
          <cell r="B187" t="str">
            <v>ENTRAÑA</v>
          </cell>
          <cell r="C187" t="str">
            <v>VACUNO</v>
          </cell>
          <cell r="D187" t="str">
            <v>USA</v>
          </cell>
          <cell r="E187" t="str">
            <v>CAB</v>
          </cell>
          <cell r="F187" t="str">
            <v>CONGELADO</v>
          </cell>
          <cell r="G187" t="str">
            <v>CHOICE</v>
          </cell>
          <cell r="H187" t="str">
            <v>2PC/B - 8B/C</v>
          </cell>
        </row>
        <row r="188">
          <cell r="A188" t="str">
            <v>C3864AWR</v>
          </cell>
          <cell r="B188" t="str">
            <v>ENTRAÑA</v>
          </cell>
          <cell r="C188" t="str">
            <v>VACUNO</v>
          </cell>
          <cell r="D188" t="str">
            <v>CANADA</v>
          </cell>
          <cell r="E188" t="str">
            <v>BLUE RIBBON</v>
          </cell>
          <cell r="F188" t="str">
            <v>CONGELADO</v>
          </cell>
          <cell r="G188" t="str">
            <v>AA</v>
          </cell>
          <cell r="H188" t="str">
            <v>2PC/B - 8B/C</v>
          </cell>
        </row>
        <row r="189">
          <cell r="A189" t="str">
            <v>C3877AWR</v>
          </cell>
          <cell r="B189" t="str">
            <v>ENTRAÑA</v>
          </cell>
          <cell r="C189" t="str">
            <v>VACUNO</v>
          </cell>
          <cell r="D189" t="str">
            <v>CANADA</v>
          </cell>
          <cell r="E189" t="str">
            <v>BLUE RIBBON</v>
          </cell>
          <cell r="F189" t="str">
            <v>CONGELADO</v>
          </cell>
          <cell r="G189" t="str">
            <v>AAA</v>
          </cell>
          <cell r="H189" t="str">
            <v>1PC/B - 16B/C</v>
          </cell>
        </row>
        <row r="190">
          <cell r="A190">
            <v>362936</v>
          </cell>
          <cell r="B190" t="str">
            <v>ENTRAÑA</v>
          </cell>
          <cell r="C190" t="str">
            <v>VACUNO</v>
          </cell>
          <cell r="D190" t="str">
            <v>BRASIL</v>
          </cell>
          <cell r="E190" t="str">
            <v>FRIBOI</v>
          </cell>
          <cell r="F190" t="str">
            <v>ENFRIADO</v>
          </cell>
          <cell r="G190" t="str">
            <v>V</v>
          </cell>
          <cell r="H190" t="str">
            <v>1PC/B - 12-25B/C</v>
          </cell>
        </row>
        <row r="191">
          <cell r="A191">
            <v>389255</v>
          </cell>
          <cell r="B191" t="str">
            <v>ENTRAÑA</v>
          </cell>
          <cell r="C191" t="str">
            <v>VACUNO</v>
          </cell>
          <cell r="D191" t="str">
            <v>BRASIL</v>
          </cell>
          <cell r="E191">
            <v>1953</v>
          </cell>
          <cell r="F191" t="str">
            <v>CONGELADO</v>
          </cell>
          <cell r="G191" t="str">
            <v>V</v>
          </cell>
          <cell r="H191" t="str">
            <v>4PC/B - 12-30B/C</v>
          </cell>
        </row>
        <row r="192">
          <cell r="A192">
            <v>19470</v>
          </cell>
          <cell r="B192" t="str">
            <v>ENTRAÑA</v>
          </cell>
          <cell r="C192" t="str">
            <v>VACUNO</v>
          </cell>
          <cell r="D192" t="str">
            <v>USA</v>
          </cell>
          <cell r="E192" t="str">
            <v>CLEAR RIVER FARMS</v>
          </cell>
          <cell r="F192" t="str">
            <v>CONGELADO</v>
          </cell>
          <cell r="G192" t="str">
            <v>NO ROLL</v>
          </cell>
          <cell r="H192" t="str">
            <v>4PC/B - 8B/C</v>
          </cell>
        </row>
        <row r="193">
          <cell r="A193" t="str">
            <v>C3156AWR</v>
          </cell>
          <cell r="B193" t="str">
            <v>ENTRAÑA</v>
          </cell>
          <cell r="C193" t="str">
            <v>VACUNO</v>
          </cell>
          <cell r="D193" t="str">
            <v>CANADA</v>
          </cell>
          <cell r="E193" t="str">
            <v>CANADIAN DIAMOND BLACK ANGUS</v>
          </cell>
          <cell r="F193" t="str">
            <v>CONGELADO</v>
          </cell>
          <cell r="G193" t="str">
            <v>AAA</v>
          </cell>
          <cell r="H193" t="str">
            <v>2PC/B - 8B/C</v>
          </cell>
        </row>
        <row r="194">
          <cell r="A194" t="str">
            <v>C3867AWR</v>
          </cell>
          <cell r="B194" t="str">
            <v>ENTRAÑA</v>
          </cell>
          <cell r="C194" t="str">
            <v>VACUNO</v>
          </cell>
          <cell r="D194" t="str">
            <v>CANADA</v>
          </cell>
          <cell r="E194" t="str">
            <v>BLUE RIBBON</v>
          </cell>
          <cell r="F194" t="str">
            <v>CONGELADO</v>
          </cell>
          <cell r="G194" t="str">
            <v>AAA</v>
          </cell>
          <cell r="H194" t="str">
            <v>2PC/B - 8B/C</v>
          </cell>
        </row>
        <row r="195">
          <cell r="A195" t="str">
            <v>ENTPAR</v>
          </cell>
          <cell r="B195" t="str">
            <v>ENTRAÑA</v>
          </cell>
          <cell r="C195" t="str">
            <v>VACUNO</v>
          </cell>
          <cell r="D195" t="str">
            <v>PARAGUAY</v>
          </cell>
          <cell r="E195" t="str">
            <v>FRIGOCHACO</v>
          </cell>
          <cell r="F195" t="str">
            <v>ENFRIADO</v>
          </cell>
          <cell r="G195" t="str">
            <v>-</v>
          </cell>
          <cell r="H195" t="str">
            <v>N/A</v>
          </cell>
        </row>
        <row r="196">
          <cell r="A196" t="str">
            <v>C3877AW5F</v>
          </cell>
          <cell r="B196" t="str">
            <v>ENTRAÑA</v>
          </cell>
          <cell r="C196" t="str">
            <v>VACUNO</v>
          </cell>
          <cell r="D196" t="str">
            <v>CANADA</v>
          </cell>
          <cell r="E196" t="str">
            <v>CANADIAN DIAMOND ANGUS</v>
          </cell>
          <cell r="F196" t="str">
            <v>ENFRIADO</v>
          </cell>
          <cell r="G196" t="str">
            <v>AAA</v>
          </cell>
          <cell r="H196" t="str">
            <v>1PC/B - 16B/C</v>
          </cell>
        </row>
        <row r="197">
          <cell r="A197">
            <v>390490</v>
          </cell>
          <cell r="B197" t="str">
            <v>ENTRAÑA</v>
          </cell>
          <cell r="C197" t="str">
            <v>VACUNO</v>
          </cell>
          <cell r="D197" t="str">
            <v>BRASIL</v>
          </cell>
          <cell r="E197" t="str">
            <v>FRIBOI</v>
          </cell>
          <cell r="F197" t="str">
            <v>CONGELADO</v>
          </cell>
          <cell r="G197" t="str">
            <v>V</v>
          </cell>
          <cell r="H197" t="str">
            <v>1PC/B - 40B/C</v>
          </cell>
        </row>
        <row r="198">
          <cell r="A198" t="str">
            <v>C3877AWFR</v>
          </cell>
          <cell r="B198" t="str">
            <v>ENTRAÑA</v>
          </cell>
          <cell r="C198" t="str">
            <v>VACUNO</v>
          </cell>
          <cell r="D198" t="str">
            <v>CANADA</v>
          </cell>
          <cell r="E198" t="str">
            <v>BLUE RIBBON</v>
          </cell>
          <cell r="F198" t="str">
            <v>ENFRIADO</v>
          </cell>
          <cell r="G198" t="str">
            <v>AAA</v>
          </cell>
          <cell r="H198" t="str">
            <v>1PC/B - 16B/C</v>
          </cell>
        </row>
        <row r="199">
          <cell r="A199" t="str">
            <v>S3860AHR</v>
          </cell>
          <cell r="B199" t="str">
            <v>ENTRAÑA</v>
          </cell>
          <cell r="C199" t="str">
            <v>VACUNO</v>
          </cell>
          <cell r="D199" t="str">
            <v>CANADA</v>
          </cell>
          <cell r="E199" t="str">
            <v>CLEAR RIVER FARMS</v>
          </cell>
          <cell r="F199" t="str">
            <v>CONGELADO</v>
          </cell>
          <cell r="G199" t="str">
            <v>NO ROLL</v>
          </cell>
          <cell r="H199" t="str">
            <v>2PC/B - 8B/C</v>
          </cell>
        </row>
        <row r="200">
          <cell r="A200" t="str">
            <v>U3862AWR</v>
          </cell>
          <cell r="B200" t="str">
            <v>ENTRAÑA</v>
          </cell>
          <cell r="C200" t="str">
            <v>VACUNO</v>
          </cell>
          <cell r="D200" t="str">
            <v>CANADA</v>
          </cell>
          <cell r="E200" t="str">
            <v>BLUE RIBBON</v>
          </cell>
          <cell r="F200" t="str">
            <v>CONGELADO</v>
          </cell>
          <cell r="G200" t="str">
            <v>NO ROLL</v>
          </cell>
          <cell r="H200" t="str">
            <v>2PC/B - 8B/C</v>
          </cell>
        </row>
        <row r="201">
          <cell r="A201" t="str">
            <v>C3877AW5FR</v>
          </cell>
          <cell r="B201" t="str">
            <v>ENTRAÑA</v>
          </cell>
          <cell r="C201" t="str">
            <v>VACUNO</v>
          </cell>
          <cell r="D201" t="str">
            <v>CANADA</v>
          </cell>
          <cell r="E201" t="str">
            <v>BLUE RIBBON</v>
          </cell>
          <cell r="F201" t="str">
            <v>ENFRIADO</v>
          </cell>
          <cell r="G201" t="str">
            <v>AAA</v>
          </cell>
          <cell r="H201" t="str">
            <v>1PC/B - 16B/C</v>
          </cell>
        </row>
        <row r="202">
          <cell r="A202">
            <v>58471</v>
          </cell>
          <cell r="B202" t="str">
            <v>ENTRAÑA</v>
          </cell>
          <cell r="C202" t="str">
            <v>VACUNO</v>
          </cell>
          <cell r="D202" t="str">
            <v>USA</v>
          </cell>
          <cell r="E202" t="str">
            <v>SWIFT</v>
          </cell>
          <cell r="F202" t="str">
            <v>CONGELADO</v>
          </cell>
          <cell r="G202" t="str">
            <v>PRIME</v>
          </cell>
          <cell r="H202" t="str">
            <v>2PC/B - 8B/C</v>
          </cell>
        </row>
        <row r="203">
          <cell r="A203">
            <v>15000072</v>
          </cell>
          <cell r="B203" t="str">
            <v>ENTRAÑA CON PIEL</v>
          </cell>
          <cell r="C203" t="str">
            <v>VACUNO</v>
          </cell>
          <cell r="D203" t="str">
            <v>USA/CANADA</v>
          </cell>
          <cell r="E203" t="str">
            <v>-</v>
          </cell>
          <cell r="F203" t="str">
            <v>ENFRIADO</v>
          </cell>
          <cell r="G203" t="str">
            <v>-</v>
          </cell>
          <cell r="H203" t="str">
            <v>CAJA 8KG APROXX</v>
          </cell>
        </row>
        <row r="204">
          <cell r="A204" t="str">
            <v>ENEIVE8</v>
          </cell>
          <cell r="B204" t="str">
            <v>ENTRAÑA CON PIEL</v>
          </cell>
          <cell r="C204" t="str">
            <v>VACUNO</v>
          </cell>
          <cell r="D204" t="str">
            <v>USA/CANADA</v>
          </cell>
          <cell r="E204" t="str">
            <v>-</v>
          </cell>
          <cell r="F204" t="str">
            <v>ENFRIADO</v>
          </cell>
          <cell r="G204" t="str">
            <v>-</v>
          </cell>
          <cell r="H204" t="str">
            <v>PRODUCTO TERMINADO</v>
          </cell>
        </row>
        <row r="205">
          <cell r="A205">
            <v>15000100</v>
          </cell>
          <cell r="B205" t="str">
            <v>ENTRAÑA CON PIEL</v>
          </cell>
          <cell r="C205" t="str">
            <v>VACUNO</v>
          </cell>
          <cell r="D205" t="str">
            <v>USA/CANADA</v>
          </cell>
          <cell r="E205" t="str">
            <v>-</v>
          </cell>
          <cell r="F205" t="str">
            <v>CONGELADO</v>
          </cell>
          <cell r="G205" t="str">
            <v>-</v>
          </cell>
          <cell r="H205" t="str">
            <v>CAJA 8KG APROXX</v>
          </cell>
        </row>
        <row r="206">
          <cell r="A206">
            <v>1120765</v>
          </cell>
          <cell r="B206" t="str">
            <v>ENTRAÑA CON PIEL</v>
          </cell>
          <cell r="C206" t="str">
            <v>VACUNO</v>
          </cell>
          <cell r="D206" t="str">
            <v>VARIABLE</v>
          </cell>
          <cell r="E206" t="str">
            <v>VARIABLE</v>
          </cell>
          <cell r="F206" t="str">
            <v>ENFRIADO</v>
          </cell>
          <cell r="G206" t="str">
            <v>-</v>
          </cell>
          <cell r="H206" t="str">
            <v>PRODUCTO TERMINADO</v>
          </cell>
        </row>
        <row r="207">
          <cell r="A207" t="str">
            <v>EJBIVC8</v>
          </cell>
          <cell r="B207" t="str">
            <v>ENTRAÑA CON PIEL</v>
          </cell>
          <cell r="C207" t="str">
            <v>VACUNO</v>
          </cell>
          <cell r="D207" t="str">
            <v>USA</v>
          </cell>
          <cell r="E207" t="str">
            <v>VARIABLE</v>
          </cell>
          <cell r="F207" t="str">
            <v>CONGELADO</v>
          </cell>
          <cell r="G207" t="str">
            <v>-</v>
          </cell>
          <cell r="H207" t="str">
            <v>4PC/B</v>
          </cell>
        </row>
        <row r="208">
          <cell r="A208">
            <v>31479</v>
          </cell>
          <cell r="B208" t="str">
            <v>ENTRAÑA PIECES</v>
          </cell>
          <cell r="C208" t="str">
            <v>VACUNO</v>
          </cell>
          <cell r="D208" t="str">
            <v>USA</v>
          </cell>
          <cell r="E208" t="str">
            <v>SWIFT</v>
          </cell>
          <cell r="F208" t="str">
            <v>CONGELADO</v>
          </cell>
          <cell r="G208" t="str">
            <v>NO ROLL</v>
          </cell>
          <cell r="H208" t="str">
            <v>15LB/B - 4B/C</v>
          </cell>
        </row>
        <row r="209">
          <cell r="A209">
            <v>389409</v>
          </cell>
          <cell r="B209" t="str">
            <v>ENTRAÑA SIN PIEL</v>
          </cell>
          <cell r="C209" t="str">
            <v>VACUNO</v>
          </cell>
          <cell r="D209" t="str">
            <v>BRASIL</v>
          </cell>
          <cell r="E209" t="str">
            <v>FRIBOI BLACK</v>
          </cell>
          <cell r="F209" t="str">
            <v>CONGELADO</v>
          </cell>
          <cell r="G209" t="str">
            <v>V</v>
          </cell>
          <cell r="H209" t="str">
            <v>2PC/B - 12-30B/C</v>
          </cell>
        </row>
        <row r="210">
          <cell r="A210" t="str">
            <v>ENEIVEA</v>
          </cell>
          <cell r="B210" t="str">
            <v>ENTRAÑA SIN PIEL</v>
          </cell>
          <cell r="C210" t="str">
            <v>VACUNO</v>
          </cell>
          <cell r="D210" t="str">
            <v>USA/CANADA</v>
          </cell>
          <cell r="E210" t="str">
            <v>-</v>
          </cell>
          <cell r="F210" t="str">
            <v>ENFRIADO</v>
          </cell>
          <cell r="G210" t="str">
            <v>-</v>
          </cell>
          <cell r="H210" t="str">
            <v>PRODUCTO TERMINADO</v>
          </cell>
        </row>
        <row r="211">
          <cell r="A211">
            <v>387182</v>
          </cell>
          <cell r="B211" t="str">
            <v>ENTRAÑA SIN PIEL</v>
          </cell>
          <cell r="C211" t="str">
            <v>VACUNO</v>
          </cell>
          <cell r="D211" t="str">
            <v>BRASIL</v>
          </cell>
          <cell r="E211" t="str">
            <v>FRIBOI BLACK</v>
          </cell>
          <cell r="F211" t="str">
            <v>CONGELADO</v>
          </cell>
          <cell r="G211" t="str">
            <v>V</v>
          </cell>
          <cell r="H211" t="str">
            <v>4PC/B - 12-30B/C</v>
          </cell>
        </row>
        <row r="212">
          <cell r="A212">
            <v>15000073</v>
          </cell>
          <cell r="B212" t="str">
            <v>ENTRAÑA SIN PIEL</v>
          </cell>
          <cell r="C212" t="str">
            <v>VACUNO</v>
          </cell>
          <cell r="D212" t="str">
            <v>USA/CANADA</v>
          </cell>
          <cell r="E212" t="str">
            <v>-</v>
          </cell>
          <cell r="F212" t="str">
            <v>ENFRIADO</v>
          </cell>
          <cell r="G212" t="str">
            <v>-</v>
          </cell>
          <cell r="H212" t="str">
            <v>CAJA 8KG APROXX</v>
          </cell>
        </row>
        <row r="213">
          <cell r="A213">
            <v>388863</v>
          </cell>
          <cell r="B213" t="str">
            <v>ENTRAÑA SIN PIEL PRIME</v>
          </cell>
          <cell r="C213" t="str">
            <v>VACUNO</v>
          </cell>
          <cell r="D213" t="str">
            <v>BRASIL</v>
          </cell>
          <cell r="E213" t="str">
            <v>FRIBOI BLACK</v>
          </cell>
          <cell r="F213" t="str">
            <v>CONGELADO</v>
          </cell>
          <cell r="G213" t="str">
            <v>V</v>
          </cell>
          <cell r="H213" t="str">
            <v>1PC/B - 12-30B/C</v>
          </cell>
        </row>
        <row r="214">
          <cell r="A214" t="str">
            <v>ENEIVEZ</v>
          </cell>
          <cell r="B214" t="str">
            <v>ENTRAÑA SIN PIEL SKIN PACK</v>
          </cell>
          <cell r="C214" t="str">
            <v>VACUNO</v>
          </cell>
          <cell r="D214" t="str">
            <v>USA/CANADA</v>
          </cell>
          <cell r="E214" t="str">
            <v>-</v>
          </cell>
          <cell r="F214" t="str">
            <v>ENFRIADO</v>
          </cell>
          <cell r="G214" t="str">
            <v>-</v>
          </cell>
          <cell r="H214" t="str">
            <v>PRODUCTO TERMINADO</v>
          </cell>
        </row>
        <row r="215">
          <cell r="A215">
            <v>15000074</v>
          </cell>
          <cell r="B215" t="str">
            <v>ENTRAÑITA SIN PIEL</v>
          </cell>
          <cell r="C215" t="str">
            <v>VACUNO</v>
          </cell>
          <cell r="D215" t="str">
            <v>USA/CANADA</v>
          </cell>
          <cell r="E215" t="str">
            <v>-</v>
          </cell>
          <cell r="F215" t="str">
            <v>ENFRIADO</v>
          </cell>
          <cell r="G215" t="str">
            <v>-</v>
          </cell>
          <cell r="H215" t="str">
            <v>CAJA 8KG APROXX</v>
          </cell>
        </row>
        <row r="216">
          <cell r="A216">
            <v>15000101</v>
          </cell>
          <cell r="B216" t="str">
            <v>ENTRAÑITA SIN PIEL</v>
          </cell>
          <cell r="C216" t="str">
            <v>VACUNO</v>
          </cell>
          <cell r="D216" t="str">
            <v>USA/CANADA</v>
          </cell>
          <cell r="E216" t="str">
            <v>-</v>
          </cell>
          <cell r="F216" t="str">
            <v>CONGELADO</v>
          </cell>
          <cell r="G216" t="str">
            <v>-</v>
          </cell>
          <cell r="H216" t="str">
            <v>CAJA 8KG APROXX</v>
          </cell>
        </row>
        <row r="217">
          <cell r="A217" t="str">
            <v>ENTIVEA</v>
          </cell>
          <cell r="B217" t="str">
            <v>ENTRAÑITA SIN PIEL</v>
          </cell>
          <cell r="C217" t="str">
            <v>VACUNO</v>
          </cell>
          <cell r="D217" t="str">
            <v>USA</v>
          </cell>
          <cell r="E217" t="str">
            <v>SWIFT</v>
          </cell>
          <cell r="F217" t="str">
            <v>ENFRIADO</v>
          </cell>
          <cell r="G217" t="str">
            <v>-</v>
          </cell>
          <cell r="H217" t="str">
            <v>VARIABLE</v>
          </cell>
        </row>
        <row r="218">
          <cell r="A218">
            <v>15000080</v>
          </cell>
          <cell r="B218" t="str">
            <v>ENTRAÑITA SIN PIEL FS</v>
          </cell>
          <cell r="C218" t="str">
            <v>VACUNO</v>
          </cell>
          <cell r="D218" t="str">
            <v>USA/CANADA</v>
          </cell>
          <cell r="E218" t="str">
            <v>-</v>
          </cell>
          <cell r="F218" t="str">
            <v>CONGELADO</v>
          </cell>
          <cell r="G218" t="str">
            <v>-</v>
          </cell>
          <cell r="H218" t="str">
            <v>CAJA 8KG APROXX</v>
          </cell>
        </row>
        <row r="219">
          <cell r="A219">
            <v>34742</v>
          </cell>
          <cell r="B219" t="str">
            <v>ENTRECOT</v>
          </cell>
          <cell r="C219" t="str">
            <v>VACUNO</v>
          </cell>
          <cell r="D219" t="str">
            <v>USA</v>
          </cell>
          <cell r="E219" t="str">
            <v>SWIFT</v>
          </cell>
          <cell r="F219" t="str">
            <v>CONGELADO</v>
          </cell>
          <cell r="G219" t="str">
            <v>SELECT</v>
          </cell>
          <cell r="H219" t="str">
            <v>1PC/B - 3B/C</v>
          </cell>
        </row>
        <row r="220">
          <cell r="A220" t="str">
            <v>V90032</v>
          </cell>
          <cell r="B220" t="str">
            <v>ENTRECOT</v>
          </cell>
          <cell r="C220" t="str">
            <v>VACUNO</v>
          </cell>
          <cell r="D220" t="str">
            <v>USA/CANADA</v>
          </cell>
          <cell r="E220" t="str">
            <v>-</v>
          </cell>
          <cell r="F220" t="str">
            <v>CONGELADO</v>
          </cell>
          <cell r="G220" t="str">
            <v>-</v>
          </cell>
          <cell r="H220" t="str">
            <v>PRODUCTO TERMINADO</v>
          </cell>
        </row>
        <row r="221">
          <cell r="A221" t="str">
            <v>C4377AHR</v>
          </cell>
          <cell r="B221" t="str">
            <v>ENTRECOT</v>
          </cell>
          <cell r="C221" t="str">
            <v>VACUNO</v>
          </cell>
          <cell r="D221" t="str">
            <v>CANADA</v>
          </cell>
          <cell r="E221" t="str">
            <v>BLUE RIBBON</v>
          </cell>
          <cell r="F221" t="str">
            <v>CONGELADO</v>
          </cell>
          <cell r="G221" t="str">
            <v>AAA</v>
          </cell>
          <cell r="H221" t="str">
            <v>1PC/B - 2B/C</v>
          </cell>
        </row>
        <row r="222">
          <cell r="A222" t="str">
            <v>TBOVE8</v>
          </cell>
          <cell r="B222" t="str">
            <v>ENTRECOT</v>
          </cell>
          <cell r="C222" t="str">
            <v>VACUNO</v>
          </cell>
          <cell r="D222" t="str">
            <v>USA/CANADA</v>
          </cell>
          <cell r="E222" t="str">
            <v>VARIABLE</v>
          </cell>
          <cell r="F222" t="str">
            <v>CONGELADO</v>
          </cell>
          <cell r="G222" t="str">
            <v>-</v>
          </cell>
          <cell r="H222" t="str">
            <v>CAJA 8KG APROXX</v>
          </cell>
        </row>
        <row r="223">
          <cell r="A223">
            <v>24043</v>
          </cell>
          <cell r="B223" t="str">
            <v>ENTRECOT</v>
          </cell>
          <cell r="C223" t="str">
            <v>VACUNO</v>
          </cell>
          <cell r="D223" t="str">
            <v>USA</v>
          </cell>
          <cell r="E223" t="str">
            <v>SWIFT</v>
          </cell>
          <cell r="F223" t="str">
            <v>ENFRIADO</v>
          </cell>
          <cell r="G223" t="str">
            <v>CHOICE</v>
          </cell>
          <cell r="H223" t="str">
            <v>1PC/B - 2B/C</v>
          </cell>
        </row>
        <row r="224">
          <cell r="A224">
            <v>55400</v>
          </cell>
          <cell r="B224" t="str">
            <v>FILETE</v>
          </cell>
          <cell r="C224" t="str">
            <v>CERDO</v>
          </cell>
          <cell r="D224" t="str">
            <v>USA</v>
          </cell>
          <cell r="E224" t="str">
            <v>SWIFT</v>
          </cell>
          <cell r="F224" t="str">
            <v>CONGELADO</v>
          </cell>
          <cell r="G224" t="str">
            <v>-</v>
          </cell>
          <cell r="H224" t="str">
            <v>2PC/B - 6B/C</v>
          </cell>
        </row>
        <row r="225">
          <cell r="A225">
            <v>354636</v>
          </cell>
          <cell r="B225" t="str">
            <v>FILETE</v>
          </cell>
          <cell r="C225" t="str">
            <v>VACUNO</v>
          </cell>
          <cell r="D225" t="str">
            <v>BRASIL</v>
          </cell>
          <cell r="E225" t="str">
            <v>FRIBOI</v>
          </cell>
          <cell r="F225" t="str">
            <v>ENFRIADO</v>
          </cell>
          <cell r="G225" t="str">
            <v>V</v>
          </cell>
          <cell r="H225" t="str">
            <v>1PC/B - 8-12B/C</v>
          </cell>
        </row>
        <row r="226">
          <cell r="A226">
            <v>367532</v>
          </cell>
          <cell r="B226" t="str">
            <v>FILETE</v>
          </cell>
          <cell r="C226" t="str">
            <v>VACUNO</v>
          </cell>
          <cell r="D226" t="str">
            <v>BRASIL</v>
          </cell>
          <cell r="E226" t="str">
            <v>FRIBOI</v>
          </cell>
          <cell r="F226" t="str">
            <v>ENFRIADO</v>
          </cell>
          <cell r="G226" t="str">
            <v>V</v>
          </cell>
          <cell r="H226" t="str">
            <v>1PC/B - 10-18B/C</v>
          </cell>
        </row>
        <row r="227">
          <cell r="A227">
            <v>388854</v>
          </cell>
          <cell r="B227" t="str">
            <v>FILETE</v>
          </cell>
          <cell r="C227" t="str">
            <v>VACUNO</v>
          </cell>
          <cell r="D227" t="str">
            <v>BRASIL</v>
          </cell>
          <cell r="E227" t="str">
            <v>MATURATTA</v>
          </cell>
          <cell r="F227" t="str">
            <v>CONGELADO</v>
          </cell>
          <cell r="G227" t="str">
            <v>V</v>
          </cell>
          <cell r="H227" t="str">
            <v>1PC/B - 10B/C</v>
          </cell>
        </row>
        <row r="228">
          <cell r="A228">
            <v>379685</v>
          </cell>
          <cell r="B228" t="str">
            <v>FILETE</v>
          </cell>
          <cell r="C228" t="str">
            <v>VACUNO</v>
          </cell>
          <cell r="D228" t="str">
            <v>BRASIL</v>
          </cell>
          <cell r="E228" t="str">
            <v>SWIFT</v>
          </cell>
          <cell r="F228" t="str">
            <v>ENFRIADO</v>
          </cell>
          <cell r="G228" t="str">
            <v>V</v>
          </cell>
          <cell r="H228" t="str">
            <v>1PC/B - 8-30B/C</v>
          </cell>
        </row>
        <row r="229">
          <cell r="A229">
            <v>1258</v>
          </cell>
          <cell r="B229" t="str">
            <v>FILETE 3/4LB</v>
          </cell>
          <cell r="C229" t="str">
            <v>VACUNO</v>
          </cell>
          <cell r="D229" t="str">
            <v>BRASIL</v>
          </cell>
          <cell r="E229" t="str">
            <v>SWIFT</v>
          </cell>
          <cell r="F229" t="str">
            <v>CONGELADO</v>
          </cell>
          <cell r="G229" t="str">
            <v>U</v>
          </cell>
          <cell r="H229" t="str">
            <v>1PC/B - 8-12B/C</v>
          </cell>
        </row>
        <row r="230">
          <cell r="A230">
            <v>383717</v>
          </cell>
          <cell r="B230" t="str">
            <v>FILETE 3/4LB</v>
          </cell>
          <cell r="C230" t="str">
            <v>VACUNO</v>
          </cell>
          <cell r="D230" t="str">
            <v>BRASIL</v>
          </cell>
          <cell r="E230" t="str">
            <v>FRIBOI</v>
          </cell>
          <cell r="F230" t="str">
            <v>CONGELADO</v>
          </cell>
          <cell r="G230" t="str">
            <v>V</v>
          </cell>
          <cell r="H230" t="str">
            <v>1PC/B - 8-12B/C</v>
          </cell>
        </row>
        <row r="231">
          <cell r="A231">
            <v>389547</v>
          </cell>
          <cell r="B231" t="str">
            <v>FILETE 3/4LB</v>
          </cell>
          <cell r="C231" t="str">
            <v>VACUNO</v>
          </cell>
          <cell r="D231" t="str">
            <v>BRASIL</v>
          </cell>
          <cell r="E231" t="str">
            <v>DO CHEF</v>
          </cell>
          <cell r="F231" t="str">
            <v>CONGELADO</v>
          </cell>
          <cell r="G231" t="str">
            <v>V</v>
          </cell>
          <cell r="H231" t="str">
            <v>1PC/B - 8-12B/C</v>
          </cell>
        </row>
        <row r="232">
          <cell r="A232">
            <v>353842</v>
          </cell>
          <cell r="B232" t="str">
            <v>FILETE 4/5LB</v>
          </cell>
          <cell r="C232" t="str">
            <v>VACUNO</v>
          </cell>
          <cell r="D232" t="str">
            <v>BRASIL</v>
          </cell>
          <cell r="E232" t="str">
            <v>SWIFT</v>
          </cell>
          <cell r="F232" t="str">
            <v>CONGELADO</v>
          </cell>
          <cell r="G232" t="str">
            <v>U</v>
          </cell>
          <cell r="H232" t="str">
            <v>1PC/B - 8-12B/C</v>
          </cell>
        </row>
        <row r="233">
          <cell r="A233">
            <v>383719</v>
          </cell>
          <cell r="B233" t="str">
            <v>FILETE 4/5LB</v>
          </cell>
          <cell r="C233" t="str">
            <v>VACUNO</v>
          </cell>
          <cell r="D233" t="str">
            <v>BRASIL</v>
          </cell>
          <cell r="E233" t="str">
            <v>FRIBOI</v>
          </cell>
          <cell r="F233" t="str">
            <v>CONGELADO</v>
          </cell>
          <cell r="G233" t="str">
            <v>V</v>
          </cell>
          <cell r="H233" t="str">
            <v>1PC/B - 8-12B/C</v>
          </cell>
        </row>
        <row r="234">
          <cell r="A234">
            <v>389548</v>
          </cell>
          <cell r="B234" t="str">
            <v>FILETE 4/5LB</v>
          </cell>
          <cell r="C234" t="str">
            <v>VACUNO</v>
          </cell>
          <cell r="D234" t="str">
            <v>BRASIL</v>
          </cell>
          <cell r="E234" t="str">
            <v>DO CHEF</v>
          </cell>
          <cell r="F234" t="str">
            <v>CONGELADO</v>
          </cell>
          <cell r="G234" t="str">
            <v>V</v>
          </cell>
          <cell r="H234" t="str">
            <v>1PC/B - 8-12B/C</v>
          </cell>
        </row>
        <row r="235">
          <cell r="A235">
            <v>353913</v>
          </cell>
          <cell r="B235" t="str">
            <v>FILETE 5LB</v>
          </cell>
          <cell r="C235" t="str">
            <v>VACUNO</v>
          </cell>
          <cell r="D235" t="str">
            <v>BRASIL</v>
          </cell>
          <cell r="E235" t="str">
            <v>SWIFT</v>
          </cell>
          <cell r="F235" t="str">
            <v>CONGELADO</v>
          </cell>
          <cell r="G235" t="str">
            <v>U</v>
          </cell>
          <cell r="H235" t="str">
            <v>1PC/B - 8-12B/C</v>
          </cell>
        </row>
        <row r="236">
          <cell r="A236">
            <v>383720</v>
          </cell>
          <cell r="B236" t="str">
            <v>FILETE 5LB</v>
          </cell>
          <cell r="C236" t="str">
            <v>VACUNO</v>
          </cell>
          <cell r="D236" t="str">
            <v>BRASIL</v>
          </cell>
          <cell r="E236" t="str">
            <v>FRIBOI</v>
          </cell>
          <cell r="F236" t="str">
            <v>CONGELADO</v>
          </cell>
          <cell r="G236" t="str">
            <v>V</v>
          </cell>
          <cell r="H236" t="str">
            <v>1PC/B - 8-12B/C</v>
          </cell>
        </row>
        <row r="237">
          <cell r="A237">
            <v>389549</v>
          </cell>
          <cell r="B237" t="str">
            <v>FILETE 5LB</v>
          </cell>
          <cell r="C237" t="str">
            <v>VACUNO</v>
          </cell>
          <cell r="D237" t="str">
            <v>BRASIL</v>
          </cell>
          <cell r="E237" t="str">
            <v>DO CHEF</v>
          </cell>
          <cell r="F237" t="str">
            <v>CONGELADO</v>
          </cell>
          <cell r="G237" t="str">
            <v>V</v>
          </cell>
          <cell r="H237" t="str">
            <v>1PC/B - 8-12B/C</v>
          </cell>
        </row>
        <row r="238">
          <cell r="A238">
            <v>25435</v>
          </cell>
          <cell r="B238" t="str">
            <v>FILETE CON TOCINO</v>
          </cell>
          <cell r="C238" t="str">
            <v>CERDO</v>
          </cell>
          <cell r="D238" t="str">
            <v>USA</v>
          </cell>
          <cell r="E238" t="str">
            <v>SWIFT</v>
          </cell>
          <cell r="F238" t="str">
            <v>CONGELADO</v>
          </cell>
          <cell r="G238" t="str">
            <v>-</v>
          </cell>
          <cell r="H238" t="str">
            <v>1PC/B - 32B/C</v>
          </cell>
        </row>
        <row r="239">
          <cell r="A239" t="str">
            <v>CBF-02</v>
          </cell>
          <cell r="B239" t="str">
            <v>FILETE DE CHULETA VETADA IQF</v>
          </cell>
          <cell r="C239" t="str">
            <v>CERDO</v>
          </cell>
          <cell r="D239" t="str">
            <v>BRASIL</v>
          </cell>
          <cell r="E239" t="str">
            <v>SEARA</v>
          </cell>
          <cell r="F239" t="str">
            <v>CONGELADO</v>
          </cell>
          <cell r="G239" t="str">
            <v>-</v>
          </cell>
          <cell r="H239" t="str">
            <v>0,8KG/B - 8B/C</v>
          </cell>
        </row>
        <row r="240">
          <cell r="A240">
            <v>387222</v>
          </cell>
          <cell r="B240" t="str">
            <v>FILETE EN CUBOS MARINADO</v>
          </cell>
          <cell r="C240" t="str">
            <v>VACUNO</v>
          </cell>
          <cell r="D240" t="str">
            <v>BRASIL</v>
          </cell>
          <cell r="E240" t="str">
            <v>FRIBOI</v>
          </cell>
          <cell r="F240" t="str">
            <v>CONGELADO</v>
          </cell>
          <cell r="G240" t="str">
            <v>-</v>
          </cell>
          <cell r="H240" t="str">
            <v>500G</v>
          </cell>
        </row>
        <row r="241">
          <cell r="A241">
            <v>387228</v>
          </cell>
          <cell r="B241" t="str">
            <v>FILETE EN CUBOS MARINADO</v>
          </cell>
          <cell r="C241" t="str">
            <v>VACUNO</v>
          </cell>
          <cell r="D241" t="str">
            <v>BRASIL</v>
          </cell>
          <cell r="E241" t="str">
            <v>FRIBOI</v>
          </cell>
          <cell r="F241" t="str">
            <v>CONGELADO</v>
          </cell>
          <cell r="G241" t="str">
            <v>-</v>
          </cell>
          <cell r="H241" t="str">
            <v>2KG</v>
          </cell>
        </row>
        <row r="242">
          <cell r="A242">
            <v>387223</v>
          </cell>
          <cell r="B242" t="str">
            <v>FILETE EN TIRAS MARINADO</v>
          </cell>
          <cell r="C242" t="str">
            <v>VACUNO</v>
          </cell>
          <cell r="D242" t="str">
            <v>BRASIL</v>
          </cell>
          <cell r="E242" t="str">
            <v>FRIBOI</v>
          </cell>
          <cell r="F242" t="str">
            <v>CONGELADO</v>
          </cell>
          <cell r="G242" t="str">
            <v>-</v>
          </cell>
          <cell r="H242" t="str">
            <v>500G</v>
          </cell>
        </row>
        <row r="243">
          <cell r="A243">
            <v>387227</v>
          </cell>
          <cell r="B243" t="str">
            <v>FILETE EN TIRAS MARINADO</v>
          </cell>
          <cell r="C243" t="str">
            <v>VACUNO</v>
          </cell>
          <cell r="D243" t="str">
            <v>BRASIL</v>
          </cell>
          <cell r="E243" t="str">
            <v>FRIBOI</v>
          </cell>
          <cell r="F243" t="str">
            <v>CONGELADO</v>
          </cell>
          <cell r="G243" t="str">
            <v>-</v>
          </cell>
          <cell r="H243" t="str">
            <v>2KG</v>
          </cell>
        </row>
        <row r="244">
          <cell r="A244" t="str">
            <v>PFM-01</v>
          </cell>
          <cell r="B244" t="str">
            <v>FILETE PORCIONADO (SOLOMILLO)</v>
          </cell>
          <cell r="C244" t="str">
            <v>CERDO</v>
          </cell>
          <cell r="D244" t="str">
            <v>BRASIL</v>
          </cell>
          <cell r="E244" t="str">
            <v>SEARA</v>
          </cell>
          <cell r="F244" t="str">
            <v>CONGELADO</v>
          </cell>
          <cell r="G244" t="str">
            <v>-</v>
          </cell>
          <cell r="H244" t="str">
            <v>0,9-1,4KG/B - 16-20KG/C</v>
          </cell>
        </row>
        <row r="245">
          <cell r="A245">
            <v>387192</v>
          </cell>
          <cell r="B245" t="str">
            <v>FILETE STEAK MARINADO</v>
          </cell>
          <cell r="C245" t="str">
            <v>VACUNO</v>
          </cell>
          <cell r="D245" t="str">
            <v>BRASIL</v>
          </cell>
          <cell r="E245" t="str">
            <v>FRIBOI</v>
          </cell>
          <cell r="F245" t="str">
            <v>CONGELADO</v>
          </cell>
          <cell r="G245" t="str">
            <v>-</v>
          </cell>
          <cell r="H245" t="str">
            <v>20MM</v>
          </cell>
        </row>
        <row r="246">
          <cell r="A246">
            <v>387193</v>
          </cell>
          <cell r="B246" t="str">
            <v>FILETE STEAK MARINADO</v>
          </cell>
          <cell r="C246" t="str">
            <v>VACUNO</v>
          </cell>
          <cell r="D246" t="str">
            <v>BRASIL</v>
          </cell>
          <cell r="E246" t="str">
            <v>FRIBOI</v>
          </cell>
          <cell r="F246" t="str">
            <v>CONGELADO</v>
          </cell>
          <cell r="G246" t="str">
            <v>-</v>
          </cell>
          <cell r="H246" t="str">
            <v>35MM</v>
          </cell>
        </row>
        <row r="247">
          <cell r="A247">
            <v>387260</v>
          </cell>
          <cell r="B247" t="str">
            <v>FILETE STEAK MARINADO</v>
          </cell>
          <cell r="C247" t="str">
            <v>VACUNO</v>
          </cell>
          <cell r="D247" t="str">
            <v>BRASIL</v>
          </cell>
          <cell r="E247" t="str">
            <v>FRIBOI</v>
          </cell>
          <cell r="F247" t="str">
            <v>CONGELADO</v>
          </cell>
          <cell r="G247" t="str">
            <v>-</v>
          </cell>
          <cell r="H247" t="str">
            <v>35MM/2KG</v>
          </cell>
        </row>
        <row r="248">
          <cell r="A248">
            <v>387261</v>
          </cell>
          <cell r="B248" t="str">
            <v>FILETE STEAK MARINADO</v>
          </cell>
          <cell r="C248" t="str">
            <v>VACUNO</v>
          </cell>
          <cell r="D248" t="str">
            <v>BRASIL</v>
          </cell>
          <cell r="E248" t="str">
            <v>FRIBOI</v>
          </cell>
          <cell r="F248" t="str">
            <v>CONGELADO</v>
          </cell>
          <cell r="G248" t="str">
            <v>-</v>
          </cell>
          <cell r="H248" t="str">
            <v>20MM/2KG</v>
          </cell>
        </row>
        <row r="249">
          <cell r="A249" t="str">
            <v>F-01</v>
          </cell>
          <cell r="B249" t="str">
            <v>FILETILLO BLOCK</v>
          </cell>
          <cell r="C249" t="str">
            <v>POLLO</v>
          </cell>
          <cell r="D249" t="str">
            <v>BRASIL</v>
          </cell>
          <cell r="E249" t="str">
            <v>SEARA</v>
          </cell>
          <cell r="F249" t="str">
            <v>CONGELADO</v>
          </cell>
          <cell r="G249" t="str">
            <v>-</v>
          </cell>
          <cell r="H249" t="str">
            <v>7,5KG/B - 2B/C</v>
          </cell>
        </row>
        <row r="250">
          <cell r="A250" t="str">
            <v>F-28</v>
          </cell>
          <cell r="B250" t="str">
            <v>FILETILLO IQF</v>
          </cell>
          <cell r="C250" t="str">
            <v>POLLO</v>
          </cell>
          <cell r="D250" t="str">
            <v>BRASIL</v>
          </cell>
          <cell r="E250" t="str">
            <v>SEARA</v>
          </cell>
          <cell r="F250" t="str">
            <v>CONGELADO</v>
          </cell>
          <cell r="G250" t="str">
            <v>-</v>
          </cell>
          <cell r="H250" t="str">
            <v>0,8KG/B - 16B/C</v>
          </cell>
        </row>
        <row r="251">
          <cell r="A251" t="str">
            <v>AEC-06</v>
          </cell>
          <cell r="B251" t="str">
            <v>FILETITO DE POLLO EMPANIZADO</v>
          </cell>
          <cell r="C251" t="str">
            <v>POLLO</v>
          </cell>
          <cell r="D251" t="str">
            <v>BRASIL</v>
          </cell>
          <cell r="E251" t="str">
            <v>SEARA</v>
          </cell>
          <cell r="F251" t="str">
            <v>CONGELADO</v>
          </cell>
          <cell r="G251" t="str">
            <v>-</v>
          </cell>
          <cell r="H251" t="str">
            <v>0,4KG - 12B/C</v>
          </cell>
        </row>
        <row r="252">
          <cell r="A252" t="str">
            <v>F-38</v>
          </cell>
          <cell r="B252" t="str">
            <v>FILETITOS</v>
          </cell>
          <cell r="C252" t="str">
            <v>POLLO</v>
          </cell>
          <cell r="D252" t="str">
            <v>BRASIL</v>
          </cell>
          <cell r="E252" t="str">
            <v>SEARA</v>
          </cell>
          <cell r="F252" t="str">
            <v>CONGELADO</v>
          </cell>
          <cell r="G252" t="str">
            <v>-</v>
          </cell>
          <cell r="H252" t="str">
            <v>2KG/B - 6B/C</v>
          </cell>
        </row>
        <row r="253">
          <cell r="A253" t="str">
            <v>F-99</v>
          </cell>
          <cell r="B253" t="str">
            <v>FILETITOS BOLSA</v>
          </cell>
          <cell r="C253" t="str">
            <v>POLLO</v>
          </cell>
          <cell r="D253" t="str">
            <v>BRASIL</v>
          </cell>
          <cell r="E253" t="str">
            <v>SEARA</v>
          </cell>
          <cell r="F253" t="str">
            <v>CONGELADO</v>
          </cell>
          <cell r="G253" t="str">
            <v>-</v>
          </cell>
          <cell r="H253" t="str">
            <v>6X2KG</v>
          </cell>
        </row>
        <row r="254">
          <cell r="A254" t="str">
            <v>FM-21</v>
          </cell>
          <cell r="B254" t="str">
            <v>FILETITOS DE PECHUGA IQF</v>
          </cell>
          <cell r="C254" t="str">
            <v>POLLO</v>
          </cell>
          <cell r="D254" t="str">
            <v>BRASIL</v>
          </cell>
          <cell r="E254" t="str">
            <v>SEARA</v>
          </cell>
          <cell r="F254" t="str">
            <v>CONGELADO</v>
          </cell>
          <cell r="G254" t="str">
            <v>-</v>
          </cell>
          <cell r="H254" t="str">
            <v>1KG/B - 12B/C</v>
          </cell>
        </row>
        <row r="255">
          <cell r="A255">
            <v>19487</v>
          </cell>
          <cell r="B255" t="str">
            <v>FILETITOS DE PECHUGA CON CARNE DE COSTILLA</v>
          </cell>
          <cell r="C255" t="str">
            <v>POLLO</v>
          </cell>
          <cell r="D255" t="str">
            <v>USA</v>
          </cell>
          <cell r="E255" t="str">
            <v>PILGRIMS</v>
          </cell>
          <cell r="F255" t="str">
            <v>CONGELADO</v>
          </cell>
          <cell r="G255" t="str">
            <v>-</v>
          </cell>
          <cell r="H255" t="str">
            <v>10LB/B - 4B/C</v>
          </cell>
        </row>
        <row r="256">
          <cell r="A256" t="str">
            <v>F-97</v>
          </cell>
          <cell r="B256" t="str">
            <v>FILETITOS IQF</v>
          </cell>
          <cell r="C256" t="str">
            <v>POLLO</v>
          </cell>
          <cell r="D256" t="str">
            <v>BRASIL</v>
          </cell>
          <cell r="E256" t="str">
            <v>SEARA</v>
          </cell>
          <cell r="F256" t="str">
            <v>CONGELADO</v>
          </cell>
          <cell r="G256" t="str">
            <v>-</v>
          </cell>
          <cell r="H256" t="str">
            <v>1KG/B - 12B/C</v>
          </cell>
        </row>
        <row r="257">
          <cell r="A257" t="str">
            <v>F-0001</v>
          </cell>
          <cell r="B257" t="str">
            <v>FILETITOS IQF</v>
          </cell>
          <cell r="C257" t="str">
            <v>POLLO</v>
          </cell>
          <cell r="D257" t="str">
            <v>BRASIL</v>
          </cell>
          <cell r="E257" t="str">
            <v>FUNDO RIO ALEGRE</v>
          </cell>
          <cell r="F257" t="str">
            <v>CONGELADO</v>
          </cell>
          <cell r="G257" t="str">
            <v>-</v>
          </cell>
          <cell r="H257" t="str">
            <v>4,5KG/B - 2B/C</v>
          </cell>
        </row>
        <row r="258">
          <cell r="A258" t="str">
            <v>FMB-03</v>
          </cell>
          <cell r="B258" t="str">
            <v>FILETITOS IQF</v>
          </cell>
          <cell r="C258" t="str">
            <v>POLLO</v>
          </cell>
          <cell r="D258" t="str">
            <v>BRASIL</v>
          </cell>
          <cell r="E258" t="str">
            <v>BUEN CORTE</v>
          </cell>
          <cell r="F258" t="str">
            <v>CONGELADO</v>
          </cell>
          <cell r="G258" t="str">
            <v>-</v>
          </cell>
          <cell r="H258" t="str">
            <v>1KG/B - 12B/C</v>
          </cell>
        </row>
        <row r="259">
          <cell r="A259" t="str">
            <v>F-37</v>
          </cell>
          <cell r="B259" t="str">
            <v>FILETITOS IQF</v>
          </cell>
          <cell r="C259" t="str">
            <v>POLLO</v>
          </cell>
          <cell r="D259" t="str">
            <v>BRASIL</v>
          </cell>
          <cell r="E259" t="str">
            <v>SEARA</v>
          </cell>
          <cell r="F259" t="str">
            <v>CONGELADO</v>
          </cell>
          <cell r="G259" t="str">
            <v>-</v>
          </cell>
          <cell r="H259" t="str">
            <v>1KG/B - 12B/C</v>
          </cell>
        </row>
        <row r="260">
          <cell r="A260" t="str">
            <v>F-39</v>
          </cell>
          <cell r="B260" t="str">
            <v>FILETITOS BLOCK</v>
          </cell>
          <cell r="C260" t="str">
            <v>POLLO</v>
          </cell>
          <cell r="D260" t="str">
            <v>BRASIL</v>
          </cell>
          <cell r="E260" t="str">
            <v>SEARA</v>
          </cell>
          <cell r="F260" t="str">
            <v>CONGELADO</v>
          </cell>
          <cell r="G260" t="str">
            <v>-</v>
          </cell>
          <cell r="H260" t="str">
            <v>7,5KG/B - 2B/C</v>
          </cell>
        </row>
        <row r="261">
          <cell r="A261" t="str">
            <v>IRW-06</v>
          </cell>
          <cell r="B261" t="str">
            <v>FILETITOS MARINADOS ASADOS</v>
          </cell>
          <cell r="C261" t="str">
            <v>POLLO</v>
          </cell>
          <cell r="D261" t="str">
            <v>BRASIL</v>
          </cell>
          <cell r="E261" t="str">
            <v>SEARA</v>
          </cell>
          <cell r="F261" t="str">
            <v>CONGELADO</v>
          </cell>
          <cell r="G261" t="str">
            <v>-</v>
          </cell>
          <cell r="H261" t="str">
            <v>2,5KG/B - 4B/C</v>
          </cell>
        </row>
        <row r="262">
          <cell r="A262" t="str">
            <v>FM-001</v>
          </cell>
          <cell r="B262" t="str">
            <v>FILETITOS MARINADOS IQF</v>
          </cell>
          <cell r="C262" t="str">
            <v>POLLO</v>
          </cell>
          <cell r="D262" t="str">
            <v>BRASIL</v>
          </cell>
          <cell r="E262" t="str">
            <v>SEARA</v>
          </cell>
          <cell r="F262" t="str">
            <v>CONGELADO</v>
          </cell>
          <cell r="G262" t="str">
            <v>-</v>
          </cell>
          <cell r="H262" t="str">
            <v>1KG/B - 12B/C</v>
          </cell>
        </row>
        <row r="263">
          <cell r="A263">
            <v>26201</v>
          </cell>
          <cell r="B263" t="str">
            <v>FLAT IRON</v>
          </cell>
          <cell r="C263" t="str">
            <v>VACUNO</v>
          </cell>
          <cell r="D263" t="str">
            <v>USA</v>
          </cell>
          <cell r="E263" t="str">
            <v>SWIFT</v>
          </cell>
          <cell r="F263" t="str">
            <v>ENFRIADO</v>
          </cell>
          <cell r="G263" t="str">
            <v>SELECT</v>
          </cell>
          <cell r="H263" t="str">
            <v>1PC/B - 16B/C</v>
          </cell>
        </row>
        <row r="264">
          <cell r="A264">
            <v>88705</v>
          </cell>
          <cell r="B264" t="str">
            <v>FLAT IRON</v>
          </cell>
          <cell r="C264" t="str">
            <v>VACUNO</v>
          </cell>
          <cell r="D264" t="str">
            <v>USA</v>
          </cell>
          <cell r="E264" t="str">
            <v>SWIFT</v>
          </cell>
          <cell r="F264" t="str">
            <v>CONGELADO</v>
          </cell>
          <cell r="G264" t="str">
            <v>CHOICE</v>
          </cell>
          <cell r="H264" t="str">
            <v>1PC/B - 16B/C</v>
          </cell>
        </row>
        <row r="265">
          <cell r="A265" t="str">
            <v>FIRIVEA</v>
          </cell>
          <cell r="B265" t="str">
            <v>FLAT IRON</v>
          </cell>
          <cell r="C265" t="str">
            <v>VACUNO</v>
          </cell>
          <cell r="D265" t="str">
            <v>USA/CANADA</v>
          </cell>
          <cell r="E265" t="str">
            <v>-</v>
          </cell>
          <cell r="F265" t="str">
            <v>ENFRIADO</v>
          </cell>
          <cell r="G265" t="str">
            <v>-</v>
          </cell>
          <cell r="H265" t="str">
            <v>PRODUCTO TERMINADO</v>
          </cell>
        </row>
        <row r="266">
          <cell r="A266" t="str">
            <v>AM015</v>
          </cell>
          <cell r="B266" t="str">
            <v>FRESH TURKEY GROUND</v>
          </cell>
          <cell r="C266" t="str">
            <v>-</v>
          </cell>
          <cell r="D266" t="str">
            <v>-</v>
          </cell>
          <cell r="E266" t="str">
            <v>-</v>
          </cell>
          <cell r="F266" t="str">
            <v>-</v>
          </cell>
          <cell r="G266" t="str">
            <v>-</v>
          </cell>
          <cell r="H266" t="str">
            <v>-</v>
          </cell>
        </row>
        <row r="267">
          <cell r="A267">
            <v>1049</v>
          </cell>
          <cell r="B267" t="str">
            <v>GANSO</v>
          </cell>
          <cell r="C267" t="str">
            <v>VACUNO</v>
          </cell>
          <cell r="D267" t="str">
            <v>BRASIL</v>
          </cell>
          <cell r="E267" t="str">
            <v>FRIBOI</v>
          </cell>
          <cell r="F267" t="str">
            <v>ENFRIADO</v>
          </cell>
          <cell r="G267" t="str">
            <v>V</v>
          </cell>
          <cell r="H267" t="str">
            <v>1PC/B - 4-6B/C</v>
          </cell>
        </row>
        <row r="268">
          <cell r="A268">
            <v>367376</v>
          </cell>
          <cell r="B268" t="str">
            <v>GANSO</v>
          </cell>
          <cell r="C268" t="str">
            <v>VACUNO</v>
          </cell>
          <cell r="D268" t="str">
            <v>BRASIL</v>
          </cell>
          <cell r="E268" t="str">
            <v>FRIBOI</v>
          </cell>
          <cell r="F268" t="str">
            <v>ENFRIADO</v>
          </cell>
          <cell r="G268" t="str">
            <v>V</v>
          </cell>
          <cell r="H268" t="str">
            <v>1PC/B - 3-8B/C</v>
          </cell>
        </row>
        <row r="269">
          <cell r="A269">
            <v>388468</v>
          </cell>
          <cell r="B269" t="str">
            <v>GANSO</v>
          </cell>
          <cell r="C269" t="str">
            <v>VACUNO</v>
          </cell>
          <cell r="D269" t="str">
            <v>BRASIL</v>
          </cell>
          <cell r="E269" t="str">
            <v>FRIBOI BLACK</v>
          </cell>
          <cell r="F269" t="str">
            <v>CONGELADO</v>
          </cell>
          <cell r="G269" t="str">
            <v>V</v>
          </cell>
          <cell r="H269" t="str">
            <v>1PC/B - 4-6B/C</v>
          </cell>
        </row>
        <row r="270">
          <cell r="A270">
            <v>382504</v>
          </cell>
          <cell r="B270" t="str">
            <v>GANSO</v>
          </cell>
          <cell r="C270" t="str">
            <v>VACUNO</v>
          </cell>
          <cell r="D270" t="str">
            <v>BRASIL</v>
          </cell>
          <cell r="E270" t="str">
            <v>FRIBOI</v>
          </cell>
          <cell r="F270" t="str">
            <v>CONGELADO</v>
          </cell>
          <cell r="G270" t="str">
            <v>V</v>
          </cell>
          <cell r="H270" t="str">
            <v>1PC/B - 3-8B/C</v>
          </cell>
        </row>
        <row r="271">
          <cell r="A271">
            <v>355364</v>
          </cell>
          <cell r="B271" t="str">
            <v>GANSO</v>
          </cell>
          <cell r="C271" t="str">
            <v>VACUNO</v>
          </cell>
          <cell r="D271" t="str">
            <v>BRASIL</v>
          </cell>
          <cell r="E271" t="str">
            <v>FRIBOI</v>
          </cell>
          <cell r="F271" t="str">
            <v>CONGELADO</v>
          </cell>
          <cell r="G271" t="str">
            <v>V</v>
          </cell>
          <cell r="H271" t="str">
            <v>1PC/B - 3-8B/C</v>
          </cell>
        </row>
        <row r="272">
          <cell r="A272">
            <v>370779</v>
          </cell>
          <cell r="B272" t="str">
            <v>GANSO COCIDO</v>
          </cell>
          <cell r="C272" t="str">
            <v>VACUNO</v>
          </cell>
          <cell r="D272" t="str">
            <v>BRASIL</v>
          </cell>
          <cell r="E272" t="str">
            <v>FRIBOI</v>
          </cell>
          <cell r="F272" t="str">
            <v>CONGELADO</v>
          </cell>
          <cell r="G272" t="str">
            <v>-</v>
          </cell>
          <cell r="H272" t="str">
            <v>2,5KG/B - 6B/C</v>
          </cell>
        </row>
        <row r="273">
          <cell r="A273">
            <v>42165</v>
          </cell>
          <cell r="B273" t="str">
            <v>GROUND BEEF</v>
          </cell>
          <cell r="C273" t="str">
            <v>VACUNO M</v>
          </cell>
          <cell r="D273" t="str">
            <v>USA</v>
          </cell>
          <cell r="E273" t="str">
            <v>SWIFT</v>
          </cell>
          <cell r="F273" t="str">
            <v>CONGELADO</v>
          </cell>
          <cell r="G273" t="str">
            <v>NO ROLL</v>
          </cell>
          <cell r="H273" t="str">
            <v xml:space="preserve">1PC/B - 6B/C </v>
          </cell>
        </row>
        <row r="274">
          <cell r="A274">
            <v>82199</v>
          </cell>
          <cell r="B274" t="str">
            <v>GUATA</v>
          </cell>
          <cell r="C274" t="str">
            <v>VACUNO M</v>
          </cell>
          <cell r="D274" t="str">
            <v>USA</v>
          </cell>
          <cell r="E274" t="str">
            <v>SWIFT</v>
          </cell>
          <cell r="F274" t="str">
            <v>CONGELADO</v>
          </cell>
          <cell r="G274" t="str">
            <v>-</v>
          </cell>
          <cell r="H274" t="str">
            <v xml:space="preserve">1PC/B - 7B/C </v>
          </cell>
        </row>
        <row r="275">
          <cell r="A275">
            <v>82683</v>
          </cell>
          <cell r="B275" t="str">
            <v>GUATA</v>
          </cell>
          <cell r="C275" t="str">
            <v>VACUNO M</v>
          </cell>
          <cell r="D275" t="str">
            <v>USA</v>
          </cell>
          <cell r="E275" t="str">
            <v>SWIFT</v>
          </cell>
          <cell r="F275" t="str">
            <v>CONGELADO</v>
          </cell>
          <cell r="G275" t="str">
            <v>-</v>
          </cell>
          <cell r="H275" t="str">
            <v>2,5LB/B - 8B/C</v>
          </cell>
        </row>
        <row r="276">
          <cell r="A276">
            <v>8200</v>
          </cell>
          <cell r="B276" t="str">
            <v>GUATA IWP</v>
          </cell>
          <cell r="C276" t="str">
            <v>VACUNO M</v>
          </cell>
          <cell r="D276" t="str">
            <v>BRASIL</v>
          </cell>
          <cell r="E276" t="str">
            <v>FRIBOI</v>
          </cell>
          <cell r="F276" t="str">
            <v>CONGELADO</v>
          </cell>
          <cell r="G276" t="str">
            <v>-</v>
          </cell>
          <cell r="H276" t="str">
            <v>1PC/B - 4-8B/C</v>
          </cell>
        </row>
        <row r="277">
          <cell r="A277">
            <v>388604</v>
          </cell>
          <cell r="B277" t="str">
            <v>GUATA SEMICOCIDA BLANQUEADA</v>
          </cell>
          <cell r="C277" t="str">
            <v>VACUNO M</v>
          </cell>
          <cell r="D277" t="str">
            <v>BRASIL</v>
          </cell>
          <cell r="E277" t="str">
            <v>FRIBOI</v>
          </cell>
          <cell r="F277" t="str">
            <v>CONGELADO</v>
          </cell>
          <cell r="G277" t="str">
            <v>-</v>
          </cell>
          <cell r="H277" t="str">
            <v>1PC/B - 12-20B/C</v>
          </cell>
        </row>
        <row r="278">
          <cell r="A278">
            <v>384319</v>
          </cell>
          <cell r="B278" t="str">
            <v>HAMBURGUESA</v>
          </cell>
          <cell r="C278" t="str">
            <v>PROCESADO</v>
          </cell>
          <cell r="D278" t="str">
            <v>BRASIL</v>
          </cell>
          <cell r="E278" t="str">
            <v>FUNDO RIO ALEGRE</v>
          </cell>
          <cell r="F278" t="str">
            <v>CONGELADO</v>
          </cell>
          <cell r="G278" t="str">
            <v>-</v>
          </cell>
          <cell r="H278" t="str">
            <v>12X4X120G</v>
          </cell>
        </row>
        <row r="279">
          <cell r="A279">
            <v>365036</v>
          </cell>
          <cell r="B279" t="str">
            <v>HAMBURGUESA</v>
          </cell>
          <cell r="C279" t="str">
            <v>PROCESADO</v>
          </cell>
          <cell r="D279" t="str">
            <v>BRASIL</v>
          </cell>
          <cell r="E279" t="str">
            <v>FRIBOI</v>
          </cell>
          <cell r="F279" t="str">
            <v>CONGELADO</v>
          </cell>
          <cell r="G279" t="str">
            <v>-</v>
          </cell>
          <cell r="H279" t="str">
            <v>180G/B</v>
          </cell>
        </row>
        <row r="280">
          <cell r="A280">
            <v>390686</v>
          </cell>
          <cell r="B280" t="str">
            <v>HAMBURGUESA</v>
          </cell>
          <cell r="C280" t="str">
            <v>PROCESADO</v>
          </cell>
          <cell r="D280" t="str">
            <v>BRASIL</v>
          </cell>
          <cell r="E280" t="str">
            <v>MATURATTA</v>
          </cell>
          <cell r="F280" t="str">
            <v>CONGELADO</v>
          </cell>
          <cell r="G280" t="str">
            <v>-</v>
          </cell>
          <cell r="H280" t="str">
            <v>120G/B - 36B/C</v>
          </cell>
        </row>
        <row r="281">
          <cell r="A281">
            <v>390208</v>
          </cell>
          <cell r="B281" t="str">
            <v>HAMBURGUESA</v>
          </cell>
          <cell r="C281" t="str">
            <v>PROCESADO</v>
          </cell>
          <cell r="D281" t="str">
            <v>BRASIL</v>
          </cell>
          <cell r="E281" t="str">
            <v>FRIBOI</v>
          </cell>
          <cell r="F281" t="str">
            <v>CONGELADO</v>
          </cell>
          <cell r="G281" t="str">
            <v>-</v>
          </cell>
          <cell r="H281" t="str">
            <v>100G/B - 36B/C</v>
          </cell>
        </row>
        <row r="282">
          <cell r="A282" t="str">
            <v>HV-02</v>
          </cell>
          <cell r="B282" t="str">
            <v>HAMBURGUESA DE SOYA SABOR CARNE</v>
          </cell>
          <cell r="C282" t="str">
            <v>PROCESADO</v>
          </cell>
          <cell r="D282" t="str">
            <v>BRASIL</v>
          </cell>
          <cell r="E282" t="str">
            <v>INCRIVEL</v>
          </cell>
          <cell r="F282" t="str">
            <v>CONGELADO</v>
          </cell>
          <cell r="G282" t="str">
            <v>-</v>
          </cell>
          <cell r="H282" t="str">
            <v>0,226KG/B - 12B/C</v>
          </cell>
        </row>
        <row r="283">
          <cell r="A283">
            <v>365038</v>
          </cell>
          <cell r="B283" t="str">
            <v>HAMBURGUESA PICANTE</v>
          </cell>
          <cell r="C283" t="str">
            <v>PROCESADO</v>
          </cell>
          <cell r="D283" t="str">
            <v>BRASIL</v>
          </cell>
          <cell r="E283" t="str">
            <v>FRIBOI</v>
          </cell>
          <cell r="F283" t="str">
            <v>CONGELADO</v>
          </cell>
          <cell r="G283" t="str">
            <v>-</v>
          </cell>
          <cell r="H283" t="str">
            <v>100G/B - 34B/C</v>
          </cell>
        </row>
        <row r="284">
          <cell r="A284">
            <v>391123</v>
          </cell>
          <cell r="B284" t="str">
            <v>HAMBURGUESA PICANTE JALAPEÑO</v>
          </cell>
          <cell r="C284" t="str">
            <v>PROCESADO</v>
          </cell>
          <cell r="D284" t="str">
            <v>BRASIL</v>
          </cell>
          <cell r="E284" t="str">
            <v>FRIBOI</v>
          </cell>
          <cell r="F284" t="str">
            <v>CONGELADO</v>
          </cell>
          <cell r="G284" t="str">
            <v>-</v>
          </cell>
          <cell r="H284" t="str">
            <v>100G/B - 35B/C</v>
          </cell>
        </row>
        <row r="285">
          <cell r="A285">
            <v>82014</v>
          </cell>
          <cell r="B285" t="str">
            <v>HIGADO</v>
          </cell>
          <cell r="C285" t="str">
            <v>VACUNO M</v>
          </cell>
          <cell r="D285" t="str">
            <v>USA</v>
          </cell>
          <cell r="E285" t="str">
            <v>SWIFT</v>
          </cell>
          <cell r="F285" t="str">
            <v>CONGELADO</v>
          </cell>
          <cell r="G285" t="str">
            <v>NO ROLL</v>
          </cell>
          <cell r="H285" t="str">
            <v xml:space="preserve">1PC/B - 2B/C </v>
          </cell>
        </row>
        <row r="286">
          <cell r="A286" t="str">
            <v>CY1020CKB</v>
          </cell>
          <cell r="B286" t="str">
            <v>HIGADO</v>
          </cell>
          <cell r="C286" t="str">
            <v>VACUNO M</v>
          </cell>
          <cell r="D286" t="str">
            <v>CANADA</v>
          </cell>
          <cell r="E286" t="str">
            <v>FOUR STAR</v>
          </cell>
          <cell r="F286" t="str">
            <v>CONGELADO</v>
          </cell>
          <cell r="G286" t="str">
            <v>-</v>
          </cell>
          <cell r="H286" t="str">
            <v>1PC/B - 2B/C</v>
          </cell>
        </row>
        <row r="287">
          <cell r="A287">
            <v>82554</v>
          </cell>
          <cell r="B287" t="str">
            <v>HIGADO</v>
          </cell>
          <cell r="C287" t="str">
            <v>VACUNO M</v>
          </cell>
          <cell r="D287" t="str">
            <v>USA</v>
          </cell>
          <cell r="E287" t="str">
            <v>SWIFT</v>
          </cell>
          <cell r="F287" t="str">
            <v>CONGELADO</v>
          </cell>
          <cell r="G287" t="str">
            <v>-</v>
          </cell>
          <cell r="H287" t="str">
            <v>1LB/B - 16B/C</v>
          </cell>
        </row>
        <row r="288">
          <cell r="A288">
            <v>82102</v>
          </cell>
          <cell r="B288" t="str">
            <v>HIGADO (DOBLE)</v>
          </cell>
          <cell r="C288" t="str">
            <v>VACUNO M</v>
          </cell>
          <cell r="D288" t="str">
            <v>USA</v>
          </cell>
          <cell r="E288" t="str">
            <v>SWIFT</v>
          </cell>
          <cell r="F288" t="str">
            <v>CONGELADO</v>
          </cell>
          <cell r="G288" t="str">
            <v>-</v>
          </cell>
          <cell r="H288" t="str">
            <v>1PC/B - 2B/C</v>
          </cell>
        </row>
        <row r="289">
          <cell r="A289">
            <v>17014</v>
          </cell>
          <cell r="B289" t="str">
            <v>HIGADO (PACK DOBLE)</v>
          </cell>
          <cell r="C289" t="str">
            <v>VACUNO M</v>
          </cell>
          <cell r="D289" t="str">
            <v>USA</v>
          </cell>
          <cell r="E289" t="str">
            <v>FOUR STAR</v>
          </cell>
          <cell r="F289" t="str">
            <v>CONGELADO</v>
          </cell>
          <cell r="G289" t="str">
            <v>NO ROLL</v>
          </cell>
          <cell r="H289" t="str">
            <v>1PC/B - 2B/C</v>
          </cell>
        </row>
        <row r="290">
          <cell r="A290">
            <v>17103</v>
          </cell>
          <cell r="B290" t="str">
            <v>HIGADO (PACK SIMPLE)</v>
          </cell>
          <cell r="C290" t="str">
            <v>VACUNO M</v>
          </cell>
          <cell r="D290" t="str">
            <v>USA</v>
          </cell>
          <cell r="E290" t="str">
            <v>FOUR STAR</v>
          </cell>
          <cell r="F290" t="str">
            <v>CONGELADO</v>
          </cell>
          <cell r="G290" t="str">
            <v>-</v>
          </cell>
          <cell r="H290" t="str">
            <v>CAJA DE 60LBS APROXX</v>
          </cell>
        </row>
        <row r="291">
          <cell r="A291" t="str">
            <v>CV1019CK9</v>
          </cell>
          <cell r="B291" t="str">
            <v>HIGADO NOVILLO</v>
          </cell>
          <cell r="C291" t="str">
            <v>VACUNO M</v>
          </cell>
          <cell r="D291" t="str">
            <v>CANADA</v>
          </cell>
          <cell r="E291" t="str">
            <v>BLUE RIBBON</v>
          </cell>
          <cell r="F291" t="str">
            <v>CONGELADO</v>
          </cell>
          <cell r="G291" t="str">
            <v>SELECT</v>
          </cell>
          <cell r="H291" t="str">
            <v>1PC/B - 2B/C</v>
          </cell>
        </row>
        <row r="292">
          <cell r="A292">
            <v>968</v>
          </cell>
          <cell r="B292" t="str">
            <v>HUACHALOMO</v>
          </cell>
          <cell r="C292" t="str">
            <v>VACUNO</v>
          </cell>
          <cell r="D292" t="str">
            <v>BRASIL</v>
          </cell>
          <cell r="E292" t="str">
            <v>FRIBOI</v>
          </cell>
          <cell r="F292" t="str">
            <v>ENFRIADO</v>
          </cell>
          <cell r="G292" t="str">
            <v>V</v>
          </cell>
          <cell r="H292" t="str">
            <v>1PC/B - 3-13B/C</v>
          </cell>
        </row>
        <row r="293">
          <cell r="A293">
            <v>362902</v>
          </cell>
          <cell r="B293" t="str">
            <v>HUACHALOMO</v>
          </cell>
          <cell r="C293" t="str">
            <v>VACUNO</v>
          </cell>
          <cell r="D293" t="str">
            <v>BRASIL</v>
          </cell>
          <cell r="E293" t="str">
            <v>FRIBOI</v>
          </cell>
          <cell r="F293" t="str">
            <v>CONGELADO</v>
          </cell>
          <cell r="G293" t="str">
            <v>V</v>
          </cell>
          <cell r="H293" t="str">
            <v>1PC/B - 12-20B/C</v>
          </cell>
        </row>
        <row r="294">
          <cell r="A294">
            <v>390053</v>
          </cell>
          <cell r="B294" t="str">
            <v>HUACHALOMO</v>
          </cell>
          <cell r="C294" t="str">
            <v>VACUNO</v>
          </cell>
          <cell r="D294" t="str">
            <v>BRASIL</v>
          </cell>
          <cell r="E294" t="str">
            <v>SWIFT</v>
          </cell>
          <cell r="F294" t="str">
            <v>CONGELADO</v>
          </cell>
          <cell r="G294" t="str">
            <v>U</v>
          </cell>
          <cell r="H294" t="str">
            <v>1PC/B - 4-12B/C</v>
          </cell>
        </row>
        <row r="295">
          <cell r="A295" t="str">
            <v>HUAPAR</v>
          </cell>
          <cell r="B295" t="str">
            <v>HUACHALOMO (PORCIONADO)</v>
          </cell>
          <cell r="C295" t="str">
            <v>VACUNO</v>
          </cell>
          <cell r="D295" t="str">
            <v>PARAGUAY</v>
          </cell>
          <cell r="E295" t="str">
            <v>FRIGOCHACO</v>
          </cell>
          <cell r="F295" t="str">
            <v>ENFRIADO</v>
          </cell>
          <cell r="G295" t="str">
            <v>-</v>
          </cell>
          <cell r="H295" t="str">
            <v>N/A</v>
          </cell>
        </row>
        <row r="296">
          <cell r="A296">
            <v>379641</v>
          </cell>
          <cell r="B296" t="str">
            <v>HUACHALOMO EN TROZOS</v>
          </cell>
          <cell r="C296" t="str">
            <v>VACUNO</v>
          </cell>
          <cell r="D296" t="str">
            <v>BRASIL</v>
          </cell>
          <cell r="E296" t="str">
            <v>FRIBOI</v>
          </cell>
          <cell r="F296" t="str">
            <v>ENFRIADO</v>
          </cell>
          <cell r="G296" t="str">
            <v>V</v>
          </cell>
          <cell r="H296" t="str">
            <v>1PC/B - 8-24B/C</v>
          </cell>
        </row>
        <row r="297">
          <cell r="A297">
            <v>379675</v>
          </cell>
          <cell r="B297" t="str">
            <v>HUACHALOMO EN TROZOS</v>
          </cell>
          <cell r="C297" t="str">
            <v>VACUNO</v>
          </cell>
          <cell r="D297" t="str">
            <v>BRASIL</v>
          </cell>
          <cell r="E297" t="str">
            <v>SWIFT</v>
          </cell>
          <cell r="F297" t="str">
            <v>ENFRIADO</v>
          </cell>
          <cell r="G297" t="str">
            <v>V</v>
          </cell>
          <cell r="H297" t="str">
            <v>1PC/B - 10-25B/C</v>
          </cell>
        </row>
        <row r="298">
          <cell r="A298">
            <v>365681</v>
          </cell>
          <cell r="B298" t="str">
            <v>HUACHALOMO EN TROZOS</v>
          </cell>
          <cell r="C298" t="str">
            <v>VACUNO</v>
          </cell>
          <cell r="D298" t="str">
            <v>BRASIL</v>
          </cell>
          <cell r="E298" t="str">
            <v>ANGLO</v>
          </cell>
          <cell r="F298" t="str">
            <v>ENFRIADO</v>
          </cell>
          <cell r="G298" t="str">
            <v>V</v>
          </cell>
          <cell r="H298" t="str">
            <v>1PC/B - 6-30B/C</v>
          </cell>
        </row>
        <row r="299">
          <cell r="A299" t="str">
            <v>C0991CHR</v>
          </cell>
          <cell r="B299" t="str">
            <v>HUESO FEMUR</v>
          </cell>
          <cell r="C299" t="str">
            <v>VACUNO M</v>
          </cell>
          <cell r="D299" t="str">
            <v>CANADA</v>
          </cell>
          <cell r="E299" t="str">
            <v>BLUE RIBBON</v>
          </cell>
          <cell r="F299" t="str">
            <v>CONGELADO</v>
          </cell>
          <cell r="G299" t="str">
            <v>-</v>
          </cell>
          <cell r="H299" t="str">
            <v>24PC/B - 1B/C</v>
          </cell>
        </row>
        <row r="300">
          <cell r="A300" t="str">
            <v>HPIAVC8</v>
          </cell>
          <cell r="B300" t="str">
            <v>HUESO TUETANO</v>
          </cell>
          <cell r="C300" t="str">
            <v>VACUNO M</v>
          </cell>
          <cell r="D300" t="str">
            <v>CANADA</v>
          </cell>
          <cell r="E300" t="str">
            <v>BLUE RIBBON</v>
          </cell>
          <cell r="F300" t="str">
            <v>CONGELADO</v>
          </cell>
          <cell r="G300" t="str">
            <v>-</v>
          </cell>
          <cell r="H300" t="str">
            <v>PRODUCTO TERMINADO</v>
          </cell>
        </row>
        <row r="301">
          <cell r="A301" t="str">
            <v>HGB</v>
          </cell>
          <cell r="B301" t="str">
            <v>HUEVO GRANDE BLANCO</v>
          </cell>
          <cell r="C301" t="str">
            <v>PROCESADO</v>
          </cell>
          <cell r="D301" t="str">
            <v>BRASIL</v>
          </cell>
          <cell r="E301" t="str">
            <v>MANTIQUEIRA</v>
          </cell>
          <cell r="F301" t="str">
            <v>SECO</v>
          </cell>
          <cell r="G301" t="str">
            <v>-</v>
          </cell>
          <cell r="H301" t="str">
            <v>54-61GRS/B - 8-12B/C</v>
          </cell>
        </row>
        <row r="302">
          <cell r="A302">
            <v>367115</v>
          </cell>
          <cell r="B302" t="str">
            <v>INTERCOSTAL</v>
          </cell>
          <cell r="C302" t="str">
            <v>VACUNO</v>
          </cell>
          <cell r="D302" t="str">
            <v>BRASIL</v>
          </cell>
          <cell r="E302" t="str">
            <v>FRIBOI</v>
          </cell>
          <cell r="F302" t="str">
            <v>ENFRIADO</v>
          </cell>
          <cell r="G302" t="str">
            <v>V</v>
          </cell>
          <cell r="H302" t="str">
            <v>1PC/B - 10-25B/C</v>
          </cell>
        </row>
        <row r="303">
          <cell r="A303">
            <v>82529</v>
          </cell>
          <cell r="B303" t="str">
            <v>INTESTINO DELGADO</v>
          </cell>
          <cell r="C303" t="str">
            <v>VACUNO M</v>
          </cell>
          <cell r="D303" t="str">
            <v>USA</v>
          </cell>
          <cell r="E303" t="str">
            <v>SWIFT</v>
          </cell>
          <cell r="F303" t="str">
            <v>CONGELADO</v>
          </cell>
          <cell r="G303" t="str">
            <v>-</v>
          </cell>
          <cell r="H303" t="str">
            <v>3LB/B - 8B/C</v>
          </cell>
        </row>
        <row r="304">
          <cell r="A304" t="str">
            <v>JRA-01</v>
          </cell>
          <cell r="B304" t="str">
            <v>JAMON COCIDO</v>
          </cell>
          <cell r="C304" t="str">
            <v>PROCESADO</v>
          </cell>
          <cell r="D304" t="str">
            <v>BRASIL</v>
          </cell>
          <cell r="E304" t="str">
            <v>SEARA</v>
          </cell>
          <cell r="F304" t="str">
            <v>ENFRIADO</v>
          </cell>
          <cell r="G304" t="str">
            <v>-</v>
          </cell>
          <cell r="H304" t="str">
            <v>1PC/B - 2B/C</v>
          </cell>
        </row>
        <row r="305">
          <cell r="A305">
            <v>999982</v>
          </cell>
          <cell r="B305" t="str">
            <v>JAMON PIERNA</v>
          </cell>
          <cell r="C305" t="str">
            <v>PROCESADO</v>
          </cell>
          <cell r="D305" t="str">
            <v>BRASIL</v>
          </cell>
          <cell r="E305" t="str">
            <v>SEARA</v>
          </cell>
          <cell r="F305" t="str">
            <v>ENFRIADO</v>
          </cell>
          <cell r="G305" t="str">
            <v>-</v>
          </cell>
          <cell r="H305" t="str">
            <v>BOLSA</v>
          </cell>
        </row>
        <row r="306">
          <cell r="A306" t="str">
            <v>JAM-01</v>
          </cell>
          <cell r="B306" t="str">
            <v>JAMON PIERNA</v>
          </cell>
          <cell r="C306" t="str">
            <v>PROCESADO</v>
          </cell>
          <cell r="D306" t="str">
            <v>BRASIL</v>
          </cell>
          <cell r="E306" t="str">
            <v>SEARA</v>
          </cell>
          <cell r="F306" t="str">
            <v>ENFRIADO</v>
          </cell>
          <cell r="G306" t="str">
            <v>-</v>
          </cell>
          <cell r="H306" t="str">
            <v>1PC/B - 4B/C</v>
          </cell>
        </row>
        <row r="307">
          <cell r="A307">
            <v>951701</v>
          </cell>
          <cell r="B307" t="str">
            <v>JAMON SANDWICH</v>
          </cell>
          <cell r="C307" t="str">
            <v>PROCESADO</v>
          </cell>
          <cell r="D307" t="str">
            <v>BRASIL</v>
          </cell>
          <cell r="E307" t="str">
            <v>LEBON</v>
          </cell>
          <cell r="F307" t="str">
            <v>ENFRIADO</v>
          </cell>
          <cell r="G307" t="str">
            <v>-</v>
          </cell>
          <cell r="H307" t="str">
            <v>1PC/B - 6B/C</v>
          </cell>
        </row>
        <row r="308">
          <cell r="A308" t="str">
            <v>AM016</v>
          </cell>
          <cell r="B308" t="str">
            <v>JUMBO PLANT DOG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</row>
        <row r="309">
          <cell r="A309">
            <v>82426</v>
          </cell>
          <cell r="B309" t="str">
            <v>LENGUA</v>
          </cell>
          <cell r="C309" t="str">
            <v>VACUNO M</v>
          </cell>
          <cell r="D309" t="str">
            <v>USA</v>
          </cell>
          <cell r="E309" t="str">
            <v>SWIFT</v>
          </cell>
          <cell r="F309" t="str">
            <v>CONGELADO</v>
          </cell>
          <cell r="G309" t="str">
            <v>-</v>
          </cell>
          <cell r="H309" t="str">
            <v>1PC/B - 4B/C</v>
          </cell>
        </row>
        <row r="310">
          <cell r="A310" t="str">
            <v>LBL-11</v>
          </cell>
          <cell r="B310" t="str">
            <v>LOMO CENTRO</v>
          </cell>
          <cell r="C310" t="str">
            <v>CERDO</v>
          </cell>
          <cell r="D310" t="str">
            <v>BRASIL</v>
          </cell>
          <cell r="E310" t="str">
            <v>SEARA</v>
          </cell>
          <cell r="F310" t="str">
            <v>CONGELADO</v>
          </cell>
          <cell r="G310" t="str">
            <v>-</v>
          </cell>
          <cell r="H310" t="str">
            <v>1PC/B - 4-7B/C</v>
          </cell>
        </row>
        <row r="311">
          <cell r="A311" t="str">
            <v>LBL102</v>
          </cell>
          <cell r="B311" t="str">
            <v>LOMO CENTRO</v>
          </cell>
          <cell r="C311" t="str">
            <v>CERDO</v>
          </cell>
          <cell r="D311" t="str">
            <v>BRASIL</v>
          </cell>
          <cell r="E311" t="str">
            <v>SEARA</v>
          </cell>
          <cell r="F311" t="str">
            <v>CONGELADO</v>
          </cell>
          <cell r="G311" t="str">
            <v>-</v>
          </cell>
          <cell r="H311" t="str">
            <v>1PC/B - 4-7B/C</v>
          </cell>
        </row>
        <row r="312">
          <cell r="A312" t="str">
            <v>LBB-01</v>
          </cell>
          <cell r="B312" t="str">
            <v>LOMO CON BARBECUE</v>
          </cell>
          <cell r="C312" t="str">
            <v>CERDO</v>
          </cell>
          <cell r="D312" t="str">
            <v>BRASIL</v>
          </cell>
          <cell r="E312" t="str">
            <v>SEARA GOURMET</v>
          </cell>
          <cell r="F312" t="str">
            <v>CONGELADO</v>
          </cell>
          <cell r="G312" t="str">
            <v>-</v>
          </cell>
          <cell r="H312" t="str">
            <v>1KG/B - 6B/C</v>
          </cell>
        </row>
        <row r="313">
          <cell r="A313">
            <v>25324</v>
          </cell>
          <cell r="B313" t="str">
            <v>LOMO KANSAS CITY</v>
          </cell>
          <cell r="C313" t="str">
            <v>CERDO</v>
          </cell>
          <cell r="D313" t="str">
            <v>USA</v>
          </cell>
          <cell r="E313" t="str">
            <v>ADAPTABLE MEALS</v>
          </cell>
          <cell r="F313" t="str">
            <v>CONGELADO</v>
          </cell>
          <cell r="G313" t="str">
            <v>-</v>
          </cell>
          <cell r="H313" t="str">
            <v>1PC/B - 9B/C</v>
          </cell>
        </row>
        <row r="314">
          <cell r="A314">
            <v>60735</v>
          </cell>
          <cell r="B314" t="str">
            <v>LOMO LAMINADO</v>
          </cell>
          <cell r="C314" t="str">
            <v>CERDO</v>
          </cell>
          <cell r="D314" t="str">
            <v>BRASIL</v>
          </cell>
          <cell r="E314" t="str">
            <v>SEARA GOURMET</v>
          </cell>
          <cell r="F314" t="str">
            <v>CONGELADO</v>
          </cell>
          <cell r="G314" t="str">
            <v>-</v>
          </cell>
          <cell r="H314" t="str">
            <v>1KG/B - 6B/C</v>
          </cell>
        </row>
        <row r="315">
          <cell r="A315">
            <v>1047</v>
          </cell>
          <cell r="B315" t="str">
            <v>LOMO LISO</v>
          </cell>
          <cell r="C315" t="str">
            <v>VACUNO</v>
          </cell>
          <cell r="D315" t="str">
            <v>BRASIL</v>
          </cell>
          <cell r="E315" t="str">
            <v>FRIBOI</v>
          </cell>
          <cell r="F315" t="str">
            <v>ENFRIADO</v>
          </cell>
          <cell r="G315" t="str">
            <v>V</v>
          </cell>
          <cell r="H315" t="str">
            <v>1PC/B - 3-6B/C</v>
          </cell>
        </row>
        <row r="316">
          <cell r="A316">
            <v>3632</v>
          </cell>
          <cell r="B316" t="str">
            <v>LOMO LISO</v>
          </cell>
          <cell r="C316" t="str">
            <v>VACUNO</v>
          </cell>
          <cell r="D316" t="str">
            <v>BRASIL</v>
          </cell>
          <cell r="E316">
            <v>1953</v>
          </cell>
          <cell r="F316" t="str">
            <v>CONGELADO</v>
          </cell>
          <cell r="G316" t="str">
            <v>V</v>
          </cell>
          <cell r="H316" t="str">
            <v>1PC/B - 3-5B/C</v>
          </cell>
        </row>
        <row r="317">
          <cell r="A317">
            <v>34810</v>
          </cell>
          <cell r="B317" t="str">
            <v>LOMO LISO</v>
          </cell>
          <cell r="C317" t="str">
            <v>VACUNO</v>
          </cell>
          <cell r="D317" t="str">
            <v>USA</v>
          </cell>
          <cell r="E317" t="str">
            <v>SWIFT</v>
          </cell>
          <cell r="F317" t="str">
            <v>CONGELADO</v>
          </cell>
          <cell r="G317" t="str">
            <v>SELECT</v>
          </cell>
          <cell r="H317" t="str">
            <v xml:space="preserve">1PC/B - 6B/C </v>
          </cell>
        </row>
        <row r="318">
          <cell r="A318">
            <v>90810</v>
          </cell>
          <cell r="B318" t="str">
            <v>LOMO LISO</v>
          </cell>
          <cell r="C318" t="str">
            <v>VACUNO</v>
          </cell>
          <cell r="D318" t="str">
            <v>USA</v>
          </cell>
          <cell r="E318" t="str">
            <v>CAB</v>
          </cell>
          <cell r="F318" t="str">
            <v>CONGELADO</v>
          </cell>
          <cell r="G318" t="str">
            <v>CHOICE</v>
          </cell>
          <cell r="H318" t="str">
            <v>1PC/B - 6B/C</v>
          </cell>
        </row>
        <row r="319">
          <cell r="A319">
            <v>93310</v>
          </cell>
          <cell r="B319" t="str">
            <v>LOMO LISO</v>
          </cell>
          <cell r="C319" t="str">
            <v>VACUNO</v>
          </cell>
          <cell r="D319" t="str">
            <v>USA</v>
          </cell>
          <cell r="E319" t="str">
            <v>CAB</v>
          </cell>
          <cell r="F319" t="str">
            <v>CONGELADO</v>
          </cell>
          <cell r="G319" t="str">
            <v>PRIME</v>
          </cell>
          <cell r="H319" t="str">
            <v>1PC/B - 6B/C</v>
          </cell>
        </row>
        <row r="320">
          <cell r="A320">
            <v>15000119</v>
          </cell>
          <cell r="B320" t="str">
            <v>LOMO LISO</v>
          </cell>
          <cell r="C320" t="str">
            <v>VACUNO</v>
          </cell>
          <cell r="D320" t="str">
            <v>USA</v>
          </cell>
          <cell r="E320" t="str">
            <v>-</v>
          </cell>
          <cell r="F320" t="str">
            <v>ENFRIADO</v>
          </cell>
          <cell r="G320" t="str">
            <v>-</v>
          </cell>
          <cell r="H320" t="str">
            <v>PRODUCTO TERMINADO</v>
          </cell>
        </row>
        <row r="321">
          <cell r="A321" t="str">
            <v>C4227AWR</v>
          </cell>
          <cell r="B321" t="str">
            <v>LOMO LISO</v>
          </cell>
          <cell r="C321" t="str">
            <v>VACUNO</v>
          </cell>
          <cell r="D321" t="str">
            <v>CANADA</v>
          </cell>
          <cell r="E321" t="str">
            <v>BLUE RIBBON</v>
          </cell>
          <cell r="F321" t="str">
            <v>CONGELADO</v>
          </cell>
          <cell r="G321" t="str">
            <v>AAA</v>
          </cell>
          <cell r="H321" t="str">
            <v>1PC/B - 3B/C</v>
          </cell>
        </row>
        <row r="322">
          <cell r="A322">
            <v>389404</v>
          </cell>
          <cell r="B322" t="str">
            <v>LOMO LISO</v>
          </cell>
          <cell r="C322" t="str">
            <v>VACUNO</v>
          </cell>
          <cell r="D322" t="str">
            <v>BRASIL</v>
          </cell>
          <cell r="E322" t="str">
            <v>FRIBOI BLACK</v>
          </cell>
          <cell r="F322" t="str">
            <v>CONGELADO</v>
          </cell>
          <cell r="G322" t="str">
            <v>V</v>
          </cell>
          <cell r="H322" t="str">
            <v>1PC/B - 3-5B/C</v>
          </cell>
        </row>
        <row r="323">
          <cell r="A323">
            <v>88310</v>
          </cell>
          <cell r="B323" t="str">
            <v>LOMO LISO</v>
          </cell>
          <cell r="C323" t="str">
            <v>VACUNO</v>
          </cell>
          <cell r="D323" t="str">
            <v>USA</v>
          </cell>
          <cell r="E323" t="str">
            <v>5 STAR</v>
          </cell>
          <cell r="F323" t="str">
            <v>CONGELADO</v>
          </cell>
          <cell r="G323" t="str">
            <v>CHOICE</v>
          </cell>
          <cell r="H323" t="str">
            <v>1PC/B - 6B/C</v>
          </cell>
        </row>
        <row r="324">
          <cell r="A324" t="str">
            <v>C4276AHR</v>
          </cell>
          <cell r="B324" t="str">
            <v>LOMO LISO</v>
          </cell>
          <cell r="C324" t="str">
            <v>VACUNO</v>
          </cell>
          <cell r="D324" t="str">
            <v>CANADA</v>
          </cell>
          <cell r="E324" t="str">
            <v>CANADIAN DIAMOND BLACK ANGUS</v>
          </cell>
          <cell r="F324" t="str">
            <v>CONGELADO</v>
          </cell>
          <cell r="G324" t="str">
            <v>AAA</v>
          </cell>
          <cell r="H324" t="str">
            <v>1PC/B - 5B/C</v>
          </cell>
        </row>
        <row r="325">
          <cell r="A325" t="str">
            <v>C4227AW5R</v>
          </cell>
          <cell r="B325" t="str">
            <v>LOMO LISO</v>
          </cell>
          <cell r="C325" t="str">
            <v>VACUNO</v>
          </cell>
          <cell r="D325" t="str">
            <v>CANADA</v>
          </cell>
          <cell r="E325" t="str">
            <v>CANADIAN DIAMOND BLACK ANGUS</v>
          </cell>
          <cell r="F325" t="str">
            <v>CONGELADO</v>
          </cell>
          <cell r="G325" t="str">
            <v>AAA</v>
          </cell>
          <cell r="H325" t="str">
            <v>1PC/B - 3B/C</v>
          </cell>
        </row>
        <row r="326">
          <cell r="A326" t="str">
            <v>S4220AHR</v>
          </cell>
          <cell r="B326" t="str">
            <v>LOMO LISO</v>
          </cell>
          <cell r="C326" t="str">
            <v>VACUNO</v>
          </cell>
          <cell r="D326" t="str">
            <v>CANADA</v>
          </cell>
          <cell r="E326" t="str">
            <v>CLEAR RIVER FARMS</v>
          </cell>
          <cell r="F326" t="str">
            <v>CONGELADO</v>
          </cell>
          <cell r="G326" t="str">
            <v>NO ROLL</v>
          </cell>
          <cell r="H326" t="str">
            <v>1PC/B - 3B/C</v>
          </cell>
        </row>
        <row r="327">
          <cell r="A327">
            <v>10810</v>
          </cell>
          <cell r="B327" t="str">
            <v>LOMO LISO</v>
          </cell>
          <cell r="C327" t="str">
            <v>VACUNO</v>
          </cell>
          <cell r="D327" t="str">
            <v>USA</v>
          </cell>
          <cell r="E327" t="str">
            <v>SWIFT</v>
          </cell>
          <cell r="F327" t="str">
            <v>ENFRIADO</v>
          </cell>
          <cell r="G327" t="str">
            <v>PRIME</v>
          </cell>
          <cell r="H327" t="str">
            <v>1PC/B - 6B/C</v>
          </cell>
        </row>
        <row r="328">
          <cell r="A328" t="str">
            <v>L20BVCA</v>
          </cell>
          <cell r="B328" t="str">
            <v>LOMO LISO (BIFE)</v>
          </cell>
          <cell r="C328" t="str">
            <v>VACUNO</v>
          </cell>
          <cell r="D328" t="str">
            <v>USA/CANADA</v>
          </cell>
          <cell r="E328" t="str">
            <v>-</v>
          </cell>
          <cell r="F328" t="str">
            <v>CONGELADO</v>
          </cell>
          <cell r="G328" t="str">
            <v>-</v>
          </cell>
          <cell r="H328" t="str">
            <v>CAJA 7,5KG APROXX</v>
          </cell>
        </row>
        <row r="329">
          <cell r="A329" t="str">
            <v>LOLPAR</v>
          </cell>
          <cell r="B329" t="str">
            <v>LOMO LISO (PORCIONADO)</v>
          </cell>
          <cell r="C329" t="str">
            <v>VACUNO</v>
          </cell>
          <cell r="D329" t="str">
            <v>PARAGUAY</v>
          </cell>
          <cell r="E329" t="str">
            <v>FRIGOCHACO</v>
          </cell>
          <cell r="F329" t="str">
            <v>ENFRIADO</v>
          </cell>
          <cell r="G329" t="str">
            <v>-</v>
          </cell>
          <cell r="H329" t="str">
            <v>N/A</v>
          </cell>
        </row>
        <row r="330">
          <cell r="A330" t="str">
            <v>LLAIVEM</v>
          </cell>
          <cell r="B330" t="str">
            <v>LOMO LISO (TROZOS)</v>
          </cell>
          <cell r="C330" t="str">
            <v>VACUNO</v>
          </cell>
          <cell r="D330" t="str">
            <v>USA/CANADA</v>
          </cell>
          <cell r="E330" t="str">
            <v>-</v>
          </cell>
          <cell r="F330" t="str">
            <v>CONGELADO</v>
          </cell>
          <cell r="G330" t="str">
            <v>-</v>
          </cell>
          <cell r="H330" t="str">
            <v>CAJA 10,5KG APROXX</v>
          </cell>
        </row>
        <row r="331">
          <cell r="A331">
            <v>352303</v>
          </cell>
          <cell r="B331" t="str">
            <v>LOMO LISO (TROZOS)</v>
          </cell>
          <cell r="C331" t="str">
            <v>VACUNO</v>
          </cell>
          <cell r="D331" t="str">
            <v>BRASIL</v>
          </cell>
          <cell r="E331" t="str">
            <v>SWIFT</v>
          </cell>
          <cell r="F331" t="str">
            <v>ENFRIADO</v>
          </cell>
          <cell r="G331" t="str">
            <v>V</v>
          </cell>
          <cell r="H331" t="str">
            <v>1PC/B - 9-17B/C</v>
          </cell>
        </row>
        <row r="332">
          <cell r="A332">
            <v>4855</v>
          </cell>
          <cell r="B332" t="str">
            <v>LOMO LISO 3,5KG UP</v>
          </cell>
          <cell r="C332" t="str">
            <v>VACUNO</v>
          </cell>
          <cell r="D332" t="str">
            <v>BRASIL</v>
          </cell>
          <cell r="E332" t="str">
            <v>FRIBOI</v>
          </cell>
          <cell r="F332" t="str">
            <v>CONGELADO</v>
          </cell>
          <cell r="G332" t="str">
            <v>V</v>
          </cell>
          <cell r="H332" t="str">
            <v>1PC/B - 3-5B/C</v>
          </cell>
        </row>
        <row r="333">
          <cell r="A333">
            <v>387639</v>
          </cell>
          <cell r="B333" t="str">
            <v>LOMO LISO BISTEC MARINADO</v>
          </cell>
          <cell r="C333" t="str">
            <v>VACUNO</v>
          </cell>
          <cell r="D333" t="str">
            <v>BRASIL</v>
          </cell>
          <cell r="E333" t="str">
            <v>FRIBOI</v>
          </cell>
          <cell r="F333" t="str">
            <v>CONGELADO</v>
          </cell>
          <cell r="G333" t="str">
            <v>-</v>
          </cell>
          <cell r="H333" t="str">
            <v>-</v>
          </cell>
        </row>
        <row r="334">
          <cell r="A334">
            <v>388149</v>
          </cell>
          <cell r="B334" t="str">
            <v>LOMO LISO EN TROZOS</v>
          </cell>
          <cell r="C334" t="str">
            <v>VACUNO</v>
          </cell>
          <cell r="D334" t="str">
            <v>BRASIL</v>
          </cell>
          <cell r="E334" t="str">
            <v>MATURATTA</v>
          </cell>
          <cell r="F334" t="str">
            <v>CONGELADO</v>
          </cell>
          <cell r="G334" t="str">
            <v>V</v>
          </cell>
          <cell r="H334" t="str">
            <v>1PC/B - 12B/C</v>
          </cell>
        </row>
        <row r="335">
          <cell r="A335">
            <v>388150</v>
          </cell>
          <cell r="B335" t="str">
            <v>LOMO LISO MADURADO</v>
          </cell>
          <cell r="C335" t="str">
            <v>VACUNO</v>
          </cell>
          <cell r="D335" t="str">
            <v>BRASIL</v>
          </cell>
          <cell r="E335" t="str">
            <v>DO CHEF</v>
          </cell>
          <cell r="F335" t="str">
            <v>CONGELADO</v>
          </cell>
          <cell r="G335" t="str">
            <v>V</v>
          </cell>
          <cell r="H335" t="str">
            <v>1PC/B - 3-5B/C</v>
          </cell>
        </row>
        <row r="336">
          <cell r="A336">
            <v>1120766</v>
          </cell>
          <cell r="B336" t="str">
            <v>LOMO LISO PORCIONADO</v>
          </cell>
          <cell r="C336" t="str">
            <v>VACUNO</v>
          </cell>
          <cell r="D336" t="str">
            <v>VARIABLE</v>
          </cell>
          <cell r="E336" t="str">
            <v>VARIABLE</v>
          </cell>
          <cell r="F336" t="str">
            <v>ENFRIADO</v>
          </cell>
          <cell r="G336" t="str">
            <v>-</v>
          </cell>
          <cell r="H336" t="str">
            <v>PRODUCTO TERMINADO</v>
          </cell>
        </row>
        <row r="337">
          <cell r="A337">
            <v>55820</v>
          </cell>
          <cell r="B337" t="str">
            <v>LOMO N.2</v>
          </cell>
          <cell r="C337" t="str">
            <v>CERDO</v>
          </cell>
          <cell r="D337" t="str">
            <v>USA</v>
          </cell>
          <cell r="E337" t="str">
            <v>SWIFT</v>
          </cell>
          <cell r="F337" t="str">
            <v>CONGELADO</v>
          </cell>
          <cell r="G337" t="str">
            <v>-</v>
          </cell>
          <cell r="H337" t="str">
            <v>1PC/B - 6B/C</v>
          </cell>
        </row>
        <row r="338">
          <cell r="A338" t="str">
            <v>LBL-38</v>
          </cell>
          <cell r="B338" t="str">
            <v>LOMO PORCIONADO</v>
          </cell>
          <cell r="C338" t="str">
            <v>CERDO</v>
          </cell>
          <cell r="D338" t="str">
            <v>BRASIL</v>
          </cell>
          <cell r="E338" t="str">
            <v>SEARA</v>
          </cell>
          <cell r="F338" t="str">
            <v>CONGELADO</v>
          </cell>
          <cell r="G338" t="str">
            <v>-</v>
          </cell>
          <cell r="H338" t="str">
            <v>0,7-1KG/B - 18-22KG/C</v>
          </cell>
        </row>
        <row r="339">
          <cell r="A339">
            <v>4958</v>
          </cell>
          <cell r="B339" t="str">
            <v>LOMO VETADO</v>
          </cell>
          <cell r="C339" t="str">
            <v>VACUNO</v>
          </cell>
          <cell r="D339" t="str">
            <v>BRASIL</v>
          </cell>
          <cell r="E339">
            <v>1953</v>
          </cell>
          <cell r="F339" t="str">
            <v>CONGELADO</v>
          </cell>
          <cell r="G339" t="str">
            <v>V</v>
          </cell>
          <cell r="H339" t="str">
            <v>1PC/B - 8-16B/C</v>
          </cell>
        </row>
        <row r="340">
          <cell r="A340">
            <v>389406</v>
          </cell>
          <cell r="B340" t="str">
            <v>LOMO VETADO</v>
          </cell>
          <cell r="C340" t="str">
            <v>VACUNO</v>
          </cell>
          <cell r="D340" t="str">
            <v>BRASIL</v>
          </cell>
          <cell r="E340" t="str">
            <v>FRIBOI BLACK</v>
          </cell>
          <cell r="F340" t="str">
            <v>CONGELADO</v>
          </cell>
          <cell r="G340" t="str">
            <v>V</v>
          </cell>
          <cell r="H340" t="str">
            <v>1PC/B - 6-12B/C</v>
          </cell>
        </row>
        <row r="341">
          <cell r="A341">
            <v>354942</v>
          </cell>
          <cell r="B341" t="str">
            <v>LOMO VETADO 1KG UP</v>
          </cell>
          <cell r="C341" t="str">
            <v>VACUNO</v>
          </cell>
          <cell r="D341" t="str">
            <v>BRASIL</v>
          </cell>
          <cell r="E341" t="str">
            <v>FRIBOI</v>
          </cell>
          <cell r="F341" t="str">
            <v>CONGELADO</v>
          </cell>
          <cell r="G341" t="str">
            <v>V</v>
          </cell>
          <cell r="H341" t="str">
            <v>1PC/B - 8-12B/C</v>
          </cell>
        </row>
        <row r="342">
          <cell r="A342">
            <v>88127</v>
          </cell>
          <cell r="B342" t="str">
            <v>LOMO VETADO</v>
          </cell>
          <cell r="C342" t="str">
            <v>VACUNO</v>
          </cell>
          <cell r="D342" t="str">
            <v>USA</v>
          </cell>
          <cell r="E342" t="str">
            <v>5 STAR</v>
          </cell>
          <cell r="F342" t="str">
            <v>ENFRIADO</v>
          </cell>
          <cell r="G342" t="str">
            <v>CHOICE</v>
          </cell>
          <cell r="H342" t="str">
            <v>1PC/B - 5B/C</v>
          </cell>
        </row>
        <row r="343">
          <cell r="A343" t="str">
            <v>C2146AHR</v>
          </cell>
          <cell r="B343" t="str">
            <v>LOMO VETADO</v>
          </cell>
          <cell r="C343" t="str">
            <v>VACUNO</v>
          </cell>
          <cell r="D343" t="str">
            <v>CANADA</v>
          </cell>
          <cell r="E343" t="str">
            <v>CANADIAN DIAMOND BLACK ANGUS</v>
          </cell>
          <cell r="F343" t="str">
            <v>CONGELADO</v>
          </cell>
          <cell r="G343" t="str">
            <v>AAA</v>
          </cell>
          <cell r="H343" t="str">
            <v>1PC/B - 3B/C</v>
          </cell>
        </row>
        <row r="344">
          <cell r="A344">
            <v>355789</v>
          </cell>
          <cell r="B344" t="str">
            <v>LOMO VETADO</v>
          </cell>
          <cell r="C344" t="str">
            <v>VACUNO</v>
          </cell>
          <cell r="D344" t="str">
            <v>BRASIL</v>
          </cell>
          <cell r="E344" t="str">
            <v>FRIBOI</v>
          </cell>
          <cell r="F344" t="str">
            <v>ENFRIADO</v>
          </cell>
          <cell r="G344" t="str">
            <v>V</v>
          </cell>
          <cell r="H344" t="str">
            <v>1PC/B - 5-20B/C</v>
          </cell>
        </row>
        <row r="345">
          <cell r="A345" t="str">
            <v>S2140AHR</v>
          </cell>
          <cell r="B345" t="str">
            <v>LOMO VETADO</v>
          </cell>
          <cell r="C345" t="str">
            <v>VACUNO</v>
          </cell>
          <cell r="D345" t="str">
            <v>CANADA</v>
          </cell>
          <cell r="E345" t="str">
            <v>CLEAR RIVER FARMS</v>
          </cell>
          <cell r="F345" t="str">
            <v>CONGELADO</v>
          </cell>
          <cell r="G345" t="str">
            <v>NO ROLL</v>
          </cell>
          <cell r="H345" t="str">
            <v>1PC/B - 3B/C</v>
          </cell>
        </row>
        <row r="346">
          <cell r="A346">
            <v>12124</v>
          </cell>
          <cell r="B346" t="str">
            <v>LOMO VETADO</v>
          </cell>
          <cell r="C346" t="str">
            <v>VACUNO</v>
          </cell>
          <cell r="D346" t="str">
            <v>USA</v>
          </cell>
          <cell r="E346" t="str">
            <v>SWIFT</v>
          </cell>
          <cell r="F346" t="str">
            <v>ENFRIADO</v>
          </cell>
          <cell r="G346" t="str">
            <v>PRIME</v>
          </cell>
          <cell r="H346" t="str">
            <v>1PC/B - 2B/C</v>
          </cell>
        </row>
        <row r="347">
          <cell r="A347" t="str">
            <v>LOVPAR</v>
          </cell>
          <cell r="B347" t="str">
            <v>LOMO VETADO (PORCIONADO)</v>
          </cell>
          <cell r="C347" t="str">
            <v>VACUNO</v>
          </cell>
          <cell r="D347" t="str">
            <v>PARAGUAY</v>
          </cell>
          <cell r="E347" t="str">
            <v>FRIGOCHACO</v>
          </cell>
          <cell r="F347" t="str">
            <v>ENFRIADO</v>
          </cell>
          <cell r="G347" t="str">
            <v>-</v>
          </cell>
          <cell r="H347" t="str">
            <v>N/A</v>
          </cell>
        </row>
        <row r="348">
          <cell r="A348">
            <v>390030</v>
          </cell>
          <cell r="B348" t="str">
            <v>LOMO VETADO 1KG UP</v>
          </cell>
          <cell r="C348" t="str">
            <v>VACUNO</v>
          </cell>
          <cell r="D348" t="str">
            <v>BRASIL</v>
          </cell>
          <cell r="E348" t="str">
            <v>SWIFT</v>
          </cell>
          <cell r="F348" t="str">
            <v>CONGELADO</v>
          </cell>
          <cell r="G348" t="str">
            <v>U</v>
          </cell>
          <cell r="H348" t="str">
            <v>1PC/B - 6-15B/C</v>
          </cell>
        </row>
        <row r="349">
          <cell r="A349">
            <v>21090</v>
          </cell>
          <cell r="B349" t="str">
            <v>LOMO VETADO C/H</v>
          </cell>
          <cell r="C349" t="str">
            <v>VACUNO</v>
          </cell>
          <cell r="D349" t="str">
            <v>USA</v>
          </cell>
          <cell r="E349" t="str">
            <v>SWIFT</v>
          </cell>
          <cell r="F349" t="str">
            <v>CONGELADO</v>
          </cell>
          <cell r="G349" t="str">
            <v>CHOICE</v>
          </cell>
          <cell r="H349" t="str">
            <v>1PC/B - 3B/C</v>
          </cell>
        </row>
        <row r="350">
          <cell r="A350">
            <v>90098</v>
          </cell>
          <cell r="B350" t="str">
            <v>LOMO VETADO C/H</v>
          </cell>
          <cell r="C350" t="str">
            <v>VACUNO</v>
          </cell>
          <cell r="D350" t="str">
            <v>USA</v>
          </cell>
          <cell r="E350" t="str">
            <v>CAB</v>
          </cell>
          <cell r="F350" t="str">
            <v>CONGELADO</v>
          </cell>
          <cell r="G350" t="str">
            <v>CHOICE</v>
          </cell>
          <cell r="H350" t="str">
            <v>1PC/B - 4B/C</v>
          </cell>
        </row>
        <row r="351">
          <cell r="A351" t="str">
            <v>C2344AHR</v>
          </cell>
          <cell r="B351" t="str">
            <v>LOMO VETADO C/H</v>
          </cell>
          <cell r="C351" t="str">
            <v>VACUNO</v>
          </cell>
          <cell r="D351" t="str">
            <v>CANADA</v>
          </cell>
          <cell r="E351" t="str">
            <v>BLUE RIBBON</v>
          </cell>
          <cell r="F351" t="str">
            <v>CONGELADO</v>
          </cell>
          <cell r="G351" t="str">
            <v>AA</v>
          </cell>
          <cell r="H351" t="str">
            <v>1PC/B - 3B/C</v>
          </cell>
        </row>
        <row r="352">
          <cell r="A352" t="str">
            <v>CBSBVC8</v>
          </cell>
          <cell r="B352" t="str">
            <v>LOMO VETADO C/H</v>
          </cell>
          <cell r="C352" t="str">
            <v>VACUNO</v>
          </cell>
          <cell r="D352" t="str">
            <v>USA/CANADA</v>
          </cell>
          <cell r="E352" t="str">
            <v>VARIABLE</v>
          </cell>
          <cell r="F352" t="str">
            <v>CONGELADO</v>
          </cell>
          <cell r="G352" t="str">
            <v>-</v>
          </cell>
          <cell r="H352" t="str">
            <v>CAJA 8KG APROXX</v>
          </cell>
        </row>
        <row r="353">
          <cell r="A353" t="str">
            <v>C2027AHR</v>
          </cell>
          <cell r="B353" t="str">
            <v>TOMAHAWK</v>
          </cell>
          <cell r="C353" t="str">
            <v>VACUNO</v>
          </cell>
          <cell r="D353" t="str">
            <v>CANADA</v>
          </cell>
          <cell r="E353" t="str">
            <v>BLUE RIBBON</v>
          </cell>
          <cell r="F353" t="str">
            <v>CONGELADO</v>
          </cell>
          <cell r="G353" t="str">
            <v>AAA</v>
          </cell>
          <cell r="H353" t="str">
            <v>1PC/B - 2B/C</v>
          </cell>
        </row>
        <row r="354">
          <cell r="A354">
            <v>379659</v>
          </cell>
          <cell r="B354" t="str">
            <v>LOMO VETADO EN TROZOS</v>
          </cell>
          <cell r="C354" t="str">
            <v>VACUNO</v>
          </cell>
          <cell r="D354" t="str">
            <v>BRASIL</v>
          </cell>
          <cell r="E354" t="str">
            <v>FRIBOI</v>
          </cell>
          <cell r="F354" t="str">
            <v>ENFRIADO</v>
          </cell>
          <cell r="G354" t="str">
            <v>V</v>
          </cell>
          <cell r="H354" t="str">
            <v>1PC/B - 6-20B/C</v>
          </cell>
        </row>
        <row r="355">
          <cell r="A355">
            <v>388147</v>
          </cell>
          <cell r="B355" t="str">
            <v>LOMO VETADO EN TROZOS</v>
          </cell>
          <cell r="C355" t="str">
            <v>VACUNO</v>
          </cell>
          <cell r="D355" t="str">
            <v>BRASIL</v>
          </cell>
          <cell r="E355" t="str">
            <v>MATURATTA</v>
          </cell>
          <cell r="F355" t="str">
            <v>CONGELADO</v>
          </cell>
          <cell r="G355" t="str">
            <v>V</v>
          </cell>
          <cell r="H355" t="str">
            <v>1PC/B - 12B/C</v>
          </cell>
        </row>
        <row r="356">
          <cell r="A356">
            <v>379681</v>
          </cell>
          <cell r="B356" t="str">
            <v>LOMO VETADO EN TROZOS</v>
          </cell>
          <cell r="C356" t="str">
            <v>VACUNO</v>
          </cell>
          <cell r="D356" t="str">
            <v>BRASIL</v>
          </cell>
          <cell r="E356" t="str">
            <v>SWIFT</v>
          </cell>
          <cell r="F356" t="str">
            <v>ENFRIADO</v>
          </cell>
          <cell r="G356" t="str">
            <v>V</v>
          </cell>
          <cell r="H356" t="str">
            <v>1PC/B - 6-24B/C</v>
          </cell>
        </row>
        <row r="357">
          <cell r="A357">
            <v>357610</v>
          </cell>
          <cell r="B357" t="str">
            <v>LOMO VETADO EN TROZOS</v>
          </cell>
          <cell r="C357" t="str">
            <v>VACUNO</v>
          </cell>
          <cell r="D357" t="str">
            <v>BRASIL</v>
          </cell>
          <cell r="E357" t="str">
            <v>ANGLO</v>
          </cell>
          <cell r="F357" t="str">
            <v>ENFRIADO</v>
          </cell>
          <cell r="G357" t="str">
            <v>V</v>
          </cell>
          <cell r="H357" t="str">
            <v>1PC/B - 12-18B/C</v>
          </cell>
        </row>
        <row r="358">
          <cell r="A358">
            <v>389551</v>
          </cell>
          <cell r="B358" t="str">
            <v>LOMO VETADO MADURADO</v>
          </cell>
          <cell r="C358" t="str">
            <v>VACUNO</v>
          </cell>
          <cell r="D358" t="str">
            <v>BRASIL</v>
          </cell>
          <cell r="E358" t="str">
            <v>FRIBOI</v>
          </cell>
          <cell r="F358" t="str">
            <v>CONGELADO</v>
          </cell>
          <cell r="G358" t="str">
            <v>V</v>
          </cell>
          <cell r="H358" t="str">
            <v>1PC/B - 4-15B/C</v>
          </cell>
        </row>
        <row r="359">
          <cell r="A359">
            <v>20124</v>
          </cell>
          <cell r="B359" t="str">
            <v>LOMO VETADO S/H</v>
          </cell>
          <cell r="C359" t="str">
            <v>VACUNO</v>
          </cell>
          <cell r="D359" t="str">
            <v>USA</v>
          </cell>
          <cell r="E359" t="str">
            <v>SWIFT</v>
          </cell>
          <cell r="F359" t="str">
            <v>CONGELADO</v>
          </cell>
          <cell r="G359" t="str">
            <v>CHOICE</v>
          </cell>
          <cell r="H359" t="str">
            <v>1PC/B - 5B/C</v>
          </cell>
        </row>
        <row r="360">
          <cell r="A360">
            <v>34123</v>
          </cell>
          <cell r="B360" t="str">
            <v>LOMO VETADO S/H</v>
          </cell>
          <cell r="C360" t="str">
            <v>VACUNO</v>
          </cell>
          <cell r="D360" t="str">
            <v>USA</v>
          </cell>
          <cell r="E360" t="str">
            <v>SWIFT</v>
          </cell>
          <cell r="F360" t="str">
            <v>CONGELADO</v>
          </cell>
          <cell r="G360" t="str">
            <v>SELECT</v>
          </cell>
          <cell r="H360" t="str">
            <v>1PC/B - 5B/C</v>
          </cell>
        </row>
        <row r="361">
          <cell r="A361">
            <v>34124</v>
          </cell>
          <cell r="B361" t="str">
            <v>LOMO VETADO S/H</v>
          </cell>
          <cell r="C361" t="str">
            <v>VACUNO</v>
          </cell>
          <cell r="D361" t="str">
            <v>USA</v>
          </cell>
          <cell r="E361" t="str">
            <v>SWIFT</v>
          </cell>
          <cell r="F361" t="str">
            <v>CONGELADO</v>
          </cell>
          <cell r="G361" t="str">
            <v>SELECT</v>
          </cell>
          <cell r="H361" t="str">
            <v>1PC/B - 5B/C</v>
          </cell>
        </row>
        <row r="362">
          <cell r="A362">
            <v>90123</v>
          </cell>
          <cell r="B362" t="str">
            <v>LOMO VETADO S/H</v>
          </cell>
          <cell r="C362" t="str">
            <v>VACUNO</v>
          </cell>
          <cell r="D362" t="str">
            <v>USA</v>
          </cell>
          <cell r="E362" t="str">
            <v>CAB</v>
          </cell>
          <cell r="F362" t="str">
            <v>CONGELADO</v>
          </cell>
          <cell r="G362" t="str">
            <v>CHOICE</v>
          </cell>
          <cell r="H362" t="str">
            <v>1PC/B - 6B/C</v>
          </cell>
        </row>
        <row r="363">
          <cell r="A363">
            <v>90124</v>
          </cell>
          <cell r="B363" t="str">
            <v>LOMO VETADO S/H</v>
          </cell>
          <cell r="C363" t="str">
            <v>VACUNO</v>
          </cell>
          <cell r="D363" t="str">
            <v>USA</v>
          </cell>
          <cell r="E363" t="str">
            <v>CAB</v>
          </cell>
          <cell r="F363" t="str">
            <v>CONGELADO</v>
          </cell>
          <cell r="G363" t="str">
            <v>CHOICE</v>
          </cell>
          <cell r="H363" t="str">
            <v>1PC/B - 5B/C</v>
          </cell>
        </row>
        <row r="364">
          <cell r="A364" t="str">
            <v>SPS-15</v>
          </cell>
          <cell r="B364" t="str">
            <v>LONGANIZA COCIDA Y AHUMADA</v>
          </cell>
          <cell r="C364" t="str">
            <v>PROCESADO</v>
          </cell>
          <cell r="D364" t="str">
            <v>BRASIL</v>
          </cell>
          <cell r="E364" t="str">
            <v>SEARA</v>
          </cell>
          <cell r="F364" t="str">
            <v>ENFRIADO</v>
          </cell>
          <cell r="G364" t="str">
            <v>-</v>
          </cell>
          <cell r="H364" t="str">
            <v>CAJA 9KG</v>
          </cell>
        </row>
        <row r="365">
          <cell r="A365" t="str">
            <v>SPS-101</v>
          </cell>
          <cell r="B365" t="str">
            <v>LONGANIZA COCIDA Y AHUMADA 70G</v>
          </cell>
          <cell r="C365" t="str">
            <v>CERDO</v>
          </cell>
          <cell r="D365" t="str">
            <v>BRASIL</v>
          </cell>
          <cell r="E365" t="str">
            <v>SEARA</v>
          </cell>
          <cell r="F365" t="str">
            <v>CONGELADO</v>
          </cell>
          <cell r="G365" t="str">
            <v>-</v>
          </cell>
          <cell r="H365" t="str">
            <v>70G X 5 X 28</v>
          </cell>
        </row>
        <row r="366">
          <cell r="A366" t="str">
            <v>AM017</v>
          </cell>
          <cell r="B366" t="str">
            <v>LONGANIZA DE CERDO COCIDA Y AHUMADA</v>
          </cell>
          <cell r="C366" t="str">
            <v>-</v>
          </cell>
          <cell r="D366" t="str">
            <v>-</v>
          </cell>
          <cell r="E366" t="str">
            <v>-</v>
          </cell>
          <cell r="F366" t="str">
            <v>-</v>
          </cell>
          <cell r="G366" t="str">
            <v>-</v>
          </cell>
          <cell r="H366" t="str">
            <v>-</v>
          </cell>
        </row>
        <row r="367">
          <cell r="A367" t="str">
            <v>MTC-03</v>
          </cell>
          <cell r="B367" t="str">
            <v>MALAYA</v>
          </cell>
          <cell r="C367" t="str">
            <v>CERDO</v>
          </cell>
          <cell r="D367" t="str">
            <v>BRASIL</v>
          </cell>
          <cell r="E367" t="str">
            <v>LEBON</v>
          </cell>
          <cell r="F367" t="str">
            <v>CONGELADO</v>
          </cell>
          <cell r="G367" t="str">
            <v>-</v>
          </cell>
          <cell r="H367" t="str">
            <v>1PC/B - 21B/C</v>
          </cell>
        </row>
        <row r="368">
          <cell r="A368" t="str">
            <v>MTC-06</v>
          </cell>
          <cell r="B368" t="str">
            <v>MALAYA</v>
          </cell>
          <cell r="C368" t="str">
            <v>CERDO</v>
          </cell>
          <cell r="D368" t="str">
            <v>BRASIL</v>
          </cell>
          <cell r="E368" t="str">
            <v>CUISINE &amp; CO</v>
          </cell>
          <cell r="F368" t="str">
            <v>CONGELADO</v>
          </cell>
          <cell r="G368" t="str">
            <v>-</v>
          </cell>
          <cell r="H368" t="str">
            <v>1-2PC/B - 21B/C</v>
          </cell>
        </row>
        <row r="369">
          <cell r="A369">
            <v>358958</v>
          </cell>
          <cell r="B369" t="str">
            <v>MANUFACTURA DELANTERO</v>
          </cell>
          <cell r="C369" t="str">
            <v>VACUNO</v>
          </cell>
          <cell r="D369" t="str">
            <v>BRASIL</v>
          </cell>
          <cell r="E369" t="str">
            <v>FRIBOI</v>
          </cell>
          <cell r="F369" t="str">
            <v>CONGELADO</v>
          </cell>
          <cell r="G369" t="str">
            <v>V</v>
          </cell>
          <cell r="H369" t="str">
            <v>1PC/B - 1B/C</v>
          </cell>
        </row>
        <row r="370">
          <cell r="A370">
            <v>1087</v>
          </cell>
          <cell r="B370" t="str">
            <v>MANUFACTURA DELANTERO</v>
          </cell>
          <cell r="C370" t="str">
            <v>VACUNO</v>
          </cell>
          <cell r="D370" t="str">
            <v>BRASIL</v>
          </cell>
          <cell r="E370" t="str">
            <v>FRIBOI</v>
          </cell>
          <cell r="F370" t="str">
            <v>CONGELADO</v>
          </cell>
          <cell r="G370" t="str">
            <v>-</v>
          </cell>
          <cell r="H370" t="str">
            <v>CAJA 20-25KG APROXX</v>
          </cell>
        </row>
        <row r="371">
          <cell r="A371">
            <v>389893</v>
          </cell>
          <cell r="B371" t="str">
            <v>MANUFACTURA DELANTERO</v>
          </cell>
          <cell r="C371" t="str">
            <v>VACUNO</v>
          </cell>
          <cell r="D371" t="str">
            <v>BRASIL</v>
          </cell>
          <cell r="E371" t="str">
            <v>FRIBOI</v>
          </cell>
          <cell r="F371" t="str">
            <v>CONGELADO</v>
          </cell>
          <cell r="G371" t="str">
            <v>V</v>
          </cell>
          <cell r="H371" t="str">
            <v>1PC/B - 1B/C</v>
          </cell>
        </row>
        <row r="372">
          <cell r="A372">
            <v>44257</v>
          </cell>
          <cell r="B372" t="str">
            <v>MARGARINA</v>
          </cell>
          <cell r="C372" t="str">
            <v>PROCESADO</v>
          </cell>
          <cell r="D372" t="str">
            <v>BRASIL</v>
          </cell>
          <cell r="E372" t="str">
            <v>SOYA</v>
          </cell>
          <cell r="F372" t="str">
            <v>ENFRIADO</v>
          </cell>
          <cell r="G372" t="str">
            <v>-</v>
          </cell>
          <cell r="H372" t="str">
            <v>12X500G</v>
          </cell>
        </row>
        <row r="373">
          <cell r="A373">
            <v>44258</v>
          </cell>
          <cell r="B373" t="str">
            <v>MARGARINA</v>
          </cell>
          <cell r="C373" t="str">
            <v>PROCESADO</v>
          </cell>
          <cell r="D373" t="str">
            <v>BRASIL</v>
          </cell>
          <cell r="E373" t="str">
            <v>SOYA</v>
          </cell>
          <cell r="F373" t="str">
            <v>ENFRIADO</v>
          </cell>
          <cell r="G373" t="str">
            <v>-</v>
          </cell>
          <cell r="H373" t="str">
            <v>BALDE 15KG</v>
          </cell>
        </row>
        <row r="374">
          <cell r="A374">
            <v>55855</v>
          </cell>
          <cell r="B374" t="str">
            <v>MARGARINA</v>
          </cell>
          <cell r="C374" t="str">
            <v>PROCESADO</v>
          </cell>
          <cell r="D374" t="str">
            <v>BRASIL</v>
          </cell>
          <cell r="E374" t="str">
            <v>CUKIN</v>
          </cell>
          <cell r="F374" t="str">
            <v>ENFRIADO</v>
          </cell>
          <cell r="G374" t="str">
            <v>-</v>
          </cell>
          <cell r="H374" t="str">
            <v>7,5KG/B - 4B/C</v>
          </cell>
        </row>
        <row r="375">
          <cell r="A375">
            <v>60911</v>
          </cell>
          <cell r="B375" t="str">
            <v>MARGARINA</v>
          </cell>
          <cell r="C375" t="str">
            <v>PROCESADO</v>
          </cell>
          <cell r="D375" t="str">
            <v>BRASIL</v>
          </cell>
          <cell r="E375" t="str">
            <v>CREMOSY</v>
          </cell>
          <cell r="F375" t="str">
            <v>ENFRIADO</v>
          </cell>
          <cell r="G375" t="str">
            <v>-</v>
          </cell>
          <cell r="H375" t="str">
            <v>12X500G</v>
          </cell>
        </row>
        <row r="376">
          <cell r="A376">
            <v>60912</v>
          </cell>
          <cell r="B376" t="str">
            <v>MARGARINA</v>
          </cell>
          <cell r="C376" t="str">
            <v>PROCESADO</v>
          </cell>
          <cell r="D376" t="str">
            <v>BRASIL</v>
          </cell>
          <cell r="E376" t="str">
            <v>CREMOSY</v>
          </cell>
          <cell r="F376" t="str">
            <v>ENFRIADO</v>
          </cell>
          <cell r="G376" t="str">
            <v>-</v>
          </cell>
          <cell r="H376" t="str">
            <v>24X250G</v>
          </cell>
        </row>
        <row r="377">
          <cell r="A377">
            <v>999290</v>
          </cell>
          <cell r="B377" t="str">
            <v>MARGARINA</v>
          </cell>
          <cell r="C377" t="str">
            <v>PROCESADO</v>
          </cell>
          <cell r="D377" t="str">
            <v>BRASIL</v>
          </cell>
          <cell r="E377" t="str">
            <v>PRIMOR</v>
          </cell>
          <cell r="F377" t="str">
            <v>ENFRIADO</v>
          </cell>
          <cell r="G377" t="str">
            <v>-</v>
          </cell>
          <cell r="H377" t="str">
            <v>12X500G</v>
          </cell>
        </row>
        <row r="378">
          <cell r="A378" t="str">
            <v>MGE-01</v>
          </cell>
          <cell r="B378" t="str">
            <v>MARGARINA</v>
          </cell>
          <cell r="C378" t="str">
            <v>PROCESADO</v>
          </cell>
          <cell r="D378" t="str">
            <v>BRASIL</v>
          </cell>
          <cell r="E378" t="str">
            <v>GRADINA</v>
          </cell>
          <cell r="F378" t="str">
            <v>ENFRIADO</v>
          </cell>
          <cell r="G378" t="str">
            <v>-</v>
          </cell>
          <cell r="H378" t="str">
            <v>6X2KG</v>
          </cell>
        </row>
        <row r="379">
          <cell r="A379">
            <v>56692</v>
          </cell>
          <cell r="B379" t="str">
            <v>MARGARINA</v>
          </cell>
          <cell r="C379" t="str">
            <v>PROCESADO</v>
          </cell>
          <cell r="D379" t="str">
            <v>BRASIL</v>
          </cell>
          <cell r="E379" t="str">
            <v>RICCA</v>
          </cell>
          <cell r="F379" t="str">
            <v>ENFRIADO</v>
          </cell>
          <cell r="G379" t="str">
            <v>-</v>
          </cell>
          <cell r="H379" t="str">
            <v>6X2KG</v>
          </cell>
        </row>
        <row r="380">
          <cell r="A380" t="str">
            <v>AM018</v>
          </cell>
          <cell r="B380" t="str">
            <v>MARGARINA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-</v>
          </cell>
          <cell r="H380" t="str">
            <v>-</v>
          </cell>
        </row>
        <row r="381">
          <cell r="A381" t="str">
            <v>AM019</v>
          </cell>
          <cell r="B381" t="str">
            <v>MARGARINA</v>
          </cell>
          <cell r="C381" t="str">
            <v>-</v>
          </cell>
          <cell r="D381" t="str">
            <v>-</v>
          </cell>
          <cell r="E381" t="str">
            <v>-</v>
          </cell>
          <cell r="F381" t="str">
            <v>-</v>
          </cell>
          <cell r="G381" t="str">
            <v>-</v>
          </cell>
          <cell r="H381" t="str">
            <v>-</v>
          </cell>
        </row>
        <row r="382">
          <cell r="A382" t="str">
            <v>AM020</v>
          </cell>
          <cell r="B382" t="str">
            <v>MARGARINA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</row>
        <row r="383">
          <cell r="A383" t="str">
            <v>HS</v>
          </cell>
          <cell r="B383" t="str">
            <v>MARGARINA</v>
          </cell>
          <cell r="C383" t="str">
            <v>PROCESADO</v>
          </cell>
          <cell r="D383" t="str">
            <v>BRASIL</v>
          </cell>
          <cell r="E383" t="str">
            <v>PRIMOR</v>
          </cell>
          <cell r="F383" t="str">
            <v>ENFRIADO</v>
          </cell>
          <cell r="G383" t="str">
            <v>-</v>
          </cell>
          <cell r="H383" t="str">
            <v>1 BALDE</v>
          </cell>
        </row>
        <row r="384">
          <cell r="A384">
            <v>56691</v>
          </cell>
          <cell r="B384" t="str">
            <v>MARGARINA</v>
          </cell>
          <cell r="C384" t="str">
            <v>PROCESADO</v>
          </cell>
          <cell r="D384" t="str">
            <v>BRASIL</v>
          </cell>
          <cell r="E384" t="str">
            <v>PRIMOR</v>
          </cell>
          <cell r="F384" t="str">
            <v>ENFRIADO</v>
          </cell>
          <cell r="G384" t="str">
            <v>-</v>
          </cell>
          <cell r="H384" t="str">
            <v>TARRO 15KG</v>
          </cell>
        </row>
        <row r="385">
          <cell r="A385" t="str">
            <v>MCO-01</v>
          </cell>
          <cell r="B385" t="str">
            <v>MARGARINA</v>
          </cell>
          <cell r="C385" t="str">
            <v>PROCESADO</v>
          </cell>
          <cell r="D385" t="str">
            <v>BRASIL</v>
          </cell>
          <cell r="E385" t="str">
            <v>CUISINE &amp; CO</v>
          </cell>
          <cell r="F385" t="str">
            <v>ENFRIADO</v>
          </cell>
          <cell r="G385" t="str">
            <v>-</v>
          </cell>
          <cell r="H385" t="str">
            <v>500G/B - 12B/C</v>
          </cell>
        </row>
        <row r="386">
          <cell r="A386">
            <v>999833</v>
          </cell>
          <cell r="B386" t="str">
            <v>MARGARINA (CREME DE LEITE)</v>
          </cell>
          <cell r="C386" t="str">
            <v>PROCESADO</v>
          </cell>
          <cell r="D386" t="str">
            <v>BRASIL</v>
          </cell>
          <cell r="E386" t="str">
            <v>DELICIA</v>
          </cell>
          <cell r="F386" t="str">
            <v>ENFRIADO</v>
          </cell>
          <cell r="G386" t="str">
            <v>-</v>
          </cell>
          <cell r="H386" t="str">
            <v>12X500G</v>
          </cell>
        </row>
        <row r="387">
          <cell r="A387">
            <v>54797</v>
          </cell>
          <cell r="B387" t="str">
            <v>MARGARINA (SUPREME)</v>
          </cell>
          <cell r="C387" t="str">
            <v>PROCESADO</v>
          </cell>
          <cell r="D387" t="str">
            <v>BRASIL</v>
          </cell>
          <cell r="E387" t="str">
            <v>DELICIA</v>
          </cell>
          <cell r="F387" t="str">
            <v>ENFRIADO</v>
          </cell>
          <cell r="G387" t="str">
            <v>-</v>
          </cell>
          <cell r="H387" t="str">
            <v>12X500G</v>
          </cell>
        </row>
        <row r="388">
          <cell r="A388">
            <v>55855</v>
          </cell>
          <cell r="B388" t="str">
            <v>MARGARINA 75% LIPIDOS</v>
          </cell>
          <cell r="C388" t="str">
            <v>PROCESADO</v>
          </cell>
          <cell r="D388" t="str">
            <v>BRASIL</v>
          </cell>
          <cell r="E388" t="str">
            <v>CUKIN</v>
          </cell>
          <cell r="F388" t="str">
            <v>ENFRIADO</v>
          </cell>
          <cell r="G388" t="str">
            <v>-</v>
          </cell>
          <cell r="H388" t="str">
            <v>CAJA 10KG</v>
          </cell>
        </row>
        <row r="389">
          <cell r="A389" t="str">
            <v>MGB-01</v>
          </cell>
          <cell r="B389" t="str">
            <v>MARGARINA BOLO</v>
          </cell>
          <cell r="C389" t="str">
            <v>PROCESADO</v>
          </cell>
          <cell r="D389" t="str">
            <v>BRASIL</v>
          </cell>
          <cell r="E389" t="str">
            <v>GRADINA</v>
          </cell>
          <cell r="F389" t="str">
            <v>ENFRIADO</v>
          </cell>
          <cell r="G389" t="str">
            <v>-</v>
          </cell>
          <cell r="H389" t="str">
            <v>6X2KG</v>
          </cell>
        </row>
        <row r="390">
          <cell r="A390" t="str">
            <v>MDC-02</v>
          </cell>
          <cell r="B390" t="str">
            <v>MARGARINA CON SAL</v>
          </cell>
          <cell r="C390" t="str">
            <v>PROCESADO</v>
          </cell>
          <cell r="D390" t="str">
            <v>BRASIL</v>
          </cell>
          <cell r="E390" t="str">
            <v>DELICIA</v>
          </cell>
          <cell r="F390" t="str">
            <v>ENFRIADO</v>
          </cell>
          <cell r="G390" t="str">
            <v>-</v>
          </cell>
          <cell r="H390" t="str">
            <v>500G/B - 12B/C</v>
          </cell>
        </row>
        <row r="391">
          <cell r="A391" t="str">
            <v>MDC-01</v>
          </cell>
          <cell r="B391" t="str">
            <v>MARGARINA CON SAL</v>
          </cell>
          <cell r="C391" t="str">
            <v>PROCESADO</v>
          </cell>
          <cell r="D391" t="str">
            <v>BRASIL</v>
          </cell>
          <cell r="E391" t="str">
            <v>DELICIA</v>
          </cell>
          <cell r="F391" t="str">
            <v>ENFRIADO</v>
          </cell>
          <cell r="G391" t="str">
            <v>-</v>
          </cell>
          <cell r="H391" t="str">
            <v>250G/B - 24B/C</v>
          </cell>
        </row>
        <row r="392">
          <cell r="A392">
            <v>44949</v>
          </cell>
          <cell r="B392" t="str">
            <v>MARGARINA CROISSANT</v>
          </cell>
          <cell r="C392" t="str">
            <v>PROCESADO</v>
          </cell>
          <cell r="D392" t="str">
            <v>BRASIL</v>
          </cell>
          <cell r="E392" t="str">
            <v>GRADINA</v>
          </cell>
          <cell r="F392" t="str">
            <v>ENFRIADO</v>
          </cell>
          <cell r="G392" t="str">
            <v>-</v>
          </cell>
          <cell r="H392" t="str">
            <v>12X2KG</v>
          </cell>
        </row>
        <row r="393">
          <cell r="A393" t="str">
            <v>MGC-01</v>
          </cell>
          <cell r="B393" t="str">
            <v>MARGARINA CROISSANT</v>
          </cell>
          <cell r="C393" t="str">
            <v>PROCESADO</v>
          </cell>
          <cell r="D393" t="str">
            <v>BRASIL</v>
          </cell>
          <cell r="E393" t="str">
            <v>GRADINA</v>
          </cell>
          <cell r="F393" t="str">
            <v>ENFRIADO</v>
          </cell>
          <cell r="G393" t="str">
            <v>-</v>
          </cell>
          <cell r="H393" t="str">
            <v>6X2KG</v>
          </cell>
        </row>
        <row r="394">
          <cell r="A394">
            <v>44521</v>
          </cell>
          <cell r="B394" t="str">
            <v>MARGARINA EVERYDAY</v>
          </cell>
          <cell r="C394" t="str">
            <v>PROCESADO</v>
          </cell>
          <cell r="D394" t="str">
            <v>BRASIL</v>
          </cell>
          <cell r="E394" t="str">
            <v>PRIMOR</v>
          </cell>
          <cell r="F394" t="str">
            <v>ENFRIADO</v>
          </cell>
          <cell r="G394" t="str">
            <v>-</v>
          </cell>
          <cell r="H394" t="str">
            <v>12X500G</v>
          </cell>
        </row>
        <row r="395">
          <cell r="A395" t="str">
            <v>MGF-01</v>
          </cell>
          <cell r="B395" t="str">
            <v>MARGARINA FOLH</v>
          </cell>
          <cell r="C395" t="str">
            <v>PROCESADO</v>
          </cell>
          <cell r="D395" t="str">
            <v>BRASIL</v>
          </cell>
          <cell r="E395" t="str">
            <v>GRADINA</v>
          </cell>
          <cell r="F395" t="str">
            <v>ENFRIADO</v>
          </cell>
          <cell r="G395" t="str">
            <v>-</v>
          </cell>
          <cell r="H395" t="str">
            <v>6X2KG</v>
          </cell>
        </row>
        <row r="396">
          <cell r="A396" t="str">
            <v>MDC-1</v>
          </cell>
          <cell r="B396" t="str">
            <v>MARGARINA VEGETAL DE MESA</v>
          </cell>
          <cell r="C396" t="str">
            <v>PROCESADO</v>
          </cell>
          <cell r="D396" t="str">
            <v>BRASIL</v>
          </cell>
          <cell r="E396" t="str">
            <v>DELICIA SUPREME</v>
          </cell>
          <cell r="F396" t="str">
            <v>ENFRIADO</v>
          </cell>
          <cell r="G396" t="str">
            <v>-</v>
          </cell>
          <cell r="H396" t="str">
            <v>500G/B - 12B/C</v>
          </cell>
        </row>
        <row r="397">
          <cell r="A397" t="str">
            <v>MD-04</v>
          </cell>
          <cell r="B397" t="str">
            <v>MARGARINA VEGETAL DE MESA</v>
          </cell>
          <cell r="C397" t="str">
            <v>PROCESADO</v>
          </cell>
          <cell r="D397" t="str">
            <v>BRASIL</v>
          </cell>
          <cell r="E397" t="str">
            <v>DELICIA SUPREME</v>
          </cell>
          <cell r="F397" t="str">
            <v>ENFRIADO</v>
          </cell>
          <cell r="G397" t="str">
            <v>-</v>
          </cell>
          <cell r="H397" t="str">
            <v>250G/B - 24B/C</v>
          </cell>
        </row>
        <row r="398">
          <cell r="A398" t="str">
            <v>MB-34</v>
          </cell>
          <cell r="B398" t="str">
            <v>MDM POLLO</v>
          </cell>
          <cell r="C398" t="str">
            <v>POLLO</v>
          </cell>
          <cell r="D398" t="str">
            <v>BRASIL</v>
          </cell>
          <cell r="E398" t="str">
            <v>SEARA</v>
          </cell>
          <cell r="F398" t="str">
            <v>CONGELADO</v>
          </cell>
          <cell r="G398" t="str">
            <v>-</v>
          </cell>
          <cell r="H398" t="str">
            <v>CAJA 20KG</v>
          </cell>
        </row>
        <row r="399">
          <cell r="A399" t="str">
            <v>AM021</v>
          </cell>
          <cell r="B399" t="str">
            <v>MEATBALLS</v>
          </cell>
          <cell r="C399" t="str">
            <v>-</v>
          </cell>
          <cell r="D399" t="str">
            <v>-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</row>
        <row r="400">
          <cell r="A400" t="str">
            <v>AM022</v>
          </cell>
          <cell r="B400" t="str">
            <v>MEATBALLS ITALIAN</v>
          </cell>
          <cell r="C400" t="str">
            <v>-</v>
          </cell>
          <cell r="D400" t="str">
            <v>-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</row>
        <row r="401">
          <cell r="A401" t="str">
            <v>FIM-01</v>
          </cell>
          <cell r="B401" t="str">
            <v>MEDALLONES DE FILETE IQF</v>
          </cell>
          <cell r="C401" t="str">
            <v>CERDO</v>
          </cell>
          <cell r="D401" t="str">
            <v>BRASIL</v>
          </cell>
          <cell r="E401" t="str">
            <v>SEARA</v>
          </cell>
          <cell r="F401" t="str">
            <v>CONGELADO</v>
          </cell>
          <cell r="G401" t="str">
            <v>-</v>
          </cell>
          <cell r="H401" t="str">
            <v>0,8KG/B - 12B/C</v>
          </cell>
        </row>
        <row r="402">
          <cell r="A402">
            <v>59627</v>
          </cell>
          <cell r="B402" t="str">
            <v>MEDIO LOMO</v>
          </cell>
          <cell r="C402" t="str">
            <v>CERDO</v>
          </cell>
          <cell r="D402" t="str">
            <v>USA</v>
          </cell>
          <cell r="E402" t="str">
            <v>SWIFT</v>
          </cell>
          <cell r="F402" t="str">
            <v>CONGELADO</v>
          </cell>
          <cell r="G402" t="str">
            <v>-</v>
          </cell>
          <cell r="H402" t="str">
            <v xml:space="preserve">1PC/B - 8B/C </v>
          </cell>
        </row>
        <row r="403">
          <cell r="A403" t="str">
            <v>AM023</v>
          </cell>
          <cell r="B403" t="str">
            <v>MEXICAN STYLE GROUND</v>
          </cell>
          <cell r="C403" t="str">
            <v>-</v>
          </cell>
          <cell r="D403" t="str">
            <v>-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</row>
        <row r="404">
          <cell r="A404" t="str">
            <v>AEC-05</v>
          </cell>
          <cell r="B404" t="str">
            <v>MILANESA DE POLLO</v>
          </cell>
          <cell r="C404" t="str">
            <v>POLLO</v>
          </cell>
          <cell r="D404" t="str">
            <v>BRASIL</v>
          </cell>
          <cell r="E404" t="str">
            <v>SEARA</v>
          </cell>
          <cell r="F404" t="str">
            <v>CONGELADO</v>
          </cell>
          <cell r="G404" t="str">
            <v>-</v>
          </cell>
          <cell r="H404" t="str">
            <v>0,4KG - 12B/C</v>
          </cell>
        </row>
        <row r="405">
          <cell r="A405">
            <v>82352</v>
          </cell>
          <cell r="B405" t="str">
            <v>MOLLEJAS</v>
          </cell>
          <cell r="C405" t="str">
            <v>VACUNO M</v>
          </cell>
          <cell r="D405" t="str">
            <v>USA</v>
          </cell>
          <cell r="E405" t="str">
            <v>SWIFT</v>
          </cell>
          <cell r="F405" t="str">
            <v>CONGELADO</v>
          </cell>
          <cell r="G405" t="str">
            <v>-</v>
          </cell>
          <cell r="H405" t="str">
            <v xml:space="preserve">1PC/B - 36B/C </v>
          </cell>
        </row>
        <row r="406">
          <cell r="A406" t="str">
            <v>CV1660FCM</v>
          </cell>
          <cell r="B406" t="str">
            <v>MOLLEJAS</v>
          </cell>
          <cell r="C406" t="str">
            <v>VACUNO M</v>
          </cell>
          <cell r="D406" t="str">
            <v>CANADA</v>
          </cell>
          <cell r="E406" t="str">
            <v>BLUE RIBBON</v>
          </cell>
          <cell r="F406" t="str">
            <v>CONGELADO</v>
          </cell>
          <cell r="G406" t="str">
            <v>-</v>
          </cell>
          <cell r="H406" t="str">
            <v>2LB/B - 10B/C</v>
          </cell>
        </row>
        <row r="407">
          <cell r="A407" t="str">
            <v>V90020</v>
          </cell>
          <cell r="B407" t="str">
            <v>MOLLEJAS</v>
          </cell>
          <cell r="C407" t="str">
            <v>VACUNO M</v>
          </cell>
          <cell r="D407" t="str">
            <v>USA/CANADA</v>
          </cell>
          <cell r="E407" t="str">
            <v>-</v>
          </cell>
          <cell r="F407" t="str">
            <v>CONGELADO</v>
          </cell>
          <cell r="G407" t="str">
            <v>-</v>
          </cell>
          <cell r="H407" t="str">
            <v>PRODUCTO TERMINADO</v>
          </cell>
        </row>
        <row r="408">
          <cell r="A408">
            <v>82582</v>
          </cell>
          <cell r="B408" t="str">
            <v>MOLLEJAS</v>
          </cell>
          <cell r="C408" t="str">
            <v>VACUNO M</v>
          </cell>
          <cell r="D408" t="str">
            <v>USA</v>
          </cell>
          <cell r="E408" t="str">
            <v>SWIFT</v>
          </cell>
          <cell r="F408" t="str">
            <v>CONGELADO</v>
          </cell>
          <cell r="G408" t="str">
            <v>-</v>
          </cell>
          <cell r="H408" t="str">
            <v>1,5LB/B - 12B/C</v>
          </cell>
        </row>
        <row r="409">
          <cell r="A409" t="str">
            <v>MPT</v>
          </cell>
          <cell r="B409" t="str">
            <v>MUESTRAS PLAN TERRA</v>
          </cell>
          <cell r="C409" t="str">
            <v>PROCESADO</v>
          </cell>
          <cell r="D409" t="str">
            <v>USA</v>
          </cell>
          <cell r="E409" t="str">
            <v>PLANT TERRA</v>
          </cell>
          <cell r="F409" t="str">
            <v>CONGELADO</v>
          </cell>
          <cell r="G409" t="str">
            <v>-</v>
          </cell>
          <cell r="H409" t="str">
            <v>-</v>
          </cell>
        </row>
        <row r="410">
          <cell r="A410" t="str">
            <v>MVH</v>
          </cell>
          <cell r="B410" t="str">
            <v>MUESTRAS VEGANAS</v>
          </cell>
          <cell r="C410" t="str">
            <v>PROCESADO</v>
          </cell>
          <cell r="D410" t="str">
            <v>HOLANDA</v>
          </cell>
          <cell r="E410" t="str">
            <v>VIVERA</v>
          </cell>
          <cell r="F410" t="str">
            <v>CONGELADO</v>
          </cell>
          <cell r="G410" t="str">
            <v>-</v>
          </cell>
          <cell r="H410" t="str">
            <v>-</v>
          </cell>
        </row>
        <row r="411">
          <cell r="A411" t="str">
            <v>NCDESCUENT</v>
          </cell>
          <cell r="B411" t="str">
            <v>NC POR DESCUENTO COMERCIAL</v>
          </cell>
          <cell r="C411" t="str">
            <v>-</v>
          </cell>
          <cell r="D411" t="str">
            <v>-</v>
          </cell>
          <cell r="E411" t="str">
            <v>-</v>
          </cell>
          <cell r="F411" t="str">
            <v>-</v>
          </cell>
          <cell r="G411" t="str">
            <v>-</v>
          </cell>
          <cell r="H411" t="str">
            <v>-</v>
          </cell>
        </row>
        <row r="412">
          <cell r="A412" t="str">
            <v>SNF-112</v>
          </cell>
          <cell r="B412" t="str">
            <v>NUGGETS DE POLLO 1KG</v>
          </cell>
          <cell r="C412" t="str">
            <v>PROCESADO</v>
          </cell>
          <cell r="D412" t="str">
            <v>BRASIL</v>
          </cell>
          <cell r="E412" t="str">
            <v>SEARA</v>
          </cell>
          <cell r="F412" t="str">
            <v>CONGELADO</v>
          </cell>
          <cell r="G412" t="str">
            <v>-</v>
          </cell>
          <cell r="H412" t="str">
            <v>1KG/B - 10B/C</v>
          </cell>
        </row>
        <row r="413">
          <cell r="A413" t="str">
            <v>CPE-11</v>
          </cell>
          <cell r="B413" t="str">
            <v>NUGGETS DE POLLO 1KG (CHUNKS)</v>
          </cell>
          <cell r="C413" t="str">
            <v>PROCESADO</v>
          </cell>
          <cell r="D413" t="str">
            <v>BRASIL</v>
          </cell>
          <cell r="E413" t="str">
            <v>KEPAK</v>
          </cell>
          <cell r="F413" t="str">
            <v>CONGELADO</v>
          </cell>
          <cell r="G413" t="str">
            <v>-</v>
          </cell>
          <cell r="H413" t="str">
            <v>1KG/B - 10B/C</v>
          </cell>
        </row>
        <row r="414">
          <cell r="A414" t="str">
            <v>SNG-12</v>
          </cell>
          <cell r="B414" t="str">
            <v>NUGGETS DE POLLO 1KG (TAVUK)</v>
          </cell>
          <cell r="C414" t="str">
            <v>PROCESADO</v>
          </cell>
          <cell r="D414" t="str">
            <v>BRASIL</v>
          </cell>
          <cell r="E414" t="str">
            <v>KLEIN</v>
          </cell>
          <cell r="F414" t="str">
            <v>CONGELADO</v>
          </cell>
          <cell r="G414" t="str">
            <v>-</v>
          </cell>
          <cell r="H414" t="str">
            <v>1KG/B - 10B/C</v>
          </cell>
        </row>
        <row r="415">
          <cell r="A415" t="str">
            <v>SNF-109</v>
          </cell>
          <cell r="B415" t="str">
            <v>NUGGETS DE POLLO 3KG</v>
          </cell>
          <cell r="C415" t="str">
            <v>PROCESADO</v>
          </cell>
          <cell r="D415" t="str">
            <v>BRASIL</v>
          </cell>
          <cell r="E415" t="str">
            <v>SEARA</v>
          </cell>
          <cell r="F415" t="str">
            <v>CONGELADO</v>
          </cell>
          <cell r="G415" t="str">
            <v>-</v>
          </cell>
          <cell r="H415" t="str">
            <v>3KG/B - 4B/C</v>
          </cell>
        </row>
        <row r="416">
          <cell r="A416" t="str">
            <v>SNF-113</v>
          </cell>
          <cell r="B416" t="str">
            <v>NUGGETS DE POLLO 3KG</v>
          </cell>
          <cell r="C416" t="str">
            <v>PROCESADO</v>
          </cell>
          <cell r="D416" t="str">
            <v>BRASIL</v>
          </cell>
          <cell r="E416" t="str">
            <v>SEARA</v>
          </cell>
          <cell r="F416" t="str">
            <v>CONGELADO</v>
          </cell>
          <cell r="G416" t="str">
            <v>-</v>
          </cell>
          <cell r="H416" t="str">
            <v>3KG/B - 4B/C</v>
          </cell>
        </row>
        <row r="417">
          <cell r="A417" t="str">
            <v>SNF-111</v>
          </cell>
          <cell r="B417" t="str">
            <v>NUGGETS DE POLLO 400G</v>
          </cell>
          <cell r="C417" t="str">
            <v>PROCESADO</v>
          </cell>
          <cell r="D417" t="str">
            <v>BRASIL</v>
          </cell>
          <cell r="E417" t="str">
            <v>SEARA</v>
          </cell>
          <cell r="F417" t="str">
            <v>CONGELADO</v>
          </cell>
          <cell r="G417" t="str">
            <v>-</v>
          </cell>
          <cell r="H417" t="str">
            <v>400G/B - 26B/C</v>
          </cell>
        </row>
        <row r="418">
          <cell r="A418" t="str">
            <v>SNF-46</v>
          </cell>
          <cell r="B418" t="str">
            <v>NUGGETS DE POLLO 400G</v>
          </cell>
          <cell r="C418" t="str">
            <v>PROCESADO</v>
          </cell>
          <cell r="D418" t="str">
            <v>BRASIL</v>
          </cell>
          <cell r="E418" t="str">
            <v>LIDER</v>
          </cell>
          <cell r="F418" t="str">
            <v>CONGELADO</v>
          </cell>
          <cell r="G418" t="str">
            <v>-</v>
          </cell>
          <cell r="H418" t="str">
            <v>400G/B - 26B/C</v>
          </cell>
        </row>
        <row r="419">
          <cell r="A419" t="str">
            <v>OPP</v>
          </cell>
          <cell r="B419" t="str">
            <v>OPERACIÓN PRONTO PAGO</v>
          </cell>
          <cell r="C419" t="str">
            <v>-</v>
          </cell>
          <cell r="D419" t="str">
            <v>-</v>
          </cell>
          <cell r="E419" t="str">
            <v>-</v>
          </cell>
          <cell r="F419" t="str">
            <v>-</v>
          </cell>
          <cell r="G419" t="str">
            <v>-</v>
          </cell>
          <cell r="H419" t="str">
            <v>-</v>
          </cell>
        </row>
        <row r="420">
          <cell r="A420">
            <v>1829</v>
          </cell>
          <cell r="B420" t="str">
            <v>ORIGINAL JERKY</v>
          </cell>
          <cell r="C420" t="str">
            <v>PROCESADO</v>
          </cell>
          <cell r="D420" t="str">
            <v>BRASIL</v>
          </cell>
          <cell r="E420" t="str">
            <v>JACK LINKS</v>
          </cell>
          <cell r="F420" t="str">
            <v>SECO</v>
          </cell>
          <cell r="G420" t="str">
            <v>-</v>
          </cell>
          <cell r="H420" t="str">
            <v>BOLSITA 25G</v>
          </cell>
        </row>
        <row r="421">
          <cell r="A421">
            <v>88570</v>
          </cell>
          <cell r="B421" t="str">
            <v>OSOBUCO</v>
          </cell>
          <cell r="C421" t="str">
            <v>VACUNO M</v>
          </cell>
          <cell r="D421" t="str">
            <v>USA</v>
          </cell>
          <cell r="E421" t="str">
            <v>5 STAR</v>
          </cell>
          <cell r="F421" t="str">
            <v>ENFRIADO</v>
          </cell>
          <cell r="G421" t="str">
            <v>CHOICE</v>
          </cell>
          <cell r="H421" t="str">
            <v>2PC/B - 4B/C</v>
          </cell>
        </row>
        <row r="422">
          <cell r="A422" t="str">
            <v>V30006</v>
          </cell>
          <cell r="B422" t="str">
            <v>OSOBUCO</v>
          </cell>
          <cell r="C422" t="str">
            <v>VACUNO M</v>
          </cell>
          <cell r="D422" t="str">
            <v>USA</v>
          </cell>
          <cell r="E422" t="str">
            <v>-</v>
          </cell>
          <cell r="F422" t="str">
            <v>CONGELADO</v>
          </cell>
          <cell r="G422" t="str">
            <v>-</v>
          </cell>
          <cell r="H422" t="str">
            <v>PRODUCTO TERMINADO</v>
          </cell>
        </row>
        <row r="423">
          <cell r="A423" t="str">
            <v>C0311AHR</v>
          </cell>
          <cell r="B423" t="str">
            <v>OSOBUCO</v>
          </cell>
          <cell r="C423" t="str">
            <v>VACUNO M</v>
          </cell>
          <cell r="D423" t="str">
            <v>CANADA</v>
          </cell>
          <cell r="E423" t="str">
            <v>BLUE RIBBON</v>
          </cell>
          <cell r="F423" t="str">
            <v>CONGELADO</v>
          </cell>
          <cell r="G423" t="str">
            <v>A</v>
          </cell>
          <cell r="H423" t="str">
            <v>2PC/B - 4B/C</v>
          </cell>
        </row>
        <row r="424">
          <cell r="A424">
            <v>19171</v>
          </cell>
          <cell r="B424" t="str">
            <v>OSOBUCO</v>
          </cell>
          <cell r="C424" t="str">
            <v>VACUNO</v>
          </cell>
          <cell r="D424" t="str">
            <v>USA</v>
          </cell>
          <cell r="E424" t="str">
            <v>CLEAR RIVER FARMS</v>
          </cell>
          <cell r="F424" t="str">
            <v>CONGELADO</v>
          </cell>
          <cell r="G424" t="str">
            <v>NO ROLL</v>
          </cell>
          <cell r="H424" t="str">
            <v>2PC/B - 4B/C</v>
          </cell>
        </row>
        <row r="425">
          <cell r="A425">
            <v>88573</v>
          </cell>
          <cell r="B425" t="str">
            <v>OSOBUCO (CENTER CUT)</v>
          </cell>
          <cell r="C425" t="str">
            <v>VACUNO</v>
          </cell>
          <cell r="D425" t="str">
            <v>USA</v>
          </cell>
          <cell r="E425" t="str">
            <v>5 STAR</v>
          </cell>
          <cell r="F425" t="str">
            <v>ENFRIADO</v>
          </cell>
          <cell r="G425" t="str">
            <v>CHOICE</v>
          </cell>
          <cell r="H425" t="str">
            <v>2PC/B - 2B/C</v>
          </cell>
        </row>
        <row r="426">
          <cell r="A426">
            <v>6661</v>
          </cell>
          <cell r="B426" t="str">
            <v>PALANCA</v>
          </cell>
          <cell r="C426" t="str">
            <v>VACUNO</v>
          </cell>
          <cell r="D426" t="str">
            <v>BRASIL</v>
          </cell>
          <cell r="E426" t="str">
            <v>FRIBOI</v>
          </cell>
          <cell r="F426" t="str">
            <v>CONGELADO</v>
          </cell>
          <cell r="G426" t="str">
            <v>V</v>
          </cell>
          <cell r="H426" t="str">
            <v>1PC/B - 10-30B/C</v>
          </cell>
        </row>
        <row r="427">
          <cell r="A427">
            <v>26278</v>
          </cell>
          <cell r="B427" t="str">
            <v>PALANCA</v>
          </cell>
          <cell r="C427" t="str">
            <v>VACUNO</v>
          </cell>
          <cell r="D427" t="str">
            <v>USA</v>
          </cell>
          <cell r="E427" t="str">
            <v>SWIFT</v>
          </cell>
          <cell r="F427" t="str">
            <v>ENFRIADO</v>
          </cell>
          <cell r="G427" t="str">
            <v>CHOICE</v>
          </cell>
          <cell r="H427" t="str">
            <v>1PC/B - 12B/C</v>
          </cell>
        </row>
        <row r="428">
          <cell r="A428">
            <v>88930</v>
          </cell>
          <cell r="B428" t="str">
            <v>PALANCA</v>
          </cell>
          <cell r="C428" t="str">
            <v>VACUNO</v>
          </cell>
          <cell r="D428" t="str">
            <v>USA</v>
          </cell>
          <cell r="E428" t="str">
            <v>5 STAR</v>
          </cell>
          <cell r="F428" t="str">
            <v>ENFRIADO</v>
          </cell>
          <cell r="G428" t="str">
            <v>CHOICE</v>
          </cell>
          <cell r="H428" t="str">
            <v>5PC/B - 6B/C</v>
          </cell>
        </row>
        <row r="429">
          <cell r="A429" t="str">
            <v>PALPAR</v>
          </cell>
          <cell r="B429" t="str">
            <v>PALANCA</v>
          </cell>
          <cell r="C429" t="str">
            <v>VACUNO</v>
          </cell>
          <cell r="D429" t="str">
            <v>PARAGUAY</v>
          </cell>
          <cell r="E429" t="str">
            <v>FRIGOCHACO</v>
          </cell>
          <cell r="F429" t="str">
            <v>ENFRIADO</v>
          </cell>
          <cell r="G429" t="str">
            <v>-</v>
          </cell>
          <cell r="H429" t="str">
            <v>N/A</v>
          </cell>
        </row>
        <row r="430">
          <cell r="A430" t="str">
            <v>C5167AWFR</v>
          </cell>
          <cell r="B430" t="str">
            <v>PALANCA</v>
          </cell>
          <cell r="C430" t="str">
            <v>VACUNO</v>
          </cell>
          <cell r="D430" t="str">
            <v>CANADA</v>
          </cell>
          <cell r="E430" t="str">
            <v>BLUE RIBBON</v>
          </cell>
          <cell r="F430" t="str">
            <v>ENFRIADO</v>
          </cell>
          <cell r="G430" t="str">
            <v>AAA</v>
          </cell>
          <cell r="H430" t="str">
            <v>1PC/B - 18B/C</v>
          </cell>
        </row>
        <row r="431">
          <cell r="A431">
            <v>392555</v>
          </cell>
          <cell r="B431" t="str">
            <v>PALANCA</v>
          </cell>
          <cell r="C431" t="str">
            <v>VACUNO</v>
          </cell>
          <cell r="D431" t="str">
            <v>BRASIL</v>
          </cell>
          <cell r="E431" t="str">
            <v>FRIBOI</v>
          </cell>
          <cell r="F431" t="str">
            <v>CONGELADO</v>
          </cell>
          <cell r="G431" t="str">
            <v>V</v>
          </cell>
          <cell r="H431" t="str">
            <v>25PC/B - 1B/C</v>
          </cell>
        </row>
        <row r="432">
          <cell r="A432">
            <v>389546</v>
          </cell>
          <cell r="B432" t="str">
            <v>PALETA COMPLETA</v>
          </cell>
          <cell r="C432" t="str">
            <v>VACUNO</v>
          </cell>
          <cell r="D432" t="str">
            <v>BRASIL</v>
          </cell>
          <cell r="E432" t="str">
            <v>FRIBOI BLACK</v>
          </cell>
          <cell r="F432" t="str">
            <v>CONGELADO</v>
          </cell>
          <cell r="G432" t="str">
            <v>V</v>
          </cell>
          <cell r="H432" t="str">
            <v>1PC/B - 1-3B/C</v>
          </cell>
        </row>
        <row r="433">
          <cell r="A433" t="str">
            <v>SBI-02</v>
          </cell>
          <cell r="B433" t="str">
            <v>PALETA CON HUESO SIN PIEL</v>
          </cell>
          <cell r="C433" t="str">
            <v>CERDO</v>
          </cell>
          <cell r="D433" t="str">
            <v>BRASIL</v>
          </cell>
          <cell r="E433" t="str">
            <v>SEARA</v>
          </cell>
          <cell r="F433" t="str">
            <v>CONGELADO</v>
          </cell>
          <cell r="G433" t="str">
            <v>-</v>
          </cell>
          <cell r="H433" t="str">
            <v>1PC/B - 2-3B/C</v>
          </cell>
        </row>
        <row r="434">
          <cell r="A434" t="str">
            <v>SBL-100</v>
          </cell>
          <cell r="B434" t="str">
            <v>PALETA DE CERDO</v>
          </cell>
          <cell r="C434" t="str">
            <v>CERDO</v>
          </cell>
          <cell r="D434" t="str">
            <v>BRASIL</v>
          </cell>
          <cell r="E434" t="str">
            <v>SEARA</v>
          </cell>
          <cell r="F434" t="str">
            <v>ENFRIADO</v>
          </cell>
          <cell r="G434" t="str">
            <v>-</v>
          </cell>
          <cell r="H434" t="str">
            <v>1PC/B - 2-3B/C</v>
          </cell>
        </row>
        <row r="435">
          <cell r="A435" t="str">
            <v>SWS-08</v>
          </cell>
          <cell r="B435" t="str">
            <v>PALETA SIN HUESO</v>
          </cell>
          <cell r="C435" t="str">
            <v>CERDO</v>
          </cell>
          <cell r="D435" t="str">
            <v>BRASIL</v>
          </cell>
          <cell r="E435" t="str">
            <v>SEARA</v>
          </cell>
          <cell r="F435" t="str">
            <v>CONGELADO</v>
          </cell>
          <cell r="G435" t="str">
            <v>-</v>
          </cell>
          <cell r="H435" t="str">
            <v>1PC/B - 4B/C</v>
          </cell>
        </row>
        <row r="436">
          <cell r="A436" t="str">
            <v>CHEP</v>
          </cell>
          <cell r="B436" t="str">
            <v>PALLET</v>
          </cell>
          <cell r="C436" t="str">
            <v>PROCESADO</v>
          </cell>
          <cell r="D436" t="str">
            <v>-</v>
          </cell>
          <cell r="E436" t="str">
            <v>-</v>
          </cell>
          <cell r="F436" t="str">
            <v>SECO</v>
          </cell>
          <cell r="G436" t="str">
            <v>-</v>
          </cell>
          <cell r="H436" t="str">
            <v>-</v>
          </cell>
        </row>
        <row r="437">
          <cell r="A437" t="str">
            <v>PQC-01</v>
          </cell>
          <cell r="B437" t="str">
            <v>PAN DE QUESO TRADICIONAL</v>
          </cell>
          <cell r="C437" t="str">
            <v>PROCESADO</v>
          </cell>
          <cell r="D437" t="str">
            <v>BRASIL</v>
          </cell>
          <cell r="E437" t="str">
            <v>MASSA LEVE</v>
          </cell>
          <cell r="F437" t="str">
            <v>CONGELADO</v>
          </cell>
          <cell r="G437" t="str">
            <v>-</v>
          </cell>
          <cell r="H437" t="str">
            <v>0,400KG/B - 25B/C</v>
          </cell>
        </row>
        <row r="438">
          <cell r="A438">
            <v>45000</v>
          </cell>
          <cell r="B438" t="str">
            <v>PANCETA S/H (BELLY)</v>
          </cell>
          <cell r="C438" t="str">
            <v>CERDO</v>
          </cell>
          <cell r="D438" t="str">
            <v>USA</v>
          </cell>
          <cell r="E438" t="str">
            <v>SWIFT</v>
          </cell>
          <cell r="F438" t="str">
            <v>CONGELADO</v>
          </cell>
          <cell r="G438" t="str">
            <v>-</v>
          </cell>
          <cell r="H438" t="str">
            <v>9-11LB/B - 6B/C</v>
          </cell>
        </row>
        <row r="439">
          <cell r="A439" t="str">
            <v>SU-207</v>
          </cell>
          <cell r="B439" t="str">
            <v>PAPADA</v>
          </cell>
          <cell r="C439" t="str">
            <v>CERDO</v>
          </cell>
          <cell r="D439" t="str">
            <v>BRASIL</v>
          </cell>
          <cell r="E439" t="str">
            <v>SEARA</v>
          </cell>
          <cell r="F439" t="str">
            <v>CONGELADO</v>
          </cell>
          <cell r="G439" t="str">
            <v>-</v>
          </cell>
          <cell r="H439" t="str">
            <v>CAJA 20KG-21KG</v>
          </cell>
        </row>
        <row r="440">
          <cell r="A440" t="str">
            <v>ILB-01</v>
          </cell>
          <cell r="B440" t="str">
            <v>PASTA CON SALSA BOLOÑESA DE CARNE DE SOYA</v>
          </cell>
          <cell r="C440" t="str">
            <v>PROCESADO</v>
          </cell>
          <cell r="D440" t="str">
            <v>BRASIL</v>
          </cell>
          <cell r="E440" t="str">
            <v>INCRIVEL</v>
          </cell>
          <cell r="F440" t="str">
            <v>CONGELADO</v>
          </cell>
          <cell r="G440" t="str">
            <v>-</v>
          </cell>
          <cell r="H440" t="str">
            <v>0,35KG/B - 12B/C</v>
          </cell>
        </row>
        <row r="441">
          <cell r="A441" t="str">
            <v>TRO-08</v>
          </cell>
          <cell r="B441" t="str">
            <v>PATA DE CERDO DELANTERA</v>
          </cell>
          <cell r="C441" t="str">
            <v>CERDO M</v>
          </cell>
          <cell r="D441" t="str">
            <v>BRASIL</v>
          </cell>
          <cell r="E441" t="str">
            <v>SEARA</v>
          </cell>
          <cell r="F441" t="str">
            <v>CONGELADO</v>
          </cell>
          <cell r="G441" t="str">
            <v>-</v>
          </cell>
          <cell r="H441" t="str">
            <v>CAJA 18KG</v>
          </cell>
        </row>
        <row r="442">
          <cell r="A442" t="str">
            <v>HFE-09</v>
          </cell>
          <cell r="B442" t="str">
            <v>PATA DE CERDO TRASERA</v>
          </cell>
          <cell r="C442" t="str">
            <v>CERDO M</v>
          </cell>
          <cell r="D442" t="str">
            <v>BRASIL</v>
          </cell>
          <cell r="E442" t="str">
            <v>SEARA</v>
          </cell>
          <cell r="F442" t="str">
            <v>CONGELADO</v>
          </cell>
          <cell r="G442" t="str">
            <v>-</v>
          </cell>
          <cell r="H442" t="str">
            <v>CAJA 18KG</v>
          </cell>
        </row>
        <row r="443">
          <cell r="A443">
            <v>17650</v>
          </cell>
          <cell r="B443" t="str">
            <v>PATA N. 1</v>
          </cell>
          <cell r="C443" t="str">
            <v>VACUNO M</v>
          </cell>
          <cell r="D443" t="str">
            <v>USA</v>
          </cell>
          <cell r="E443" t="str">
            <v>FOUR STAR</v>
          </cell>
          <cell r="F443" t="str">
            <v>CONGELADO</v>
          </cell>
          <cell r="G443" t="str">
            <v>-</v>
          </cell>
          <cell r="H443" t="str">
            <v>8PC/B - 1B/C</v>
          </cell>
        </row>
        <row r="444">
          <cell r="A444">
            <v>82650</v>
          </cell>
          <cell r="B444" t="str">
            <v>PATA N. 1</v>
          </cell>
          <cell r="C444" t="str">
            <v>VACUNO M</v>
          </cell>
          <cell r="D444" t="str">
            <v>USA</v>
          </cell>
          <cell r="E444" t="str">
            <v>SWIFT</v>
          </cell>
          <cell r="F444" t="str">
            <v>CONGELADO</v>
          </cell>
          <cell r="G444" t="str">
            <v>-</v>
          </cell>
          <cell r="H444" t="str">
            <v>6PC/B - 1B/C</v>
          </cell>
        </row>
        <row r="445">
          <cell r="A445">
            <v>82653</v>
          </cell>
          <cell r="B445" t="str">
            <v>PATA N. 1 LARGO</v>
          </cell>
          <cell r="C445" t="str">
            <v>VACUNO M</v>
          </cell>
          <cell r="D445" t="str">
            <v>USA</v>
          </cell>
          <cell r="E445" t="str">
            <v>SWIFT</v>
          </cell>
          <cell r="F445" t="str">
            <v>CONGELADO</v>
          </cell>
          <cell r="G445" t="str">
            <v>-</v>
          </cell>
          <cell r="H445" t="str">
            <v>6PC/B - 1B/C</v>
          </cell>
        </row>
        <row r="446">
          <cell r="A446">
            <v>17651</v>
          </cell>
          <cell r="B446" t="str">
            <v>PATA N. 2</v>
          </cell>
          <cell r="C446" t="str">
            <v>VACUNO M</v>
          </cell>
          <cell r="D446" t="str">
            <v>USA</v>
          </cell>
          <cell r="E446" t="str">
            <v>FOUR STAR</v>
          </cell>
          <cell r="F446" t="str">
            <v>CONGELADO</v>
          </cell>
          <cell r="G446" t="str">
            <v>NO ROLL</v>
          </cell>
          <cell r="H446" t="str">
            <v>8PC/B - 1B/C</v>
          </cell>
        </row>
        <row r="447">
          <cell r="A447">
            <v>82651</v>
          </cell>
          <cell r="B447" t="str">
            <v>PATA N. 2</v>
          </cell>
          <cell r="C447" t="str">
            <v>VACUNO M</v>
          </cell>
          <cell r="D447" t="str">
            <v>USA</v>
          </cell>
          <cell r="E447" t="str">
            <v>SWIFT</v>
          </cell>
          <cell r="F447" t="str">
            <v>CONGELADO</v>
          </cell>
          <cell r="G447" t="str">
            <v>-</v>
          </cell>
          <cell r="H447" t="str">
            <v>6PC/B - 1B/C</v>
          </cell>
        </row>
        <row r="448">
          <cell r="A448" t="str">
            <v>P-128</v>
          </cell>
          <cell r="B448" t="str">
            <v>PATAS</v>
          </cell>
          <cell r="C448" t="str">
            <v>POLLO M</v>
          </cell>
          <cell r="D448" t="str">
            <v>BRASIL</v>
          </cell>
          <cell r="E448" t="str">
            <v>SEARA</v>
          </cell>
          <cell r="F448" t="str">
            <v>CONGELADO</v>
          </cell>
          <cell r="G448" t="str">
            <v>-</v>
          </cell>
          <cell r="H448" t="str">
            <v>7,5KG/B - 2B/C</v>
          </cell>
        </row>
        <row r="449">
          <cell r="A449" t="str">
            <v>CSP</v>
          </cell>
          <cell r="B449" t="str">
            <v>PECHUGA</v>
          </cell>
          <cell r="C449" t="str">
            <v>-</v>
          </cell>
          <cell r="D449" t="str">
            <v>-</v>
          </cell>
          <cell r="E449" t="str">
            <v>-</v>
          </cell>
          <cell r="F449" t="str">
            <v>-</v>
          </cell>
          <cell r="G449" t="str">
            <v>-</v>
          </cell>
          <cell r="H449" t="str">
            <v>-</v>
          </cell>
        </row>
        <row r="450">
          <cell r="A450" t="str">
            <v>OB-10</v>
          </cell>
          <cell r="B450" t="str">
            <v>PECHUGA BLOCK</v>
          </cell>
          <cell r="C450" t="str">
            <v>POLLO</v>
          </cell>
          <cell r="D450" t="str">
            <v>BRASIL</v>
          </cell>
          <cell r="E450" t="str">
            <v>SEARA</v>
          </cell>
          <cell r="F450" t="str">
            <v>CONGELADO</v>
          </cell>
          <cell r="G450" t="str">
            <v>-</v>
          </cell>
          <cell r="H450" t="str">
            <v>7,5KG/B - 2B/C</v>
          </cell>
        </row>
        <row r="451">
          <cell r="A451" t="str">
            <v>OB-172</v>
          </cell>
          <cell r="B451" t="str">
            <v>PECHUGA BOLSA</v>
          </cell>
          <cell r="C451" t="str">
            <v>POLLO</v>
          </cell>
          <cell r="D451" t="str">
            <v>BRASIL</v>
          </cell>
          <cell r="E451" t="str">
            <v>SEARA</v>
          </cell>
          <cell r="F451" t="str">
            <v>CONGELADO</v>
          </cell>
          <cell r="G451" t="str">
            <v>-</v>
          </cell>
          <cell r="H451" t="str">
            <v>2KG/B - 6B/C</v>
          </cell>
        </row>
        <row r="452">
          <cell r="A452" t="str">
            <v>OBM001</v>
          </cell>
          <cell r="B452" t="str">
            <v>PECHUGA BOLSA MARINADA</v>
          </cell>
          <cell r="C452" t="str">
            <v>POLLO</v>
          </cell>
          <cell r="D452" t="str">
            <v>BRASIL</v>
          </cell>
          <cell r="E452" t="str">
            <v>SEARA</v>
          </cell>
          <cell r="F452" t="str">
            <v>CONGELADO</v>
          </cell>
          <cell r="G452" t="str">
            <v>-</v>
          </cell>
          <cell r="H452" t="str">
            <v>2KG/B - 6B/C</v>
          </cell>
        </row>
        <row r="453">
          <cell r="A453" t="str">
            <v>PCO-81</v>
          </cell>
          <cell r="B453" t="str">
            <v>PECHUGA CON HUESO</v>
          </cell>
          <cell r="C453" t="str">
            <v>POLLO</v>
          </cell>
          <cell r="D453" t="str">
            <v>BRASIL</v>
          </cell>
          <cell r="E453" t="str">
            <v>SEARA</v>
          </cell>
          <cell r="F453" t="str">
            <v>CONGELADO</v>
          </cell>
          <cell r="G453" t="str">
            <v>-</v>
          </cell>
          <cell r="H453" t="str">
            <v>CAJA 15KG</v>
          </cell>
        </row>
        <row r="454">
          <cell r="A454" t="str">
            <v>PCO-03</v>
          </cell>
          <cell r="B454" t="str">
            <v>PECHUGA CON HUESO</v>
          </cell>
          <cell r="C454" t="str">
            <v>POLLO</v>
          </cell>
          <cell r="D454" t="str">
            <v>BRASIL</v>
          </cell>
          <cell r="E454" t="str">
            <v>SEARA</v>
          </cell>
          <cell r="F454" t="str">
            <v>CONGELADO</v>
          </cell>
          <cell r="G454" t="str">
            <v>-</v>
          </cell>
          <cell r="H454" t="str">
            <v>CAJA 15KG</v>
          </cell>
        </row>
        <row r="455">
          <cell r="A455" t="str">
            <v>PCO-04</v>
          </cell>
          <cell r="B455" t="str">
            <v>PECHUGA CON HUESO</v>
          </cell>
          <cell r="C455" t="str">
            <v>POLLO</v>
          </cell>
          <cell r="D455" t="str">
            <v>BRASIL</v>
          </cell>
          <cell r="E455" t="str">
            <v>SEARA</v>
          </cell>
          <cell r="F455" t="str">
            <v>CONGELADO</v>
          </cell>
          <cell r="G455" t="str">
            <v>-</v>
          </cell>
          <cell r="H455" t="str">
            <v>CAJA 15KG</v>
          </cell>
        </row>
        <row r="456">
          <cell r="A456">
            <v>19852</v>
          </cell>
          <cell r="B456" t="str">
            <v>PECHUGA CON HUESO</v>
          </cell>
          <cell r="C456" t="str">
            <v>POLLO</v>
          </cell>
          <cell r="D456" t="str">
            <v>USA</v>
          </cell>
          <cell r="E456" t="str">
            <v>PILGRIMS</v>
          </cell>
          <cell r="F456" t="str">
            <v>CONGELADO</v>
          </cell>
          <cell r="G456" t="str">
            <v>-</v>
          </cell>
          <cell r="H456" t="str">
            <v>BOLSA</v>
          </cell>
        </row>
        <row r="457">
          <cell r="A457" t="str">
            <v>PCO-01</v>
          </cell>
          <cell r="B457" t="str">
            <v>PECHUGA CON HUESO</v>
          </cell>
          <cell r="C457" t="str">
            <v>POLLO</v>
          </cell>
          <cell r="D457" t="str">
            <v>BRASIL</v>
          </cell>
          <cell r="E457" t="str">
            <v>SEARA</v>
          </cell>
          <cell r="F457" t="str">
            <v>CONGELADO</v>
          </cell>
          <cell r="G457" t="str">
            <v>-</v>
          </cell>
          <cell r="H457" t="str">
            <v xml:space="preserve">CAJA 15KG </v>
          </cell>
        </row>
        <row r="458">
          <cell r="A458" t="str">
            <v>OB-374</v>
          </cell>
          <cell r="B458" t="str">
            <v>PECHUGA DESHUESADA</v>
          </cell>
          <cell r="C458" t="str">
            <v>POLLO</v>
          </cell>
          <cell r="D458" t="str">
            <v>BRASIL</v>
          </cell>
          <cell r="E458" t="str">
            <v>SEARA</v>
          </cell>
          <cell r="F458" t="str">
            <v>CONGELADO</v>
          </cell>
          <cell r="G458" t="str">
            <v>-</v>
          </cell>
          <cell r="H458" t="str">
            <v>0,8KG/B - 16B/C</v>
          </cell>
        </row>
        <row r="459">
          <cell r="A459" t="str">
            <v>OB-688</v>
          </cell>
          <cell r="B459" t="str">
            <v>PECHUGA INTERFOLIADA</v>
          </cell>
          <cell r="C459" t="str">
            <v>POLLO</v>
          </cell>
          <cell r="D459" t="str">
            <v>BRASIL</v>
          </cell>
          <cell r="E459" t="str">
            <v>SEARA</v>
          </cell>
          <cell r="F459" t="str">
            <v>ENFRIADO</v>
          </cell>
          <cell r="G459" t="str">
            <v>-</v>
          </cell>
          <cell r="H459" t="str">
            <v>CAJA 15KG</v>
          </cell>
        </row>
        <row r="460">
          <cell r="A460" t="str">
            <v>TSB-29</v>
          </cell>
          <cell r="B460" t="str">
            <v>PECHUGA INTERFOLIADA MARINADA</v>
          </cell>
          <cell r="C460" t="str">
            <v>POLLO</v>
          </cell>
          <cell r="D460" t="str">
            <v>BRASIL</v>
          </cell>
          <cell r="E460" t="str">
            <v>SEARA</v>
          </cell>
          <cell r="F460" t="str">
            <v>CONGELADO</v>
          </cell>
          <cell r="G460" t="str">
            <v>-</v>
          </cell>
          <cell r="H460" t="str">
            <v>CAJA 18KG</v>
          </cell>
        </row>
        <row r="461">
          <cell r="A461" t="str">
            <v>OBM-002</v>
          </cell>
          <cell r="B461" t="str">
            <v>PECHUGA INTERFOLIADA MARINADA</v>
          </cell>
          <cell r="C461" t="str">
            <v>POLLO</v>
          </cell>
          <cell r="D461" t="str">
            <v>BRASIL</v>
          </cell>
          <cell r="E461" t="str">
            <v>SEARA</v>
          </cell>
          <cell r="F461" t="str">
            <v>CONGELADO</v>
          </cell>
          <cell r="G461" t="str">
            <v>-</v>
          </cell>
          <cell r="H461" t="str">
            <v>CAJA 12KG</v>
          </cell>
        </row>
        <row r="462">
          <cell r="A462" t="str">
            <v>OBM003</v>
          </cell>
          <cell r="B462" t="str">
            <v>PECHUGA INTERFOLIADA MMPP MARINADA</v>
          </cell>
          <cell r="C462" t="str">
            <v>POLLO</v>
          </cell>
          <cell r="D462" t="str">
            <v>BRASIL</v>
          </cell>
          <cell r="E462" t="str">
            <v>SEARA</v>
          </cell>
          <cell r="F462" t="str">
            <v>CONGELADO</v>
          </cell>
          <cell r="G462" t="str">
            <v>-</v>
          </cell>
          <cell r="H462" t="str">
            <v>CAJA 15KG</v>
          </cell>
        </row>
        <row r="463">
          <cell r="A463" t="str">
            <v>OB-471</v>
          </cell>
          <cell r="B463" t="str">
            <v>PECHUGA INTERFOLIADA SIN PIEL</v>
          </cell>
          <cell r="C463" t="str">
            <v>POLLO</v>
          </cell>
          <cell r="D463" t="str">
            <v>BRASIL</v>
          </cell>
          <cell r="E463" t="str">
            <v>SEARA</v>
          </cell>
          <cell r="F463" t="str">
            <v>CONGELADO</v>
          </cell>
          <cell r="G463" t="str">
            <v>-</v>
          </cell>
          <cell r="H463" t="str">
            <v>CAJA 15KG</v>
          </cell>
        </row>
        <row r="464">
          <cell r="A464" t="str">
            <v>OB-465</v>
          </cell>
          <cell r="B464" t="str">
            <v>PECHUGA IQF</v>
          </cell>
          <cell r="C464" t="str">
            <v>POLLO</v>
          </cell>
          <cell r="D464" t="str">
            <v>BRASIL</v>
          </cell>
          <cell r="E464" t="str">
            <v>SEARA</v>
          </cell>
          <cell r="F464" t="str">
            <v>CONGELADO</v>
          </cell>
          <cell r="G464" t="str">
            <v>-</v>
          </cell>
          <cell r="H464" t="str">
            <v>1KG/B - 12B/C</v>
          </cell>
        </row>
        <row r="465">
          <cell r="A465" t="str">
            <v>OB-015</v>
          </cell>
          <cell r="B465" t="str">
            <v>PECHUGA IQF</v>
          </cell>
          <cell r="C465" t="str">
            <v>POLLO</v>
          </cell>
          <cell r="D465" t="str">
            <v>BRASIL</v>
          </cell>
          <cell r="E465" t="str">
            <v>FUNDO RIO ALEGRE</v>
          </cell>
          <cell r="F465" t="str">
            <v>CONGELADO</v>
          </cell>
          <cell r="G465" t="str">
            <v>-</v>
          </cell>
          <cell r="H465" t="str">
            <v>4,5KG/B - 2B/C</v>
          </cell>
        </row>
        <row r="466">
          <cell r="A466" t="str">
            <v>OBB-01</v>
          </cell>
          <cell r="B466" t="str">
            <v>PECHUGA IQF MARINADA</v>
          </cell>
          <cell r="C466" t="str">
            <v>POLLO</v>
          </cell>
          <cell r="D466" t="str">
            <v>BRASIL</v>
          </cell>
          <cell r="E466" t="str">
            <v>BUEN CORTE</v>
          </cell>
          <cell r="F466" t="str">
            <v>CONGELADO</v>
          </cell>
          <cell r="G466" t="str">
            <v>-</v>
          </cell>
          <cell r="H466" t="str">
            <v>1KG/B - 12B/C</v>
          </cell>
        </row>
        <row r="467">
          <cell r="A467" t="str">
            <v>OBM-001</v>
          </cell>
          <cell r="B467" t="str">
            <v>PECHUGA IQF MARINADA</v>
          </cell>
          <cell r="C467" t="str">
            <v>POLLO</v>
          </cell>
          <cell r="D467" t="str">
            <v>BRASIL</v>
          </cell>
          <cell r="E467" t="str">
            <v>SEARA</v>
          </cell>
          <cell r="F467" t="str">
            <v>CONGELADO</v>
          </cell>
          <cell r="G467" t="str">
            <v>-</v>
          </cell>
          <cell r="H467" t="str">
            <v>1KG/B - 12B/C</v>
          </cell>
        </row>
        <row r="468">
          <cell r="A468" t="str">
            <v>BSS-49</v>
          </cell>
          <cell r="B468" t="str">
            <v>PECHUGA MARINADA COCIDA</v>
          </cell>
          <cell r="C468" t="str">
            <v>POLLO</v>
          </cell>
          <cell r="D468" t="str">
            <v>BRASIL</v>
          </cell>
          <cell r="E468" t="str">
            <v>SEARA</v>
          </cell>
          <cell r="F468" t="str">
            <v>CONGELADO</v>
          </cell>
          <cell r="G468" t="str">
            <v>-</v>
          </cell>
          <cell r="H468" t="str">
            <v>2,5KG/B - 4B/C</v>
          </cell>
        </row>
        <row r="469">
          <cell r="A469" t="str">
            <v>BRW-12</v>
          </cell>
          <cell r="B469" t="str">
            <v>PECHUGA MARINADA COCIDA ASADA</v>
          </cell>
          <cell r="C469" t="str">
            <v>POLLO</v>
          </cell>
          <cell r="D469" t="str">
            <v>BRASIL</v>
          </cell>
          <cell r="E469" t="str">
            <v>SEARA</v>
          </cell>
          <cell r="F469" t="str">
            <v>CONGELADO</v>
          </cell>
          <cell r="G469" t="str">
            <v>-</v>
          </cell>
          <cell r="H469" t="str">
            <v>2,5KG/B - 4B/C</v>
          </cell>
        </row>
        <row r="470">
          <cell r="A470">
            <v>21229</v>
          </cell>
          <cell r="B470" t="str">
            <v>PECHUGA S/P S/H CON CARNE DE COSTILLA</v>
          </cell>
          <cell r="C470" t="str">
            <v>POLLO</v>
          </cell>
          <cell r="D470" t="str">
            <v>USA</v>
          </cell>
          <cell r="E470" t="str">
            <v>PILGRIMS</v>
          </cell>
          <cell r="F470" t="str">
            <v>CONGELADO</v>
          </cell>
          <cell r="G470" t="str">
            <v>-</v>
          </cell>
          <cell r="H470" t="str">
            <v>CAJA 18KG</v>
          </cell>
        </row>
        <row r="471">
          <cell r="A471" t="str">
            <v>BSW-31</v>
          </cell>
          <cell r="B471" t="str">
            <v>PECHUGA SAZONADA COCIDA</v>
          </cell>
          <cell r="C471" t="str">
            <v>POLLO</v>
          </cell>
          <cell r="D471" t="str">
            <v>BRASIL</v>
          </cell>
          <cell r="E471" t="str">
            <v>SEARA</v>
          </cell>
          <cell r="F471" t="str">
            <v>CONGELADO</v>
          </cell>
          <cell r="G471" t="str">
            <v>-</v>
          </cell>
          <cell r="H471" t="str">
            <v>2,5KG/B - 4B/C</v>
          </cell>
        </row>
        <row r="472">
          <cell r="A472" t="str">
            <v>BRD-15</v>
          </cell>
          <cell r="B472" t="str">
            <v>PECHUGA SAZONADA COCIDA ASADA</v>
          </cell>
          <cell r="C472" t="str">
            <v>POLLO</v>
          </cell>
          <cell r="D472" t="str">
            <v>BRASIL</v>
          </cell>
          <cell r="E472" t="str">
            <v>SEARA</v>
          </cell>
          <cell r="F472" t="str">
            <v>CONGELADO</v>
          </cell>
          <cell r="G472" t="str">
            <v>-</v>
          </cell>
          <cell r="H472" t="str">
            <v>2,5KG/B - 4B/C</v>
          </cell>
        </row>
        <row r="473">
          <cell r="A473" t="str">
            <v>KNU-08</v>
          </cell>
          <cell r="B473" t="str">
            <v>PERNIL MANO</v>
          </cell>
          <cell r="C473" t="str">
            <v>CERDO</v>
          </cell>
          <cell r="D473" t="str">
            <v>BRASIL</v>
          </cell>
          <cell r="E473" t="str">
            <v>SEARA</v>
          </cell>
          <cell r="F473" t="str">
            <v>CONGELADO</v>
          </cell>
          <cell r="G473" t="str">
            <v>-</v>
          </cell>
          <cell r="H473" t="str">
            <v>CAJA 17,5KG-18,5KG</v>
          </cell>
        </row>
        <row r="474">
          <cell r="A474" t="str">
            <v>KNU-09</v>
          </cell>
          <cell r="B474" t="str">
            <v>PERNIL MANO</v>
          </cell>
          <cell r="C474" t="str">
            <v>CERDO</v>
          </cell>
          <cell r="D474" t="str">
            <v>BRASIL</v>
          </cell>
          <cell r="E474" t="str">
            <v>SEARA</v>
          </cell>
          <cell r="F474" t="str">
            <v>CONGELADO</v>
          </cell>
          <cell r="G474" t="str">
            <v>-</v>
          </cell>
          <cell r="H474" t="str">
            <v>1PC/B - 16-20B/C</v>
          </cell>
        </row>
        <row r="475">
          <cell r="A475" t="str">
            <v>KNU-12</v>
          </cell>
          <cell r="B475" t="str">
            <v>PERNIL MANO</v>
          </cell>
          <cell r="C475" t="str">
            <v>CERDO</v>
          </cell>
          <cell r="D475" t="str">
            <v>BRASIL</v>
          </cell>
          <cell r="E475" t="str">
            <v>SEARA</v>
          </cell>
          <cell r="F475" t="str">
            <v>CONGELADO</v>
          </cell>
          <cell r="G475" t="str">
            <v>-</v>
          </cell>
          <cell r="H475" t="str">
            <v>CAJA 17,5KG - 18,5KG</v>
          </cell>
        </row>
        <row r="476">
          <cell r="A476" t="str">
            <v>PIC-01</v>
          </cell>
          <cell r="B476" t="str">
            <v>PICANA PORCIONADA</v>
          </cell>
          <cell r="C476" t="str">
            <v>CERDO</v>
          </cell>
          <cell r="D476" t="str">
            <v>BRASIL</v>
          </cell>
          <cell r="E476" t="str">
            <v>SEARA</v>
          </cell>
          <cell r="F476" t="str">
            <v>CONGELADO</v>
          </cell>
          <cell r="G476" t="str">
            <v>-</v>
          </cell>
          <cell r="H476" t="str">
            <v>0,85-1KG/B - 16-20KG/C</v>
          </cell>
        </row>
        <row r="477">
          <cell r="A477" t="str">
            <v>AM024</v>
          </cell>
          <cell r="B477" t="str">
            <v>PLANT BACON</v>
          </cell>
          <cell r="C477" t="str">
            <v>-</v>
          </cell>
          <cell r="D477" t="str">
            <v>-</v>
          </cell>
          <cell r="E477" t="str">
            <v>-</v>
          </cell>
          <cell r="F477" t="str">
            <v>-</v>
          </cell>
          <cell r="G477" t="str">
            <v>-</v>
          </cell>
          <cell r="H477" t="str">
            <v>-</v>
          </cell>
        </row>
        <row r="478">
          <cell r="A478" t="str">
            <v>AM025</v>
          </cell>
          <cell r="B478" t="str">
            <v>PLANT BURGER</v>
          </cell>
          <cell r="C478" t="str">
            <v>-</v>
          </cell>
          <cell r="D478" t="str">
            <v>-</v>
          </cell>
          <cell r="E478" t="str">
            <v>-</v>
          </cell>
          <cell r="F478" t="str">
            <v>-</v>
          </cell>
          <cell r="G478" t="str">
            <v>-</v>
          </cell>
          <cell r="H478" t="str">
            <v>-</v>
          </cell>
        </row>
        <row r="479">
          <cell r="A479" t="str">
            <v>AM026</v>
          </cell>
          <cell r="B479" t="str">
            <v>PLANT MINCE</v>
          </cell>
          <cell r="C479" t="str">
            <v>-</v>
          </cell>
          <cell r="D479" t="str">
            <v>-</v>
          </cell>
          <cell r="E479" t="str">
            <v>-</v>
          </cell>
          <cell r="F479" t="str">
            <v>-</v>
          </cell>
          <cell r="G479" t="str">
            <v>-</v>
          </cell>
          <cell r="H479" t="str">
            <v>-</v>
          </cell>
        </row>
        <row r="480">
          <cell r="A480" t="str">
            <v>AM027</v>
          </cell>
          <cell r="B480" t="str">
            <v>PLANTAARDIGE NUGGETS</v>
          </cell>
          <cell r="C480" t="str">
            <v>-</v>
          </cell>
          <cell r="D480" t="str">
            <v>-</v>
          </cell>
          <cell r="E480" t="str">
            <v>-</v>
          </cell>
          <cell r="F480" t="str">
            <v>-</v>
          </cell>
          <cell r="G480" t="str">
            <v>-</v>
          </cell>
          <cell r="H480" t="str">
            <v>-</v>
          </cell>
        </row>
        <row r="481">
          <cell r="A481" t="str">
            <v>PLC-05</v>
          </cell>
          <cell r="B481" t="str">
            <v>PLATEADA</v>
          </cell>
          <cell r="C481" t="str">
            <v>CERDO</v>
          </cell>
          <cell r="D481" t="str">
            <v>BRASIL</v>
          </cell>
          <cell r="E481" t="str">
            <v>LEBON</v>
          </cell>
          <cell r="F481" t="str">
            <v>CONGELADO</v>
          </cell>
          <cell r="G481" t="str">
            <v>-</v>
          </cell>
          <cell r="H481" t="str">
            <v>1PC/B - 20B/C</v>
          </cell>
        </row>
        <row r="482">
          <cell r="A482">
            <v>392375</v>
          </cell>
          <cell r="B482" t="str">
            <v>PLATEADA</v>
          </cell>
          <cell r="C482" t="str">
            <v>VACUNO</v>
          </cell>
          <cell r="D482" t="str">
            <v>BRASIL</v>
          </cell>
          <cell r="E482" t="str">
            <v>FRIBOI BLACK</v>
          </cell>
          <cell r="F482" t="str">
            <v>CONGELADO</v>
          </cell>
          <cell r="G482" t="str">
            <v>V</v>
          </cell>
          <cell r="H482" t="str">
            <v>0,5-4KG/B - 12-28B/C</v>
          </cell>
        </row>
        <row r="483">
          <cell r="A483" t="str">
            <v>PLAPAR</v>
          </cell>
          <cell r="B483" t="str">
            <v>PLATEADA (PORCIONADO)</v>
          </cell>
          <cell r="C483" t="str">
            <v>VACUNO</v>
          </cell>
          <cell r="D483" t="str">
            <v>PARAGUAY</v>
          </cell>
          <cell r="E483" t="str">
            <v>FRIGOCHACO</v>
          </cell>
          <cell r="F483" t="str">
            <v>ENFRIADO</v>
          </cell>
          <cell r="G483" t="str">
            <v>-</v>
          </cell>
          <cell r="H483" t="str">
            <v>N/A</v>
          </cell>
        </row>
        <row r="484">
          <cell r="A484" t="str">
            <v>GR-694</v>
          </cell>
          <cell r="B484" t="str">
            <v>POLLO ENTERO 1,8KG</v>
          </cell>
          <cell r="C484" t="str">
            <v>POLLO</v>
          </cell>
          <cell r="D484" t="str">
            <v>BRASIL</v>
          </cell>
          <cell r="E484" t="str">
            <v>SEARA</v>
          </cell>
          <cell r="F484" t="str">
            <v>CONGELADO</v>
          </cell>
          <cell r="G484" t="str">
            <v>-</v>
          </cell>
          <cell r="H484" t="str">
            <v>1,8KG/B - 8B/C</v>
          </cell>
        </row>
        <row r="485">
          <cell r="A485" t="str">
            <v>GR-695</v>
          </cell>
          <cell r="B485" t="str">
            <v>POLLO ENTERO 1,9KG</v>
          </cell>
          <cell r="C485" t="str">
            <v>POLLO</v>
          </cell>
          <cell r="D485" t="str">
            <v>BRASIL</v>
          </cell>
          <cell r="E485" t="str">
            <v>SEARA</v>
          </cell>
          <cell r="F485" t="str">
            <v>CONGELADO</v>
          </cell>
          <cell r="G485" t="str">
            <v>-</v>
          </cell>
          <cell r="H485" t="str">
            <v>1,9KG/B - 8B/C</v>
          </cell>
        </row>
        <row r="486">
          <cell r="A486" t="str">
            <v>GR-62</v>
          </cell>
          <cell r="B486" t="str">
            <v>POLLO ENTERO 1,9KG</v>
          </cell>
          <cell r="C486" t="str">
            <v>POLLO</v>
          </cell>
          <cell r="D486" t="str">
            <v>BRASIL</v>
          </cell>
          <cell r="E486" t="str">
            <v>SEARA</v>
          </cell>
          <cell r="F486" t="str">
            <v>CONGELADO</v>
          </cell>
          <cell r="G486" t="str">
            <v>-</v>
          </cell>
          <cell r="H486" t="str">
            <v>1,9KG/B - 8B/C</v>
          </cell>
        </row>
        <row r="487">
          <cell r="A487" t="str">
            <v>GR-696</v>
          </cell>
          <cell r="B487" t="str">
            <v>POLLO ENTERO 2,0KG</v>
          </cell>
          <cell r="C487" t="str">
            <v>POLLO</v>
          </cell>
          <cell r="D487" t="str">
            <v>BRASIL</v>
          </cell>
          <cell r="E487" t="str">
            <v>SEARA</v>
          </cell>
          <cell r="F487" t="str">
            <v>CONGELADO</v>
          </cell>
          <cell r="G487" t="str">
            <v>-</v>
          </cell>
          <cell r="H487" t="str">
            <v>2,0KG/B - 8B/C</v>
          </cell>
        </row>
        <row r="488">
          <cell r="A488" t="str">
            <v>GR-54</v>
          </cell>
          <cell r="B488" t="str">
            <v>POLLO ENTERO 2,0KG</v>
          </cell>
          <cell r="C488" t="str">
            <v>POLLO</v>
          </cell>
          <cell r="D488" t="str">
            <v>BRASIL</v>
          </cell>
          <cell r="E488" t="str">
            <v>SEARA</v>
          </cell>
          <cell r="F488" t="str">
            <v>CONGELADO</v>
          </cell>
          <cell r="G488" t="str">
            <v>-</v>
          </cell>
          <cell r="H488" t="str">
            <v>2,0KG/B - 8B/C</v>
          </cell>
        </row>
        <row r="489">
          <cell r="A489" t="str">
            <v>GR-740</v>
          </cell>
          <cell r="B489" t="str">
            <v>POLLO ENTERO 2,1KG</v>
          </cell>
          <cell r="C489" t="str">
            <v>POLLO</v>
          </cell>
          <cell r="D489" t="str">
            <v>BRASIL</v>
          </cell>
          <cell r="E489" t="str">
            <v>SEARA</v>
          </cell>
          <cell r="F489" t="str">
            <v>CONGELADO</v>
          </cell>
          <cell r="G489" t="str">
            <v>-</v>
          </cell>
          <cell r="H489" t="str">
            <v>2,1KG/B - 7B/C</v>
          </cell>
        </row>
        <row r="490">
          <cell r="A490" t="str">
            <v>GR-47</v>
          </cell>
          <cell r="B490" t="str">
            <v>POLLO ENTERO 2,1KG</v>
          </cell>
          <cell r="C490" t="str">
            <v>POLLO</v>
          </cell>
          <cell r="D490" t="str">
            <v>BRASIL</v>
          </cell>
          <cell r="E490" t="str">
            <v>SEARA</v>
          </cell>
          <cell r="F490" t="str">
            <v>CONGELADO</v>
          </cell>
          <cell r="G490" t="str">
            <v>-</v>
          </cell>
          <cell r="H490" t="str">
            <v>2,1KG/B - 7B/C</v>
          </cell>
        </row>
        <row r="491">
          <cell r="A491" t="str">
            <v>GR-24</v>
          </cell>
          <cell r="B491" t="str">
            <v>POLLO ENTERO 2,1KG</v>
          </cell>
          <cell r="C491" t="str">
            <v>POLLO</v>
          </cell>
          <cell r="D491" t="str">
            <v>BRASIL</v>
          </cell>
          <cell r="E491" t="str">
            <v>SEARA</v>
          </cell>
          <cell r="F491" t="str">
            <v>CONGELADO</v>
          </cell>
          <cell r="G491" t="str">
            <v>-</v>
          </cell>
          <cell r="H491" t="str">
            <v>2,1KG/B - 7B/C</v>
          </cell>
        </row>
        <row r="492">
          <cell r="A492" t="str">
            <v>GR-710</v>
          </cell>
          <cell r="B492" t="str">
            <v>POLLO ENTERO 2,2KG</v>
          </cell>
          <cell r="C492" t="str">
            <v>POLLO</v>
          </cell>
          <cell r="D492" t="str">
            <v>BRASIL</v>
          </cell>
          <cell r="E492" t="str">
            <v>SEARA</v>
          </cell>
          <cell r="F492" t="str">
            <v>CONGELADO</v>
          </cell>
          <cell r="G492" t="str">
            <v>-</v>
          </cell>
          <cell r="H492" t="str">
            <v>2,2KG/B - 7B/C</v>
          </cell>
        </row>
        <row r="493">
          <cell r="A493" t="str">
            <v>GR-39</v>
          </cell>
          <cell r="B493" t="str">
            <v>POLLO ENTERO 2,2KG</v>
          </cell>
          <cell r="C493" t="str">
            <v>POLLO</v>
          </cell>
          <cell r="D493" t="str">
            <v>BRASIL</v>
          </cell>
          <cell r="E493" t="str">
            <v>SEARA</v>
          </cell>
          <cell r="F493" t="str">
            <v>CONGELADO</v>
          </cell>
          <cell r="G493" t="str">
            <v>-</v>
          </cell>
          <cell r="H493" t="str">
            <v>2,2KG/B - 7B/C</v>
          </cell>
        </row>
        <row r="494">
          <cell r="A494" t="str">
            <v>GR-26</v>
          </cell>
          <cell r="B494" t="str">
            <v>POLLO ENTERO 2,2KG</v>
          </cell>
          <cell r="C494" t="str">
            <v>POLLO</v>
          </cell>
          <cell r="D494" t="str">
            <v>BRASIL</v>
          </cell>
          <cell r="E494" t="str">
            <v>SEARA</v>
          </cell>
          <cell r="F494" t="str">
            <v>CONGELADO</v>
          </cell>
          <cell r="G494" t="str">
            <v>-</v>
          </cell>
          <cell r="H494" t="str">
            <v>2,2KG/B - 7B/C</v>
          </cell>
        </row>
        <row r="495">
          <cell r="A495" t="str">
            <v>GR1001</v>
          </cell>
          <cell r="B495" t="str">
            <v>POLLO ENTERO 2,3KG</v>
          </cell>
          <cell r="C495" t="str">
            <v>POLLO</v>
          </cell>
          <cell r="D495" t="str">
            <v>BRASIL</v>
          </cell>
          <cell r="E495" t="str">
            <v>SEARA</v>
          </cell>
          <cell r="F495" t="str">
            <v>CONGELADO</v>
          </cell>
          <cell r="G495" t="str">
            <v>-</v>
          </cell>
          <cell r="H495" t="str">
            <v>2,3KG/B - 7B/C</v>
          </cell>
        </row>
        <row r="496">
          <cell r="A496" t="str">
            <v>GR1002</v>
          </cell>
          <cell r="B496" t="str">
            <v>POLLO ENTERO 2,4KG</v>
          </cell>
          <cell r="C496" t="str">
            <v>POLLO</v>
          </cell>
          <cell r="D496" t="str">
            <v>BRASIL</v>
          </cell>
          <cell r="E496" t="str">
            <v>SEARA</v>
          </cell>
          <cell r="F496" t="str">
            <v>CONGELADO</v>
          </cell>
          <cell r="G496" t="str">
            <v>-</v>
          </cell>
          <cell r="H496" t="str">
            <v>2,4KG/B - 7B/C</v>
          </cell>
        </row>
        <row r="497">
          <cell r="A497" t="str">
            <v>TCC-01</v>
          </cell>
          <cell r="B497" t="str">
            <v>POLLO ENTERO SAZONADO</v>
          </cell>
          <cell r="C497" t="str">
            <v>POLLO</v>
          </cell>
          <cell r="D497" t="str">
            <v>BRASIL</v>
          </cell>
          <cell r="E497" t="str">
            <v>SEARA</v>
          </cell>
          <cell r="F497" t="str">
            <v>CONGELADO</v>
          </cell>
          <cell r="G497" t="str">
            <v>-</v>
          </cell>
          <cell r="H497" t="str">
            <v>1PC/B - 7B/C</v>
          </cell>
        </row>
        <row r="498">
          <cell r="A498" t="str">
            <v>TCC-01</v>
          </cell>
          <cell r="B498" t="str">
            <v>POLLO ENTERO SAZONADO</v>
          </cell>
          <cell r="C498" t="str">
            <v>POLLO</v>
          </cell>
          <cell r="D498" t="str">
            <v>BRASIL</v>
          </cell>
          <cell r="E498" t="str">
            <v>SEARA</v>
          </cell>
          <cell r="F498" t="str">
            <v>CONGELADO</v>
          </cell>
          <cell r="G498" t="str">
            <v>-</v>
          </cell>
          <cell r="H498" t="str">
            <v>1PC/B - 7B/C</v>
          </cell>
        </row>
        <row r="499">
          <cell r="A499" t="str">
            <v>GR-457</v>
          </cell>
          <cell r="B499" t="str">
            <v>POLLO ENTERO SAZONADO PARRILLERO</v>
          </cell>
          <cell r="C499" t="str">
            <v>POLLO</v>
          </cell>
          <cell r="D499" t="str">
            <v>BRASIL</v>
          </cell>
          <cell r="E499" t="str">
            <v>SEARA</v>
          </cell>
          <cell r="F499" t="str">
            <v>CONGELADO</v>
          </cell>
          <cell r="G499" t="str">
            <v>-</v>
          </cell>
          <cell r="H499" t="str">
            <v>2,3KG/B - 6B/C</v>
          </cell>
        </row>
        <row r="500">
          <cell r="A500">
            <v>1050</v>
          </cell>
          <cell r="B500" t="str">
            <v>POLLO GANSO</v>
          </cell>
          <cell r="C500" t="str">
            <v>VACUNO</v>
          </cell>
          <cell r="D500" t="str">
            <v>BRASIL</v>
          </cell>
          <cell r="E500" t="str">
            <v>FRIBOI</v>
          </cell>
          <cell r="F500" t="str">
            <v>ENFRIADO</v>
          </cell>
          <cell r="G500" t="str">
            <v>V</v>
          </cell>
          <cell r="H500" t="str">
            <v>1PC/B - 6-15B/C</v>
          </cell>
        </row>
        <row r="501">
          <cell r="A501">
            <v>353904</v>
          </cell>
          <cell r="B501" t="str">
            <v>POLLO GANSO</v>
          </cell>
          <cell r="C501" t="str">
            <v>VACUNO</v>
          </cell>
          <cell r="D501" t="str">
            <v>BRASIL</v>
          </cell>
          <cell r="E501" t="str">
            <v>FRIBOI</v>
          </cell>
          <cell r="F501" t="str">
            <v>CONGELADO</v>
          </cell>
          <cell r="G501" t="str">
            <v>V</v>
          </cell>
          <cell r="H501" t="str">
            <v>1PC/B - 6-12B/C</v>
          </cell>
        </row>
        <row r="502">
          <cell r="A502">
            <v>354178</v>
          </cell>
          <cell r="B502" t="str">
            <v>POLLO GANSO</v>
          </cell>
          <cell r="C502" t="str">
            <v>VACUNO</v>
          </cell>
          <cell r="D502" t="str">
            <v>BRASIL</v>
          </cell>
          <cell r="E502" t="str">
            <v>FRIBOI</v>
          </cell>
          <cell r="F502" t="str">
            <v>CONGELADO</v>
          </cell>
          <cell r="G502" t="str">
            <v>V</v>
          </cell>
          <cell r="H502" t="str">
            <v>1PC/B - 10-18B/C</v>
          </cell>
        </row>
        <row r="503">
          <cell r="A503">
            <v>388466</v>
          </cell>
          <cell r="B503" t="str">
            <v>POLLO GANSO</v>
          </cell>
          <cell r="C503" t="str">
            <v>VACUNO</v>
          </cell>
          <cell r="D503" t="str">
            <v>BRASIL</v>
          </cell>
          <cell r="E503" t="str">
            <v>FRIBOI BLACK</v>
          </cell>
          <cell r="F503" t="str">
            <v>CONGELADO</v>
          </cell>
          <cell r="G503" t="str">
            <v>V</v>
          </cell>
          <cell r="H503" t="str">
            <v>1PC/B - 8-12B/C</v>
          </cell>
        </row>
        <row r="504">
          <cell r="A504" t="str">
            <v>POLPAR</v>
          </cell>
          <cell r="B504" t="str">
            <v>POLLO GANSO</v>
          </cell>
          <cell r="C504" t="str">
            <v>VACUNO</v>
          </cell>
          <cell r="D504" t="str">
            <v>PARAGUAY</v>
          </cell>
          <cell r="E504" t="str">
            <v>FRIGOCHACO</v>
          </cell>
          <cell r="F504" t="str">
            <v>ENFRIADO</v>
          </cell>
          <cell r="G504" t="str">
            <v>-</v>
          </cell>
          <cell r="H504" t="str">
            <v>N/A</v>
          </cell>
        </row>
        <row r="505">
          <cell r="A505">
            <v>966</v>
          </cell>
          <cell r="B505" t="str">
            <v>POSTA PALETA</v>
          </cell>
          <cell r="C505" t="str">
            <v>VACUNO</v>
          </cell>
          <cell r="D505" t="str">
            <v>BRASIL</v>
          </cell>
          <cell r="E505" t="str">
            <v>FRIBOI</v>
          </cell>
          <cell r="F505" t="str">
            <v>ENFRIADO</v>
          </cell>
          <cell r="G505" t="str">
            <v>V</v>
          </cell>
          <cell r="H505" t="str">
            <v>1PC/B - 3-8B/C</v>
          </cell>
        </row>
        <row r="506">
          <cell r="A506" t="str">
            <v>POSPAR</v>
          </cell>
          <cell r="B506" t="str">
            <v>POSTA PALETA (PORCIONADO)</v>
          </cell>
          <cell r="C506" t="str">
            <v>VACUNO</v>
          </cell>
          <cell r="D506" t="str">
            <v>PARAGUAY</v>
          </cell>
          <cell r="E506" t="str">
            <v>FRIGOCHACO</v>
          </cell>
          <cell r="F506" t="str">
            <v>ENFRIADO</v>
          </cell>
          <cell r="G506" t="str">
            <v>-</v>
          </cell>
          <cell r="H506" t="str">
            <v>N/A</v>
          </cell>
        </row>
        <row r="507">
          <cell r="A507">
            <v>379653</v>
          </cell>
          <cell r="B507" t="str">
            <v>POSTA PALETA EN TROZOS</v>
          </cell>
          <cell r="C507" t="str">
            <v>VACUNO</v>
          </cell>
          <cell r="D507" t="str">
            <v>BRASIL</v>
          </cell>
          <cell r="E507" t="str">
            <v>FRIBOI</v>
          </cell>
          <cell r="F507" t="str">
            <v>ENFRIADO</v>
          </cell>
          <cell r="G507" t="str">
            <v>V</v>
          </cell>
          <cell r="H507" t="str">
            <v>1PC/B - 8-20B/C</v>
          </cell>
        </row>
        <row r="508">
          <cell r="A508">
            <v>365682</v>
          </cell>
          <cell r="B508" t="str">
            <v>POSTA PALETA EN TROZOS</v>
          </cell>
          <cell r="C508" t="str">
            <v>VACUNO</v>
          </cell>
          <cell r="D508" t="str">
            <v>BRASIL</v>
          </cell>
          <cell r="E508" t="str">
            <v>ANGLO</v>
          </cell>
          <cell r="F508" t="str">
            <v>ENFRIADO</v>
          </cell>
          <cell r="G508" t="str">
            <v>V</v>
          </cell>
          <cell r="H508" t="str">
            <v>1PC/B - 1-20B/C</v>
          </cell>
        </row>
        <row r="509">
          <cell r="A509">
            <v>1048</v>
          </cell>
          <cell r="B509" t="str">
            <v>POSTA NEGRA</v>
          </cell>
          <cell r="C509" t="str">
            <v>VACUNO</v>
          </cell>
          <cell r="D509" t="str">
            <v>BRASIL</v>
          </cell>
          <cell r="E509" t="str">
            <v>FRIBOI</v>
          </cell>
          <cell r="F509" t="str">
            <v>ENFRIADO</v>
          </cell>
          <cell r="G509" t="str">
            <v>V</v>
          </cell>
          <cell r="H509" t="str">
            <v>1PC/B - 1-5B/C</v>
          </cell>
        </row>
        <row r="510">
          <cell r="A510">
            <v>388271</v>
          </cell>
          <cell r="B510" t="str">
            <v>POSTA NEGRA</v>
          </cell>
          <cell r="C510" t="str">
            <v>VACUNO</v>
          </cell>
          <cell r="D510" t="str">
            <v>BRASIL</v>
          </cell>
          <cell r="E510" t="str">
            <v>FRIBOI</v>
          </cell>
          <cell r="F510" t="str">
            <v>ENFRIADO</v>
          </cell>
          <cell r="G510" t="str">
            <v>V</v>
          </cell>
          <cell r="H510" t="str">
            <v>1PC/B - 1-3B/C</v>
          </cell>
        </row>
        <row r="511">
          <cell r="A511">
            <v>388467</v>
          </cell>
          <cell r="B511" t="str">
            <v>POSTA NEGRA</v>
          </cell>
          <cell r="C511" t="str">
            <v>VACUNO</v>
          </cell>
          <cell r="D511" t="str">
            <v>BRASIL</v>
          </cell>
          <cell r="E511" t="str">
            <v>FRIBOI BLACK</v>
          </cell>
          <cell r="F511" t="str">
            <v>CONGELADO</v>
          </cell>
          <cell r="G511" t="str">
            <v>V</v>
          </cell>
          <cell r="H511" t="str">
            <v>1PC/B - 1-4B/C</v>
          </cell>
        </row>
        <row r="512">
          <cell r="A512">
            <v>1197</v>
          </cell>
          <cell r="B512" t="str">
            <v>POSTA NEGRA</v>
          </cell>
          <cell r="C512" t="str">
            <v>VACUNO</v>
          </cell>
          <cell r="D512" t="str">
            <v>BRASIL</v>
          </cell>
          <cell r="E512" t="str">
            <v>FRIBOI</v>
          </cell>
          <cell r="F512" t="str">
            <v>ENFRIADO</v>
          </cell>
          <cell r="G512" t="str">
            <v>U</v>
          </cell>
          <cell r="H512" t="str">
            <v>1PC/B - 1-3B/C</v>
          </cell>
        </row>
        <row r="513">
          <cell r="A513">
            <v>354107</v>
          </cell>
          <cell r="B513" t="str">
            <v>POSTA NEGRA</v>
          </cell>
          <cell r="C513" t="str">
            <v>VACUNO</v>
          </cell>
          <cell r="D513" t="str">
            <v>BRASIL</v>
          </cell>
          <cell r="E513" t="str">
            <v>FRIBOI</v>
          </cell>
          <cell r="F513" t="str">
            <v>CONGELADO</v>
          </cell>
          <cell r="G513" t="str">
            <v>U</v>
          </cell>
          <cell r="H513" t="str">
            <v>1PC/B - 1-4B/C</v>
          </cell>
        </row>
        <row r="514">
          <cell r="A514">
            <v>355688</v>
          </cell>
          <cell r="B514" t="str">
            <v>POSTA NEGRA</v>
          </cell>
          <cell r="C514" t="str">
            <v>VACUNO</v>
          </cell>
          <cell r="D514" t="str">
            <v>BRASIL</v>
          </cell>
          <cell r="E514" t="str">
            <v>DO CHEF</v>
          </cell>
          <cell r="F514" t="str">
            <v>ENFRIADO</v>
          </cell>
          <cell r="G514" t="str">
            <v>V</v>
          </cell>
          <cell r="H514" t="str">
            <v>1PC/B - 2-4B/C</v>
          </cell>
        </row>
        <row r="515">
          <cell r="A515">
            <v>379691</v>
          </cell>
          <cell r="B515" t="str">
            <v>POSTA NEGRA</v>
          </cell>
          <cell r="C515" t="str">
            <v>VACUNO</v>
          </cell>
          <cell r="D515" t="str">
            <v>BRASIL</v>
          </cell>
          <cell r="E515" t="str">
            <v>DO CHEF</v>
          </cell>
          <cell r="F515" t="str">
            <v>ENFRIADO</v>
          </cell>
          <cell r="G515" t="str">
            <v>U</v>
          </cell>
          <cell r="H515" t="str">
            <v>1PC/B - 2-4B/C</v>
          </cell>
        </row>
        <row r="516">
          <cell r="A516">
            <v>377464</v>
          </cell>
          <cell r="B516" t="str">
            <v>POSTA NEGRA</v>
          </cell>
          <cell r="C516" t="str">
            <v>VACUNO</v>
          </cell>
          <cell r="D516" t="str">
            <v>BRASIL</v>
          </cell>
          <cell r="E516" t="str">
            <v>FRIBOI</v>
          </cell>
          <cell r="F516" t="str">
            <v>CONGELADO</v>
          </cell>
          <cell r="G516" t="str">
            <v>V</v>
          </cell>
          <cell r="H516" t="str">
            <v>1PC/B - 2-5B/C</v>
          </cell>
        </row>
        <row r="517">
          <cell r="A517">
            <v>379780</v>
          </cell>
          <cell r="B517" t="str">
            <v>POSTA NEGRA SIN TAPA</v>
          </cell>
          <cell r="C517" t="str">
            <v>VACUNO</v>
          </cell>
          <cell r="D517" t="str">
            <v>BRASIL</v>
          </cell>
          <cell r="E517" t="str">
            <v>FRIBOI</v>
          </cell>
          <cell r="F517" t="str">
            <v>ENFRIADO</v>
          </cell>
          <cell r="G517" t="str">
            <v>V</v>
          </cell>
          <cell r="H517" t="str">
            <v>1PC/B - 1-6B/C</v>
          </cell>
        </row>
        <row r="518">
          <cell r="A518">
            <v>3503</v>
          </cell>
          <cell r="B518" t="str">
            <v>POSTA PALETA</v>
          </cell>
          <cell r="C518" t="str">
            <v>VACUNO</v>
          </cell>
          <cell r="D518" t="str">
            <v>BRASIL</v>
          </cell>
          <cell r="E518" t="str">
            <v>FRIBOI</v>
          </cell>
          <cell r="F518" t="str">
            <v>CONGELADO</v>
          </cell>
          <cell r="G518" t="str">
            <v>V</v>
          </cell>
          <cell r="H518" t="str">
            <v>1PC/B - 12-20B/C</v>
          </cell>
        </row>
        <row r="519">
          <cell r="A519">
            <v>390040</v>
          </cell>
          <cell r="B519" t="str">
            <v>POSTA PALETA</v>
          </cell>
          <cell r="C519" t="str">
            <v>VACUNO</v>
          </cell>
          <cell r="D519" t="str">
            <v>BRASIL</v>
          </cell>
          <cell r="E519" t="str">
            <v>SWIFT</v>
          </cell>
          <cell r="F519" t="str">
            <v>CONGELADO</v>
          </cell>
          <cell r="G519" t="str">
            <v>U</v>
          </cell>
          <cell r="H519" t="str">
            <v>1PC/B - 4-12B/C</v>
          </cell>
        </row>
        <row r="520">
          <cell r="A520">
            <v>379676</v>
          </cell>
          <cell r="B520" t="str">
            <v>POSTA PALETA EN TROZOS</v>
          </cell>
          <cell r="C520" t="str">
            <v>VACUNO</v>
          </cell>
          <cell r="D520" t="str">
            <v>BRASIL</v>
          </cell>
          <cell r="E520" t="str">
            <v>SWIFT</v>
          </cell>
          <cell r="F520" t="str">
            <v>ENFRIADO</v>
          </cell>
          <cell r="G520" t="str">
            <v>V</v>
          </cell>
          <cell r="H520" t="str">
            <v>1PC/B - 10-17B/C</v>
          </cell>
        </row>
        <row r="521">
          <cell r="A521">
            <v>583</v>
          </cell>
          <cell r="B521" t="str">
            <v>POSTA ROSADA</v>
          </cell>
          <cell r="C521" t="str">
            <v>VACUNO</v>
          </cell>
          <cell r="D521" t="str">
            <v>BRASIL</v>
          </cell>
          <cell r="E521" t="str">
            <v>FRIBOI</v>
          </cell>
          <cell r="F521" t="str">
            <v>CONGELADO</v>
          </cell>
          <cell r="G521" t="str">
            <v>V</v>
          </cell>
          <cell r="H521" t="str">
            <v>1PC/B - 4B/C</v>
          </cell>
        </row>
        <row r="522">
          <cell r="A522">
            <v>984</v>
          </cell>
          <cell r="B522" t="str">
            <v>POSTA ROSADA</v>
          </cell>
          <cell r="C522" t="str">
            <v>VACUNO</v>
          </cell>
          <cell r="D522" t="str">
            <v>BRASIL</v>
          </cell>
          <cell r="E522" t="str">
            <v>FRIBOI</v>
          </cell>
          <cell r="F522" t="str">
            <v>ENFRIADO</v>
          </cell>
          <cell r="G522" t="str">
            <v>V</v>
          </cell>
          <cell r="H522" t="str">
            <v>1PC/B - 3-4B/C</v>
          </cell>
        </row>
        <row r="523">
          <cell r="A523">
            <v>6575</v>
          </cell>
          <cell r="B523" t="str">
            <v>POSTA ROSADA</v>
          </cell>
          <cell r="C523" t="str">
            <v>VACUNO</v>
          </cell>
          <cell r="D523" t="str">
            <v>BRASIL</v>
          </cell>
          <cell r="E523" t="str">
            <v>FRIBOI</v>
          </cell>
          <cell r="F523" t="str">
            <v>CONGELADO</v>
          </cell>
          <cell r="G523" t="str">
            <v>U</v>
          </cell>
          <cell r="H523" t="str">
            <v>1PC/B - 3-8B/C</v>
          </cell>
        </row>
        <row r="524">
          <cell r="A524">
            <v>379285</v>
          </cell>
          <cell r="B524" t="str">
            <v>POSTA ROSADA</v>
          </cell>
          <cell r="C524" t="str">
            <v>VACUNO</v>
          </cell>
          <cell r="D524" t="str">
            <v>BRASIL</v>
          </cell>
          <cell r="E524" t="str">
            <v>FRIBOI</v>
          </cell>
          <cell r="F524" t="str">
            <v>ENFRIADO</v>
          </cell>
          <cell r="G524" t="str">
            <v>U</v>
          </cell>
          <cell r="H524" t="str">
            <v>1PC/B - 4-6B/C</v>
          </cell>
        </row>
        <row r="525">
          <cell r="A525">
            <v>388469</v>
          </cell>
          <cell r="B525" t="str">
            <v>POSTA ROSADA</v>
          </cell>
          <cell r="C525" t="str">
            <v>VACUNO</v>
          </cell>
          <cell r="D525" t="str">
            <v>BRASIL</v>
          </cell>
          <cell r="E525" t="str">
            <v>FRIBOI BLACK</v>
          </cell>
          <cell r="F525" t="str">
            <v>CONGELADO</v>
          </cell>
          <cell r="G525" t="str">
            <v>V</v>
          </cell>
          <cell r="H525" t="str">
            <v>1PC/B - 3-6B/C</v>
          </cell>
        </row>
        <row r="526">
          <cell r="A526">
            <v>379183</v>
          </cell>
          <cell r="B526" t="str">
            <v>POSTA ROSADA</v>
          </cell>
          <cell r="C526" t="str">
            <v>VACUNO</v>
          </cell>
          <cell r="D526" t="str">
            <v>BRASIL</v>
          </cell>
          <cell r="E526" t="str">
            <v>FRIBOI</v>
          </cell>
          <cell r="F526" t="str">
            <v>CONGELADO</v>
          </cell>
          <cell r="G526" t="str">
            <v>V</v>
          </cell>
          <cell r="H526" t="str">
            <v>1PC/B - 3-6B/C</v>
          </cell>
        </row>
        <row r="527">
          <cell r="A527">
            <v>379396</v>
          </cell>
          <cell r="B527" t="str">
            <v>POSTA ROSADA</v>
          </cell>
          <cell r="C527" t="str">
            <v>VACUNO</v>
          </cell>
          <cell r="D527" t="str">
            <v>BRASIL</v>
          </cell>
          <cell r="E527" t="str">
            <v>FRIBOI</v>
          </cell>
          <cell r="F527" t="str">
            <v>CONGELADO</v>
          </cell>
          <cell r="G527" t="str">
            <v>U</v>
          </cell>
          <cell r="H527" t="str">
            <v>1PC/B - 4B/C</v>
          </cell>
        </row>
        <row r="528">
          <cell r="A528">
            <v>371696</v>
          </cell>
          <cell r="B528" t="str">
            <v>POSTA ROSADA</v>
          </cell>
          <cell r="C528" t="str">
            <v>VACUNO</v>
          </cell>
          <cell r="D528" t="str">
            <v>BRASIL</v>
          </cell>
          <cell r="E528" t="str">
            <v>FRIBOI</v>
          </cell>
          <cell r="F528" t="str">
            <v>CONGELADO</v>
          </cell>
          <cell r="G528" t="str">
            <v>V</v>
          </cell>
          <cell r="H528" t="str">
            <v>1PC/B - 4B/C</v>
          </cell>
        </row>
        <row r="529">
          <cell r="A529">
            <v>379618</v>
          </cell>
          <cell r="B529" t="str">
            <v>POSTA ROSADA</v>
          </cell>
          <cell r="C529" t="str">
            <v>VACUNO</v>
          </cell>
          <cell r="D529" t="str">
            <v>BRASIL</v>
          </cell>
          <cell r="E529" t="str">
            <v>FRIBOI</v>
          </cell>
          <cell r="F529" t="str">
            <v>CONGELADO</v>
          </cell>
          <cell r="G529" t="str">
            <v>V</v>
          </cell>
          <cell r="H529" t="str">
            <v>1PC/B - 3B/C</v>
          </cell>
        </row>
        <row r="530">
          <cell r="A530" t="str">
            <v>LWS-36</v>
          </cell>
          <cell r="B530" t="str">
            <v>PULPA</v>
          </cell>
          <cell r="C530" t="str">
            <v>CERDO</v>
          </cell>
          <cell r="D530" t="str">
            <v>BRASIL</v>
          </cell>
          <cell r="E530" t="str">
            <v>SEARA</v>
          </cell>
          <cell r="F530" t="str">
            <v>CONGELADO</v>
          </cell>
          <cell r="G530" t="str">
            <v>-</v>
          </cell>
          <cell r="H530" t="str">
            <v>1PC/B - 2-3B/C</v>
          </cell>
        </row>
        <row r="531">
          <cell r="A531" t="str">
            <v>LWS-08</v>
          </cell>
          <cell r="B531" t="str">
            <v>PULPA</v>
          </cell>
          <cell r="C531" t="str">
            <v>CERDO</v>
          </cell>
          <cell r="D531" t="str">
            <v>BRASIL</v>
          </cell>
          <cell r="E531" t="str">
            <v>SEARA</v>
          </cell>
          <cell r="F531" t="str">
            <v>CONGELADO</v>
          </cell>
          <cell r="G531" t="str">
            <v>-</v>
          </cell>
          <cell r="H531" t="str">
            <v>1PC/B - 2-3B/C</v>
          </cell>
        </row>
        <row r="532">
          <cell r="A532" t="str">
            <v>LWS-04</v>
          </cell>
          <cell r="B532" t="str">
            <v>PULPA LIMPIA</v>
          </cell>
          <cell r="C532" t="str">
            <v>CERDO</v>
          </cell>
          <cell r="D532" t="str">
            <v>BRASIL</v>
          </cell>
          <cell r="E532" t="str">
            <v>SEARA</v>
          </cell>
          <cell r="F532" t="str">
            <v>CONGELADO</v>
          </cell>
          <cell r="G532" t="str">
            <v>-</v>
          </cell>
          <cell r="H532" t="str">
            <v>1PC/B - 2-3B/C</v>
          </cell>
        </row>
        <row r="533">
          <cell r="A533" t="str">
            <v>LWR-01</v>
          </cell>
          <cell r="B533" t="str">
            <v>PULPA LIMPIA</v>
          </cell>
          <cell r="C533" t="str">
            <v>CERDO</v>
          </cell>
          <cell r="D533" t="str">
            <v>BRASIL</v>
          </cell>
          <cell r="E533" t="str">
            <v>SEARA</v>
          </cell>
          <cell r="F533" t="str">
            <v>ENFRIADO</v>
          </cell>
          <cell r="G533" t="str">
            <v>-</v>
          </cell>
          <cell r="H533" t="str">
            <v>CAJA 6-10KG APROXX</v>
          </cell>
        </row>
        <row r="534">
          <cell r="A534" t="str">
            <v>LWS104</v>
          </cell>
          <cell r="B534" t="str">
            <v>PULPA LIMPIA</v>
          </cell>
          <cell r="C534" t="str">
            <v>CERDO</v>
          </cell>
          <cell r="D534" t="str">
            <v>BRASIL</v>
          </cell>
          <cell r="E534" t="str">
            <v>SEARA</v>
          </cell>
          <cell r="F534" t="str">
            <v>CONGELADO</v>
          </cell>
          <cell r="G534" t="str">
            <v>-</v>
          </cell>
          <cell r="H534" t="str">
            <v>1PC/B - 2-3B/C</v>
          </cell>
        </row>
        <row r="535">
          <cell r="A535" t="str">
            <v>LWS-57</v>
          </cell>
          <cell r="B535" t="str">
            <v>PULPA PIERNA</v>
          </cell>
          <cell r="C535" t="str">
            <v>CERDO</v>
          </cell>
          <cell r="D535" t="str">
            <v>BRASIL</v>
          </cell>
          <cell r="E535" t="str">
            <v>SEARA</v>
          </cell>
          <cell r="F535" t="str">
            <v>CONGELADO</v>
          </cell>
          <cell r="G535" t="str">
            <v>-</v>
          </cell>
          <cell r="H535" t="str">
            <v>1PC/B - 2B/C</v>
          </cell>
        </row>
        <row r="536">
          <cell r="A536">
            <v>50640</v>
          </cell>
          <cell r="B536" t="str">
            <v>PUNTA CHULETA</v>
          </cell>
          <cell r="C536" t="str">
            <v>CERDO</v>
          </cell>
          <cell r="D536" t="str">
            <v>USA</v>
          </cell>
          <cell r="E536" t="str">
            <v>SWIFT</v>
          </cell>
          <cell r="F536" t="str">
            <v>CONGELADO</v>
          </cell>
          <cell r="G536" t="str">
            <v>-</v>
          </cell>
          <cell r="H536" t="str">
            <v>4PC/B - 4B/C</v>
          </cell>
        </row>
        <row r="537">
          <cell r="A537">
            <v>1769</v>
          </cell>
          <cell r="B537" t="str">
            <v>PUNTA DE GANSO</v>
          </cell>
          <cell r="C537" t="str">
            <v>VACUNO</v>
          </cell>
          <cell r="D537" t="str">
            <v>BRASIL</v>
          </cell>
          <cell r="E537" t="str">
            <v>FRIBOI</v>
          </cell>
          <cell r="F537" t="str">
            <v>CONGELADO</v>
          </cell>
          <cell r="G537" t="str">
            <v>V</v>
          </cell>
          <cell r="H537" t="str">
            <v>1PC/B - 8-15B/C</v>
          </cell>
        </row>
        <row r="538">
          <cell r="A538">
            <v>26746</v>
          </cell>
          <cell r="B538" t="str">
            <v>PUNTA DE GANSO</v>
          </cell>
          <cell r="C538" t="str">
            <v>VACUNO</v>
          </cell>
          <cell r="D538" t="str">
            <v>USA</v>
          </cell>
          <cell r="E538" t="str">
            <v>SWIFT</v>
          </cell>
          <cell r="F538" t="str">
            <v>ENFRIADO</v>
          </cell>
          <cell r="G538" t="str">
            <v>CHOICE</v>
          </cell>
          <cell r="H538" t="str">
            <v>1PC/B - 10B/C</v>
          </cell>
        </row>
        <row r="539">
          <cell r="A539" t="str">
            <v>C4807AH5R</v>
          </cell>
          <cell r="B539" t="str">
            <v>PUNTA DE GANSO</v>
          </cell>
          <cell r="C539" t="str">
            <v>VACUNO</v>
          </cell>
          <cell r="D539" t="str">
            <v>CANADA</v>
          </cell>
          <cell r="E539" t="str">
            <v>BLUE RIBBON</v>
          </cell>
          <cell r="F539" t="str">
            <v>CONGELADO</v>
          </cell>
          <cell r="G539" t="str">
            <v>AAA</v>
          </cell>
          <cell r="H539" t="str">
            <v>1PC/B - 16B/C</v>
          </cell>
        </row>
        <row r="540">
          <cell r="A540" t="str">
            <v>PGAIVC8</v>
          </cell>
          <cell r="B540" t="str">
            <v>PUNTA DE GANSO</v>
          </cell>
          <cell r="C540" t="str">
            <v>VACUNO</v>
          </cell>
          <cell r="D540" t="str">
            <v>USA/CANADA</v>
          </cell>
          <cell r="E540" t="str">
            <v>-</v>
          </cell>
          <cell r="F540" t="str">
            <v>ENFRIADO</v>
          </cell>
          <cell r="G540" t="str">
            <v>-</v>
          </cell>
          <cell r="H540" t="str">
            <v>PRODUCTO TERMINADO</v>
          </cell>
        </row>
        <row r="541">
          <cell r="A541">
            <v>15000118</v>
          </cell>
          <cell r="B541" t="str">
            <v>PUNTA DE GANSO</v>
          </cell>
          <cell r="C541" t="str">
            <v>VACUNO</v>
          </cell>
          <cell r="D541" t="str">
            <v>USA</v>
          </cell>
          <cell r="E541" t="str">
            <v>-</v>
          </cell>
          <cell r="F541" t="str">
            <v>ENFRIADO</v>
          </cell>
          <cell r="G541" t="str">
            <v>-</v>
          </cell>
          <cell r="H541" t="str">
            <v>PRODUCTO TERMINADO</v>
          </cell>
        </row>
        <row r="542">
          <cell r="A542">
            <v>1120767</v>
          </cell>
          <cell r="B542" t="str">
            <v>PUNTA DE GANSO</v>
          </cell>
          <cell r="C542" t="str">
            <v>VACUNO</v>
          </cell>
          <cell r="D542" t="str">
            <v>VARIABLE</v>
          </cell>
          <cell r="E542" t="str">
            <v>VARIABLE</v>
          </cell>
          <cell r="F542" t="str">
            <v>ENFRIADO</v>
          </cell>
          <cell r="G542" t="str">
            <v>-</v>
          </cell>
          <cell r="H542" t="str">
            <v>PRODUCTO TERMINADO</v>
          </cell>
        </row>
        <row r="543">
          <cell r="A543">
            <v>388146</v>
          </cell>
          <cell r="B543" t="str">
            <v>PUNTA DE GANSO</v>
          </cell>
          <cell r="C543" t="str">
            <v>VACUNO</v>
          </cell>
          <cell r="D543" t="str">
            <v>BRASIL</v>
          </cell>
          <cell r="E543" t="str">
            <v>MATURATTA</v>
          </cell>
          <cell r="F543" t="str">
            <v>CONGELADO</v>
          </cell>
          <cell r="G543" t="str">
            <v>V</v>
          </cell>
          <cell r="H543" t="str">
            <v>1PC/B - 14B/C</v>
          </cell>
        </row>
        <row r="544">
          <cell r="A544">
            <v>88847</v>
          </cell>
          <cell r="B544" t="str">
            <v>PUNTA DE GANSO</v>
          </cell>
          <cell r="C544" t="str">
            <v>VACUNO</v>
          </cell>
          <cell r="D544" t="str">
            <v>USA</v>
          </cell>
          <cell r="E544" t="str">
            <v>5 STAR</v>
          </cell>
          <cell r="F544" t="str">
            <v>ENFRIADO</v>
          </cell>
          <cell r="G544" t="str">
            <v>CHOICE</v>
          </cell>
          <cell r="H544" t="str">
            <v>4PC/B - 6B/C</v>
          </cell>
        </row>
        <row r="545">
          <cell r="A545" t="str">
            <v>C4807AHFR</v>
          </cell>
          <cell r="B545" t="str">
            <v>PUNTA DE GANSO</v>
          </cell>
          <cell r="C545" t="str">
            <v>VACUNO</v>
          </cell>
          <cell r="D545" t="str">
            <v>CANADA</v>
          </cell>
          <cell r="E545" t="str">
            <v>BLUE RIBBON</v>
          </cell>
          <cell r="F545" t="str">
            <v>ENFRIADO</v>
          </cell>
          <cell r="G545" t="str">
            <v>AAA</v>
          </cell>
          <cell r="H545" t="str">
            <v>1PC/B - 16B/C</v>
          </cell>
        </row>
        <row r="546">
          <cell r="A546" t="str">
            <v>C4807AH5F</v>
          </cell>
          <cell r="B546" t="str">
            <v>PUNTA DE GANSO</v>
          </cell>
          <cell r="C546" t="str">
            <v>VACUNO</v>
          </cell>
          <cell r="D546" t="str">
            <v>CANADA</v>
          </cell>
          <cell r="E546" t="str">
            <v>CANADIAN DIAMOND ANGUS</v>
          </cell>
          <cell r="F546" t="str">
            <v>ENFRIADO</v>
          </cell>
          <cell r="G546" t="str">
            <v>AAA</v>
          </cell>
          <cell r="H546" t="str">
            <v>1PC/B - 16B/C</v>
          </cell>
        </row>
        <row r="547">
          <cell r="A547">
            <v>391322</v>
          </cell>
          <cell r="B547" t="str">
            <v>PUNTA DE GANSO</v>
          </cell>
          <cell r="C547" t="str">
            <v>VACUNO</v>
          </cell>
          <cell r="D547" t="str">
            <v>BRASIL</v>
          </cell>
          <cell r="E547" t="str">
            <v>FRIBOI</v>
          </cell>
          <cell r="F547" t="str">
            <v>ENFRIADO</v>
          </cell>
          <cell r="G547" t="str">
            <v>V</v>
          </cell>
          <cell r="H547" t="str">
            <v>1PC/B - 8-15B/C</v>
          </cell>
        </row>
        <row r="548">
          <cell r="A548" t="str">
            <v>C4807AWFR</v>
          </cell>
          <cell r="B548" t="str">
            <v>PUNTA DE GANSO</v>
          </cell>
          <cell r="C548" t="str">
            <v>VACUNO</v>
          </cell>
          <cell r="D548" t="str">
            <v>CANADA</v>
          </cell>
          <cell r="E548" t="str">
            <v>BLUE RIBBON</v>
          </cell>
          <cell r="F548" t="str">
            <v>ENFRIADO</v>
          </cell>
          <cell r="G548" t="str">
            <v>AAA</v>
          </cell>
          <cell r="H548" t="str">
            <v>1PC/B - 10B/C</v>
          </cell>
        </row>
        <row r="549">
          <cell r="A549">
            <v>6260</v>
          </cell>
          <cell r="B549" t="str">
            <v>PUNTA DE GANSO</v>
          </cell>
          <cell r="C549" t="str">
            <v>VACUNO</v>
          </cell>
          <cell r="D549" t="str">
            <v>BRASIL</v>
          </cell>
          <cell r="E549" t="str">
            <v>FRIBOI BLACK</v>
          </cell>
          <cell r="F549" t="str">
            <v>CONGELADO</v>
          </cell>
          <cell r="G549" t="str">
            <v>V</v>
          </cell>
          <cell r="H549" t="str">
            <v>1PC/B - 10-20B/C</v>
          </cell>
        </row>
        <row r="550">
          <cell r="A550" t="str">
            <v>S4800AHR</v>
          </cell>
          <cell r="B550" t="str">
            <v>PUNTA DE GANSO</v>
          </cell>
          <cell r="C550" t="str">
            <v>VACUNO</v>
          </cell>
          <cell r="D550" t="str">
            <v>CANADA</v>
          </cell>
          <cell r="E550" t="str">
            <v>CLEAR RIVER FARMS</v>
          </cell>
          <cell r="F550" t="str">
            <v>CONGELADO</v>
          </cell>
          <cell r="G550" t="str">
            <v>NO ROLL</v>
          </cell>
          <cell r="H550" t="str">
            <v>1PC/B - 14B/C</v>
          </cell>
        </row>
        <row r="551">
          <cell r="A551" t="str">
            <v>C4807AHR</v>
          </cell>
          <cell r="B551" t="str">
            <v>PUNTA DE GANSO</v>
          </cell>
          <cell r="C551" t="str">
            <v>VACUNO</v>
          </cell>
          <cell r="D551" t="str">
            <v>CANADA</v>
          </cell>
          <cell r="E551" t="str">
            <v>BLUE RIBBON</v>
          </cell>
          <cell r="F551" t="str">
            <v>CONGELADO</v>
          </cell>
          <cell r="G551" t="str">
            <v>AAA</v>
          </cell>
          <cell r="H551" t="str">
            <v>1PC/B - 12B/C</v>
          </cell>
        </row>
        <row r="552">
          <cell r="A552">
            <v>386945</v>
          </cell>
          <cell r="B552" t="str">
            <v>PUNTA DE GANSO MARINADO</v>
          </cell>
          <cell r="C552" t="str">
            <v>VACUNO</v>
          </cell>
          <cell r="D552" t="str">
            <v>BRASIL</v>
          </cell>
          <cell r="E552" t="str">
            <v>FRIBOI</v>
          </cell>
          <cell r="F552" t="str">
            <v>CONGELADO</v>
          </cell>
          <cell r="G552" t="str">
            <v>-</v>
          </cell>
          <cell r="H552" t="str">
            <v>CAJA 12KG</v>
          </cell>
        </row>
        <row r="553">
          <cell r="A553" t="str">
            <v>AM028</v>
          </cell>
          <cell r="B553" t="str">
            <v>PUNTA DE GANSO SAZONADA ASA FACIL</v>
          </cell>
          <cell r="C553" t="str">
            <v>-</v>
          </cell>
          <cell r="D553" t="str">
            <v>-</v>
          </cell>
          <cell r="E553" t="str">
            <v>-</v>
          </cell>
          <cell r="F553" t="str">
            <v>-</v>
          </cell>
          <cell r="G553" t="str">
            <v>-</v>
          </cell>
          <cell r="H553" t="str">
            <v>-</v>
          </cell>
        </row>
        <row r="554">
          <cell r="A554" t="str">
            <v>PUNPAR</v>
          </cell>
          <cell r="B554" t="str">
            <v>PUNTA PALETA</v>
          </cell>
          <cell r="C554" t="str">
            <v>VACUNO</v>
          </cell>
          <cell r="D554" t="str">
            <v>PARAGUAY</v>
          </cell>
          <cell r="E554" t="str">
            <v>FRIGOCHACO</v>
          </cell>
          <cell r="F554" t="str">
            <v>ENFRIADO</v>
          </cell>
          <cell r="G554" t="str">
            <v>-</v>
          </cell>
          <cell r="H554" t="str">
            <v>N/A</v>
          </cell>
        </row>
        <row r="555">
          <cell r="A555">
            <v>387268</v>
          </cell>
          <cell r="B555" t="str">
            <v>PUNTA PALETA</v>
          </cell>
          <cell r="C555" t="str">
            <v>VACUNO</v>
          </cell>
          <cell r="D555" t="str">
            <v>BRASIL</v>
          </cell>
          <cell r="E555">
            <v>1953</v>
          </cell>
          <cell r="F555" t="str">
            <v>CONGELADO</v>
          </cell>
          <cell r="G555" t="str">
            <v>V</v>
          </cell>
          <cell r="H555" t="str">
            <v>1PC/B - 8-16B/C</v>
          </cell>
        </row>
        <row r="556">
          <cell r="A556">
            <v>363463</v>
          </cell>
          <cell r="B556" t="str">
            <v>PUNTA PALETA</v>
          </cell>
          <cell r="C556" t="str">
            <v>VACUNO</v>
          </cell>
          <cell r="D556" t="str">
            <v>BRASIL</v>
          </cell>
          <cell r="E556" t="str">
            <v>ANGLO</v>
          </cell>
          <cell r="F556" t="str">
            <v>ENFRIADO</v>
          </cell>
          <cell r="G556" t="str">
            <v>V</v>
          </cell>
          <cell r="H556" t="str">
            <v>1PC/B - 6-26B/C</v>
          </cell>
        </row>
        <row r="557">
          <cell r="A557">
            <v>975</v>
          </cell>
          <cell r="B557" t="str">
            <v>PUNTA PALETA</v>
          </cell>
          <cell r="C557" t="str">
            <v>VACUNO</v>
          </cell>
          <cell r="D557" t="str">
            <v>BRASIL</v>
          </cell>
          <cell r="E557" t="str">
            <v>FRIBOI</v>
          </cell>
          <cell r="F557" t="str">
            <v>ENFRIADO</v>
          </cell>
          <cell r="G557" t="str">
            <v>V</v>
          </cell>
          <cell r="H557" t="str">
            <v>1PC/B - 8-25B/C</v>
          </cell>
        </row>
        <row r="558">
          <cell r="A558">
            <v>379656</v>
          </cell>
          <cell r="B558" t="str">
            <v>PUNTA PALETA</v>
          </cell>
          <cell r="C558" t="str">
            <v>VACUNO</v>
          </cell>
          <cell r="D558" t="str">
            <v>BRASIL</v>
          </cell>
          <cell r="E558" t="str">
            <v>FRIBOI</v>
          </cell>
          <cell r="F558" t="str">
            <v>ENFRIADO</v>
          </cell>
          <cell r="G558" t="str">
            <v>V</v>
          </cell>
          <cell r="H558" t="str">
            <v>1PC/B - 1-18B/C</v>
          </cell>
        </row>
        <row r="559">
          <cell r="A559">
            <v>24155</v>
          </cell>
          <cell r="B559" t="str">
            <v>PUNTA PALETA</v>
          </cell>
          <cell r="C559" t="str">
            <v>VACUNO</v>
          </cell>
          <cell r="D559" t="str">
            <v>USA</v>
          </cell>
          <cell r="E559" t="str">
            <v>SWIFT</v>
          </cell>
          <cell r="F559" t="str">
            <v>CONGELADO</v>
          </cell>
          <cell r="G559" t="str">
            <v>CHOICE</v>
          </cell>
          <cell r="H559" t="str">
            <v>1PC/B - 5B/C</v>
          </cell>
        </row>
        <row r="560">
          <cell r="A560">
            <v>357711</v>
          </cell>
          <cell r="B560" t="str">
            <v>PUNTA PALETA</v>
          </cell>
          <cell r="C560" t="str">
            <v>VACUNO</v>
          </cell>
          <cell r="D560" t="str">
            <v>BRASIL</v>
          </cell>
          <cell r="E560" t="str">
            <v>FRIBOI</v>
          </cell>
          <cell r="F560" t="str">
            <v>CONGELADO</v>
          </cell>
          <cell r="G560" t="str">
            <v>V</v>
          </cell>
          <cell r="H560" t="str">
            <v>1PC/B - 8-15B/C</v>
          </cell>
        </row>
        <row r="561">
          <cell r="A561">
            <v>390035</v>
          </cell>
          <cell r="B561" t="str">
            <v>PUNTA PALETA</v>
          </cell>
          <cell r="C561" t="str">
            <v>VACUNO</v>
          </cell>
          <cell r="D561" t="str">
            <v>BRASIL</v>
          </cell>
          <cell r="E561" t="str">
            <v>SWIFT</v>
          </cell>
          <cell r="F561" t="str">
            <v>CONGELADO</v>
          </cell>
          <cell r="G561" t="str">
            <v>U</v>
          </cell>
          <cell r="H561" t="str">
            <v>1PC/B - 6-14B/C</v>
          </cell>
        </row>
        <row r="562">
          <cell r="A562">
            <v>357317</v>
          </cell>
          <cell r="B562" t="str">
            <v>PUNTA PALETA</v>
          </cell>
          <cell r="C562" t="str">
            <v>VACUNO</v>
          </cell>
          <cell r="D562" t="str">
            <v>BRASIL</v>
          </cell>
          <cell r="E562" t="str">
            <v>SWIFT</v>
          </cell>
          <cell r="F562" t="str">
            <v>ENFRIADO</v>
          </cell>
          <cell r="G562" t="str">
            <v>V</v>
          </cell>
          <cell r="H562" t="str">
            <v>1PC/B - 6-12B/C</v>
          </cell>
        </row>
        <row r="563">
          <cell r="A563" t="str">
            <v>C1807AWFR</v>
          </cell>
          <cell r="B563" t="str">
            <v>PUNTA PALETA</v>
          </cell>
          <cell r="C563" t="str">
            <v>VACUNO</v>
          </cell>
          <cell r="D563" t="str">
            <v>CANADA</v>
          </cell>
          <cell r="E563" t="str">
            <v>BLUE RIBBON</v>
          </cell>
          <cell r="F563" t="str">
            <v>ENFRIADO</v>
          </cell>
          <cell r="G563" t="str">
            <v>AAA</v>
          </cell>
          <cell r="H563" t="str">
            <v>4PC/B - 12B/C</v>
          </cell>
        </row>
        <row r="564">
          <cell r="A564" t="str">
            <v>C1877AWR</v>
          </cell>
          <cell r="B564" t="str">
            <v>PUNTA PALETA ENTERA</v>
          </cell>
          <cell r="C564" t="str">
            <v>VACUNO</v>
          </cell>
          <cell r="D564" t="str">
            <v>CANADA</v>
          </cell>
          <cell r="E564" t="str">
            <v>BLUE RIBBON</v>
          </cell>
          <cell r="F564" t="str">
            <v>CONGELADO</v>
          </cell>
          <cell r="G564" t="str">
            <v>AAA</v>
          </cell>
          <cell r="H564" t="str">
            <v>1PC/B - 8B/C</v>
          </cell>
        </row>
        <row r="565">
          <cell r="A565">
            <v>21854</v>
          </cell>
          <cell r="B565" t="str">
            <v>PUNTA PICANA</v>
          </cell>
          <cell r="C565" t="str">
            <v>VACUNO</v>
          </cell>
          <cell r="D565" t="str">
            <v>USA</v>
          </cell>
          <cell r="E565" t="str">
            <v>SWIFT</v>
          </cell>
          <cell r="F565" t="str">
            <v>CONGELADO</v>
          </cell>
          <cell r="G565" t="str">
            <v>CHOICE</v>
          </cell>
          <cell r="H565" t="str">
            <v>4PC/B - 4B/C</v>
          </cell>
        </row>
        <row r="566">
          <cell r="A566">
            <v>26596</v>
          </cell>
          <cell r="B566" t="str">
            <v>PUNTA PICANA</v>
          </cell>
          <cell r="C566" t="str">
            <v>VACUNO</v>
          </cell>
          <cell r="D566" t="str">
            <v>USA</v>
          </cell>
          <cell r="E566" t="str">
            <v>SWIFT</v>
          </cell>
          <cell r="F566" t="str">
            <v>ENFRIADO</v>
          </cell>
          <cell r="G566" t="str">
            <v>CHOICE</v>
          </cell>
          <cell r="H566" t="str">
            <v>1PC/B - 12B/C</v>
          </cell>
        </row>
        <row r="567">
          <cell r="A567" t="str">
            <v>C4547AWR</v>
          </cell>
          <cell r="B567" t="str">
            <v>PUNTA PICANA</v>
          </cell>
          <cell r="C567" t="str">
            <v>VACUNO</v>
          </cell>
          <cell r="D567" t="str">
            <v>CANADA</v>
          </cell>
          <cell r="E567" t="str">
            <v>BLUE RIBBON</v>
          </cell>
          <cell r="F567" t="str">
            <v>CONGELADO</v>
          </cell>
          <cell r="G567" t="str">
            <v>AAA</v>
          </cell>
          <cell r="H567" t="str">
            <v>1PC/B - 10B/C</v>
          </cell>
        </row>
        <row r="568">
          <cell r="A568">
            <v>388145</v>
          </cell>
          <cell r="B568" t="str">
            <v>PUNTA PICANA</v>
          </cell>
          <cell r="C568" t="str">
            <v>VACUNO</v>
          </cell>
          <cell r="D568" t="str">
            <v>BRASIL</v>
          </cell>
          <cell r="E568" t="str">
            <v>MATURATTA</v>
          </cell>
          <cell r="F568" t="str">
            <v>CONGELADO</v>
          </cell>
          <cell r="G568" t="str">
            <v>V</v>
          </cell>
          <cell r="H568" t="str">
            <v>1PC/B - 16B/C</v>
          </cell>
        </row>
        <row r="569">
          <cell r="A569">
            <v>88854</v>
          </cell>
          <cell r="B569" t="str">
            <v>PUNTA PICANA</v>
          </cell>
          <cell r="C569" t="str">
            <v>VACUNO</v>
          </cell>
          <cell r="D569" t="str">
            <v>USA</v>
          </cell>
          <cell r="E569" t="str">
            <v>5 STAR</v>
          </cell>
          <cell r="F569" t="str">
            <v>ENFRIADO</v>
          </cell>
          <cell r="G569" t="str">
            <v>CHOICE</v>
          </cell>
          <cell r="H569" t="str">
            <v>4PC/B - 5B/C</v>
          </cell>
        </row>
        <row r="570">
          <cell r="A570" t="str">
            <v>C4547AWFR</v>
          </cell>
          <cell r="B570" t="str">
            <v>PUNTA PICANA</v>
          </cell>
          <cell r="C570" t="str">
            <v>VACUNO</v>
          </cell>
          <cell r="D570" t="str">
            <v>CANADA</v>
          </cell>
          <cell r="E570" t="str">
            <v>BLUE RIBBON</v>
          </cell>
          <cell r="F570" t="str">
            <v>ENFRIADO</v>
          </cell>
          <cell r="G570" t="str">
            <v>AAA</v>
          </cell>
          <cell r="H570" t="str">
            <v>1PC/B - 10B/C</v>
          </cell>
        </row>
        <row r="571">
          <cell r="A571" t="str">
            <v>C4547AW5FR</v>
          </cell>
          <cell r="B571" t="str">
            <v>PUNTA PICANA</v>
          </cell>
          <cell r="C571" t="str">
            <v>VACUNO</v>
          </cell>
          <cell r="D571" t="str">
            <v>CANADA</v>
          </cell>
          <cell r="E571" t="str">
            <v>BLUE RIBBON</v>
          </cell>
          <cell r="F571" t="str">
            <v>ENFRIADO</v>
          </cell>
          <cell r="G571" t="str">
            <v>AAA</v>
          </cell>
          <cell r="H571" t="str">
            <v>1PC/B - 10B/C</v>
          </cell>
        </row>
        <row r="572">
          <cell r="A572">
            <v>387029</v>
          </cell>
          <cell r="B572" t="str">
            <v>PUNTA PICANA SAZONADA</v>
          </cell>
          <cell r="C572" t="str">
            <v>VACUNO</v>
          </cell>
          <cell r="D572" t="str">
            <v>BRASIL</v>
          </cell>
          <cell r="E572" t="str">
            <v>FRIBOI</v>
          </cell>
          <cell r="F572" t="str">
            <v>CONGELADO</v>
          </cell>
          <cell r="G572" t="str">
            <v>-</v>
          </cell>
          <cell r="H572" t="str">
            <v>CAJA 12KG</v>
          </cell>
        </row>
        <row r="573">
          <cell r="A573" t="str">
            <v>STK-89</v>
          </cell>
          <cell r="B573" t="str">
            <v>REBOZADO DE POLLO</v>
          </cell>
          <cell r="C573" t="str">
            <v>PROCESADO</v>
          </cell>
          <cell r="D573" t="str">
            <v>BRASIL</v>
          </cell>
          <cell r="E573" t="str">
            <v>SEARA</v>
          </cell>
          <cell r="F573" t="str">
            <v>CONGELADO</v>
          </cell>
          <cell r="G573" t="str">
            <v>-</v>
          </cell>
          <cell r="H573" t="str">
            <v>100G/B - 72B/C</v>
          </cell>
        </row>
        <row r="574">
          <cell r="A574" t="str">
            <v>ISP-01</v>
          </cell>
          <cell r="B574" t="str">
            <v>REBOZADOS DE SOYA SABOR PESCADO</v>
          </cell>
          <cell r="C574" t="str">
            <v>PROCESADO</v>
          </cell>
          <cell r="D574" t="str">
            <v>BRASIL</v>
          </cell>
          <cell r="E574" t="str">
            <v>INCRIVEL</v>
          </cell>
          <cell r="F574" t="str">
            <v>CONGELADO</v>
          </cell>
          <cell r="G574" t="str">
            <v>-</v>
          </cell>
          <cell r="H574" t="str">
            <v>0,3KG/B - 16B/C</v>
          </cell>
        </row>
        <row r="575">
          <cell r="A575" t="str">
            <v>IMP-02</v>
          </cell>
          <cell r="B575" t="str">
            <v>REBOZADOS DE SOYA SABOR PESCADO</v>
          </cell>
          <cell r="C575" t="str">
            <v>PROCESADO</v>
          </cell>
          <cell r="D575" t="str">
            <v>BRASIL</v>
          </cell>
          <cell r="E575" t="str">
            <v>INCRIVEL</v>
          </cell>
          <cell r="F575" t="str">
            <v>CONGELADO</v>
          </cell>
          <cell r="G575" t="str">
            <v>-</v>
          </cell>
          <cell r="H575" t="str">
            <v>0,220KG/B - 20B/C</v>
          </cell>
        </row>
        <row r="576">
          <cell r="A576" t="str">
            <v>INA-01</v>
          </cell>
          <cell r="B576" t="str">
            <v>REBOZADOS DE SOYA SABOR POLLO</v>
          </cell>
          <cell r="C576" t="str">
            <v>PROCESADO</v>
          </cell>
          <cell r="D576" t="str">
            <v>BRASIL</v>
          </cell>
          <cell r="E576" t="str">
            <v>INCRIVEL</v>
          </cell>
          <cell r="F576" t="str">
            <v>CONGELADO</v>
          </cell>
          <cell r="G576" t="str">
            <v>-</v>
          </cell>
          <cell r="H576" t="str">
            <v>0,3KG/B - 16B/C</v>
          </cell>
        </row>
        <row r="577">
          <cell r="A577">
            <v>386275</v>
          </cell>
          <cell r="B577" t="str">
            <v>RECORTE Y TROZOS (TRIMMINGS 80/20)</v>
          </cell>
          <cell r="C577" t="str">
            <v>VACUNO</v>
          </cell>
          <cell r="D577" t="str">
            <v>BRASIL</v>
          </cell>
          <cell r="E577" t="str">
            <v>FRIBOI BLACK</v>
          </cell>
          <cell r="F577" t="str">
            <v>CONGELADO</v>
          </cell>
          <cell r="G577" t="str">
            <v>V</v>
          </cell>
          <cell r="H577" t="str">
            <v>1PC/B - 1B/C</v>
          </cell>
        </row>
        <row r="578">
          <cell r="A578">
            <v>358790</v>
          </cell>
          <cell r="B578" t="str">
            <v>RECORTES Y TROZOS 80VL</v>
          </cell>
          <cell r="C578" t="str">
            <v>VACUNO</v>
          </cell>
          <cell r="D578" t="str">
            <v>BRASIL</v>
          </cell>
          <cell r="E578" t="str">
            <v>FRIBOI</v>
          </cell>
          <cell r="F578" t="str">
            <v>CONGELADO</v>
          </cell>
          <cell r="G578" t="str">
            <v>V</v>
          </cell>
          <cell r="H578" t="str">
            <v>1PC/B - 20-25KG/C</v>
          </cell>
        </row>
        <row r="579">
          <cell r="A579" t="str">
            <v>AM029</v>
          </cell>
          <cell r="B579" t="str">
            <v>ROOK WORST</v>
          </cell>
          <cell r="C579" t="str">
            <v>-</v>
          </cell>
          <cell r="D579" t="str">
            <v>-</v>
          </cell>
          <cell r="E579" t="str">
            <v>-</v>
          </cell>
          <cell r="F579" t="str">
            <v>-</v>
          </cell>
          <cell r="G579" t="str">
            <v>-</v>
          </cell>
          <cell r="H579" t="str">
            <v>-</v>
          </cell>
        </row>
        <row r="580">
          <cell r="A580" t="str">
            <v>CFF-62</v>
          </cell>
          <cell r="B580" t="str">
            <v>SALCHICHA</v>
          </cell>
          <cell r="C580" t="str">
            <v>PROCESADO</v>
          </cell>
          <cell r="D580" t="str">
            <v>BRASIL</v>
          </cell>
          <cell r="E580" t="str">
            <v>LEBON</v>
          </cell>
          <cell r="F580" t="str">
            <v>ENFRIADO</v>
          </cell>
          <cell r="G580" t="str">
            <v>-</v>
          </cell>
          <cell r="H580" t="str">
            <v>12X450G</v>
          </cell>
        </row>
        <row r="581">
          <cell r="A581" t="str">
            <v>CFF-74</v>
          </cell>
          <cell r="B581" t="str">
            <v>SALCHICHA</v>
          </cell>
          <cell r="C581" t="str">
            <v>PROCESADO</v>
          </cell>
          <cell r="D581" t="str">
            <v>BRASIL</v>
          </cell>
          <cell r="E581" t="str">
            <v>ACUENTA</v>
          </cell>
          <cell r="F581" t="str">
            <v>ENFRIADO</v>
          </cell>
          <cell r="G581" t="str">
            <v>-</v>
          </cell>
          <cell r="H581" t="str">
            <v>0,5KG/B - 12B/C</v>
          </cell>
        </row>
        <row r="582">
          <cell r="A582" t="str">
            <v>CFF-72</v>
          </cell>
          <cell r="B582" t="str">
            <v>SALCHICHA PAVO</v>
          </cell>
          <cell r="C582" t="str">
            <v>PROCESADO</v>
          </cell>
          <cell r="D582" t="str">
            <v>BRASIL</v>
          </cell>
          <cell r="E582" t="str">
            <v>LIDER</v>
          </cell>
          <cell r="F582" t="str">
            <v>ENFRIADO</v>
          </cell>
          <cell r="G582" t="str">
            <v>-</v>
          </cell>
          <cell r="H582" t="str">
            <v>0,5KG/B - 12B/C</v>
          </cell>
        </row>
        <row r="583">
          <cell r="A583" t="str">
            <v>CFF-71</v>
          </cell>
          <cell r="B583" t="str">
            <v>SALCHICHA POLLO</v>
          </cell>
          <cell r="C583" t="str">
            <v>PROCESADO</v>
          </cell>
          <cell r="D583" t="str">
            <v>BRASIL</v>
          </cell>
          <cell r="E583" t="str">
            <v>LIDER</v>
          </cell>
          <cell r="F583" t="str">
            <v>ENFRIADO</v>
          </cell>
          <cell r="G583" t="str">
            <v>-</v>
          </cell>
          <cell r="H583" t="str">
            <v>0,5KG/B - 12B/C</v>
          </cell>
        </row>
        <row r="584">
          <cell r="A584" t="str">
            <v>CFF-70</v>
          </cell>
          <cell r="B584" t="str">
            <v>SALCHICHA SUREÑA</v>
          </cell>
          <cell r="C584" t="str">
            <v>PROCESADO</v>
          </cell>
          <cell r="D584" t="str">
            <v>BRASIL</v>
          </cell>
          <cell r="E584" t="str">
            <v>LIDER</v>
          </cell>
          <cell r="F584" t="str">
            <v>ENFRIADO</v>
          </cell>
          <cell r="G584" t="str">
            <v>-</v>
          </cell>
          <cell r="H584" t="str">
            <v>0,5KG/B - 12B/C</v>
          </cell>
        </row>
        <row r="585">
          <cell r="A585" t="str">
            <v>CFF-40</v>
          </cell>
          <cell r="B585" t="str">
            <v>SALCHICHA SUREÑA</v>
          </cell>
          <cell r="C585" t="str">
            <v>PROCESADO</v>
          </cell>
          <cell r="D585" t="str">
            <v>BRASIL</v>
          </cell>
          <cell r="E585" t="str">
            <v>FUNDO RIO ALEGRE</v>
          </cell>
          <cell r="F585" t="str">
            <v>ENFRIADO</v>
          </cell>
          <cell r="G585" t="str">
            <v>-</v>
          </cell>
          <cell r="H585" t="str">
            <v>0,5KG/B - 12B/C</v>
          </cell>
        </row>
        <row r="586">
          <cell r="A586" t="str">
            <v>AM030</v>
          </cell>
          <cell r="B586" t="str">
            <v>SEASONED GROUND</v>
          </cell>
          <cell r="C586" t="str">
            <v>-</v>
          </cell>
          <cell r="D586" t="str">
            <v>-</v>
          </cell>
          <cell r="E586" t="str">
            <v>-</v>
          </cell>
          <cell r="F586" t="str">
            <v>-</v>
          </cell>
          <cell r="G586" t="str">
            <v>-</v>
          </cell>
          <cell r="H586" t="str">
            <v>-</v>
          </cell>
        </row>
        <row r="587">
          <cell r="A587" t="str">
            <v>SER</v>
          </cell>
          <cell r="B587" t="str">
            <v>SERVICIOS</v>
          </cell>
          <cell r="C587" t="str">
            <v>-</v>
          </cell>
          <cell r="D587" t="str">
            <v>-</v>
          </cell>
          <cell r="E587" t="str">
            <v>-</v>
          </cell>
          <cell r="F587" t="str">
            <v>-</v>
          </cell>
          <cell r="G587" t="str">
            <v>-</v>
          </cell>
          <cell r="H587" t="str">
            <v>-</v>
          </cell>
        </row>
        <row r="588">
          <cell r="A588">
            <v>976</v>
          </cell>
          <cell r="B588" t="str">
            <v>SOBRECOSTILLA</v>
          </cell>
          <cell r="C588" t="str">
            <v>VACUNO</v>
          </cell>
          <cell r="D588" t="str">
            <v>BRASIL</v>
          </cell>
          <cell r="E588" t="str">
            <v>FRIBOI</v>
          </cell>
          <cell r="F588" t="str">
            <v>ENFRIADO</v>
          </cell>
          <cell r="G588" t="str">
            <v>V</v>
          </cell>
          <cell r="H588" t="str">
            <v>1PC/B - 3-20B/C</v>
          </cell>
        </row>
        <row r="589">
          <cell r="A589">
            <v>358388</v>
          </cell>
          <cell r="B589" t="str">
            <v>SOBRECOSTILLA</v>
          </cell>
          <cell r="C589" t="str">
            <v>VACUNO</v>
          </cell>
          <cell r="D589" t="str">
            <v>BRASIL</v>
          </cell>
          <cell r="E589" t="str">
            <v>FRIBOI</v>
          </cell>
          <cell r="F589" t="str">
            <v>CONGELADO</v>
          </cell>
          <cell r="G589" t="str">
            <v>V</v>
          </cell>
          <cell r="H589" t="str">
            <v>1PC/B - 8-12B/C</v>
          </cell>
        </row>
        <row r="590">
          <cell r="A590">
            <v>390050</v>
          </cell>
          <cell r="B590" t="str">
            <v>SOBRECOSTILLA</v>
          </cell>
          <cell r="C590" t="str">
            <v>VACUNO</v>
          </cell>
          <cell r="D590" t="str">
            <v>BRASIL</v>
          </cell>
          <cell r="E590" t="str">
            <v>SWIFT</v>
          </cell>
          <cell r="F590" t="str">
            <v>CONGELADO</v>
          </cell>
          <cell r="G590" t="str">
            <v>U</v>
          </cell>
          <cell r="H590" t="str">
            <v>1PC/B - 4-12B/C</v>
          </cell>
        </row>
        <row r="591">
          <cell r="A591">
            <v>21417</v>
          </cell>
          <cell r="B591" t="str">
            <v>SOBRECOSTILLA</v>
          </cell>
          <cell r="C591" t="str">
            <v>VACUNO</v>
          </cell>
          <cell r="D591" t="str">
            <v>USA</v>
          </cell>
          <cell r="E591" t="str">
            <v>SWIFT</v>
          </cell>
          <cell r="F591" t="str">
            <v>ENFRIADO</v>
          </cell>
          <cell r="G591" t="str">
            <v>CHOICE</v>
          </cell>
          <cell r="H591" t="str">
            <v>15PC/B - 6B/C</v>
          </cell>
        </row>
        <row r="592">
          <cell r="A592" t="str">
            <v>SOBPAR</v>
          </cell>
          <cell r="B592" t="str">
            <v>SOBRECOSTILLA (PORCIONADO)</v>
          </cell>
          <cell r="C592" t="str">
            <v>VACUNO</v>
          </cell>
          <cell r="D592" t="str">
            <v>PARAGUAY</v>
          </cell>
          <cell r="E592" t="str">
            <v>FRIGOCHACO</v>
          </cell>
          <cell r="F592" t="str">
            <v>ENFRIADO</v>
          </cell>
          <cell r="G592" t="str">
            <v>-</v>
          </cell>
          <cell r="H592" t="str">
            <v>N/A</v>
          </cell>
        </row>
        <row r="593">
          <cell r="A593">
            <v>379655</v>
          </cell>
          <cell r="B593" t="str">
            <v>SOBRECOSTILLA EN TROZOS</v>
          </cell>
          <cell r="C593" t="str">
            <v>VACUNO</v>
          </cell>
          <cell r="D593" t="str">
            <v>BRASIL</v>
          </cell>
          <cell r="E593" t="str">
            <v>FRIBOI</v>
          </cell>
          <cell r="F593" t="str">
            <v>ENFRIADO</v>
          </cell>
          <cell r="G593" t="str">
            <v>V</v>
          </cell>
          <cell r="H593" t="str">
            <v>1PC/B - 12-20B/C</v>
          </cell>
        </row>
        <row r="594">
          <cell r="A594">
            <v>379678</v>
          </cell>
          <cell r="B594" t="str">
            <v>SOBRECOSTILLA EN TROZOS</v>
          </cell>
          <cell r="C594" t="str">
            <v>VACUNO</v>
          </cell>
          <cell r="D594" t="str">
            <v>BRASIL</v>
          </cell>
          <cell r="E594" t="str">
            <v>SWIFT</v>
          </cell>
          <cell r="F594" t="str">
            <v>ENFRIADO</v>
          </cell>
          <cell r="G594" t="str">
            <v>V</v>
          </cell>
          <cell r="H594" t="str">
            <v>1PC/B - 10-25B/C</v>
          </cell>
        </row>
        <row r="595">
          <cell r="A595">
            <v>365683</v>
          </cell>
          <cell r="B595" t="str">
            <v>SOBRECOSTILLA EN TROZOS</v>
          </cell>
          <cell r="C595" t="str">
            <v>VACUNO</v>
          </cell>
          <cell r="D595" t="str">
            <v>BRASIL</v>
          </cell>
          <cell r="E595" t="str">
            <v>ANGLO</v>
          </cell>
          <cell r="F595" t="str">
            <v>ENFRIADO</v>
          </cell>
          <cell r="G595" t="str">
            <v>V</v>
          </cell>
          <cell r="H595" t="str">
            <v>1PC/B - 12-20B/C</v>
          </cell>
        </row>
        <row r="596">
          <cell r="A596" t="str">
            <v>AM031</v>
          </cell>
          <cell r="B596" t="str">
            <v>SOBRECOSTILLA MARINADA EN CUBO</v>
          </cell>
          <cell r="C596" t="str">
            <v>-</v>
          </cell>
          <cell r="D596" t="str">
            <v>-</v>
          </cell>
          <cell r="E596" t="str">
            <v>-</v>
          </cell>
          <cell r="F596" t="str">
            <v>-</v>
          </cell>
          <cell r="G596" t="str">
            <v>-</v>
          </cell>
          <cell r="H596" t="str">
            <v>-</v>
          </cell>
        </row>
        <row r="597">
          <cell r="A597">
            <v>387766</v>
          </cell>
          <cell r="B597" t="str">
            <v>SOBRECOSTILLA MARINADA EN CUBO</v>
          </cell>
          <cell r="C597" t="str">
            <v>VACUNO</v>
          </cell>
          <cell r="D597" t="str">
            <v>BRASIL</v>
          </cell>
          <cell r="E597" t="str">
            <v>FRIBOI</v>
          </cell>
          <cell r="F597" t="str">
            <v>CONGELADO</v>
          </cell>
          <cell r="G597" t="str">
            <v>-</v>
          </cell>
          <cell r="H597" t="str">
            <v>-</v>
          </cell>
        </row>
        <row r="598">
          <cell r="A598" t="str">
            <v>FIL-17</v>
          </cell>
          <cell r="B598" t="str">
            <v>SOLOMILLO</v>
          </cell>
          <cell r="C598" t="str">
            <v>CERDO</v>
          </cell>
          <cell r="D598" t="str">
            <v>BRASIL</v>
          </cell>
          <cell r="E598" t="str">
            <v>SEARA</v>
          </cell>
          <cell r="F598" t="str">
            <v>CONGELADO</v>
          </cell>
          <cell r="G598" t="str">
            <v>-</v>
          </cell>
          <cell r="H598" t="str">
            <v>CAJA 18-23KG</v>
          </cell>
        </row>
        <row r="599">
          <cell r="A599" t="str">
            <v>FIR-01</v>
          </cell>
          <cell r="B599" t="str">
            <v>SOLOMILLO</v>
          </cell>
          <cell r="C599" t="str">
            <v>CERDO</v>
          </cell>
          <cell r="D599" t="str">
            <v>BRASIL</v>
          </cell>
          <cell r="E599" t="str">
            <v>SEARA</v>
          </cell>
          <cell r="F599" t="str">
            <v>ENFRIADO</v>
          </cell>
          <cell r="G599" t="str">
            <v>-</v>
          </cell>
          <cell r="H599" t="str">
            <v>1PC/B - 2B/C</v>
          </cell>
        </row>
        <row r="600">
          <cell r="A600">
            <v>28465</v>
          </cell>
          <cell r="B600" t="str">
            <v>SOLOMILLO</v>
          </cell>
          <cell r="C600" t="str">
            <v>CERDO</v>
          </cell>
          <cell r="D600" t="str">
            <v>USA</v>
          </cell>
          <cell r="E600" t="str">
            <v>SWIFT</v>
          </cell>
          <cell r="F600" t="str">
            <v>CONGELADO</v>
          </cell>
          <cell r="G600" t="str">
            <v>-</v>
          </cell>
          <cell r="H600" t="str">
            <v>1PC/B - 12B/C</v>
          </cell>
        </row>
        <row r="601">
          <cell r="A601" t="str">
            <v>FIL104</v>
          </cell>
          <cell r="B601" t="str">
            <v>SOLOMILLO</v>
          </cell>
          <cell r="C601" t="str">
            <v>CERDO</v>
          </cell>
          <cell r="D601" t="str">
            <v>BRASIL</v>
          </cell>
          <cell r="E601" t="str">
            <v>SEARA</v>
          </cell>
          <cell r="F601" t="str">
            <v>CONGELADO</v>
          </cell>
          <cell r="G601" t="str">
            <v>-</v>
          </cell>
          <cell r="H601" t="str">
            <v>2PC/B - 20B/C</v>
          </cell>
        </row>
        <row r="602">
          <cell r="A602">
            <v>21163</v>
          </cell>
          <cell r="B602" t="str">
            <v>TAPABARRIGA</v>
          </cell>
          <cell r="C602" t="str">
            <v>VACUNO</v>
          </cell>
          <cell r="D602" t="str">
            <v>USA</v>
          </cell>
          <cell r="E602" t="str">
            <v>SWIFT</v>
          </cell>
          <cell r="F602" t="str">
            <v>ENFRIADO</v>
          </cell>
          <cell r="G602" t="str">
            <v>CHOICE</v>
          </cell>
          <cell r="H602" t="str">
            <v>8PC/B - 3B/C</v>
          </cell>
        </row>
        <row r="603">
          <cell r="A603">
            <v>21460</v>
          </cell>
          <cell r="B603" t="str">
            <v>TAPABARRIGA/ARRACHERA</v>
          </cell>
          <cell r="C603" t="str">
            <v>VACUNO</v>
          </cell>
          <cell r="D603" t="str">
            <v>USA</v>
          </cell>
          <cell r="E603" t="str">
            <v>SWIFT</v>
          </cell>
          <cell r="F603" t="str">
            <v>CONGELADO</v>
          </cell>
          <cell r="G603" t="str">
            <v>CHOICE</v>
          </cell>
          <cell r="H603" t="str">
            <v xml:space="preserve">6PC/B - 4B/C </v>
          </cell>
        </row>
        <row r="604">
          <cell r="A604">
            <v>26460</v>
          </cell>
          <cell r="B604" t="str">
            <v>TAPABARRIGA/ARRACHERA</v>
          </cell>
          <cell r="C604" t="str">
            <v>VACUNO</v>
          </cell>
          <cell r="D604" t="str">
            <v>USA</v>
          </cell>
          <cell r="E604" t="str">
            <v>SWIFT</v>
          </cell>
          <cell r="F604" t="str">
            <v>ENFRIADO</v>
          </cell>
          <cell r="G604" t="str">
            <v>CHOICE</v>
          </cell>
          <cell r="H604" t="str">
            <v>1PC/B - 6B/C</v>
          </cell>
        </row>
        <row r="605">
          <cell r="A605">
            <v>88460</v>
          </cell>
          <cell r="B605" t="str">
            <v>TAPABARRIGA/ARRACHERA</v>
          </cell>
          <cell r="C605" t="str">
            <v>VACUNO</v>
          </cell>
          <cell r="D605" t="str">
            <v>USA</v>
          </cell>
          <cell r="E605" t="str">
            <v>5 STAR</v>
          </cell>
          <cell r="F605" t="str">
            <v>ENFRIADO</v>
          </cell>
          <cell r="G605" t="str">
            <v>CHOICE</v>
          </cell>
          <cell r="H605" t="str">
            <v>2PC/B - 12B/C</v>
          </cell>
        </row>
        <row r="606">
          <cell r="A606" t="str">
            <v>C3107AW5F</v>
          </cell>
          <cell r="B606" t="str">
            <v>TAPABARRIGA/ARRACHERA</v>
          </cell>
          <cell r="C606" t="str">
            <v>VACUNO</v>
          </cell>
          <cell r="D606" t="str">
            <v>CANADA</v>
          </cell>
          <cell r="E606" t="str">
            <v>CANADIAN DIAMOND ANGUS</v>
          </cell>
          <cell r="F606" t="str">
            <v>ENFRIADO</v>
          </cell>
          <cell r="G606" t="str">
            <v>AAA</v>
          </cell>
          <cell r="H606" t="str">
            <v>1PC/B - 16B/C</v>
          </cell>
        </row>
        <row r="607">
          <cell r="A607" t="str">
            <v>C3107AW5FR</v>
          </cell>
          <cell r="B607" t="str">
            <v>TAPABARRIGA/ARRACHERA</v>
          </cell>
          <cell r="C607" t="str">
            <v>VACUNO</v>
          </cell>
          <cell r="D607" t="str">
            <v>CANADA</v>
          </cell>
          <cell r="E607" t="str">
            <v>BLUE RIBBON</v>
          </cell>
          <cell r="F607" t="str">
            <v>ENFRIADO</v>
          </cell>
          <cell r="G607" t="str">
            <v>AAA</v>
          </cell>
          <cell r="H607" t="str">
            <v>1PC/B - 16B/C</v>
          </cell>
        </row>
        <row r="608">
          <cell r="A608">
            <v>386449</v>
          </cell>
          <cell r="B608" t="str">
            <v>TAPAPECHO</v>
          </cell>
          <cell r="C608" t="str">
            <v>VACUNO</v>
          </cell>
          <cell r="D608" t="str">
            <v>BRASIL</v>
          </cell>
          <cell r="E608" t="str">
            <v>FRIBOI BLACK</v>
          </cell>
          <cell r="F608" t="str">
            <v>ENFRIADO</v>
          </cell>
          <cell r="G608" t="str">
            <v>V</v>
          </cell>
          <cell r="H608" t="str">
            <v>1PC/B - 2-20B/C</v>
          </cell>
        </row>
        <row r="609">
          <cell r="A609">
            <v>391688</v>
          </cell>
          <cell r="B609" t="str">
            <v>TAPAPECHO</v>
          </cell>
          <cell r="C609" t="str">
            <v>VACUNO</v>
          </cell>
          <cell r="D609" t="str">
            <v>BRASIL</v>
          </cell>
          <cell r="E609" t="str">
            <v>FRIBOI BLACK</v>
          </cell>
          <cell r="F609" t="str">
            <v>CONGELADO</v>
          </cell>
          <cell r="G609" t="str">
            <v>V</v>
          </cell>
          <cell r="H609" t="str">
            <v>1PC/B - 2-13B/C</v>
          </cell>
        </row>
        <row r="610">
          <cell r="A610">
            <v>358665</v>
          </cell>
          <cell r="B610" t="str">
            <v xml:space="preserve">TAPAPECHO </v>
          </cell>
          <cell r="C610" t="str">
            <v>VACUNO</v>
          </cell>
          <cell r="D610" t="str">
            <v>BRASIL</v>
          </cell>
          <cell r="E610" t="str">
            <v>ANGLO</v>
          </cell>
          <cell r="F610" t="str">
            <v>ENFRIADO</v>
          </cell>
          <cell r="G610" t="str">
            <v>V</v>
          </cell>
          <cell r="H610" t="str">
            <v>1PC/B - 6-18B/C</v>
          </cell>
        </row>
        <row r="611">
          <cell r="A611" t="str">
            <v>TAPPAR</v>
          </cell>
          <cell r="B611" t="str">
            <v>TAPAPECHO (PORCIONADO)</v>
          </cell>
          <cell r="C611" t="str">
            <v>VACUNO</v>
          </cell>
          <cell r="D611" t="str">
            <v>PARAGUAY</v>
          </cell>
          <cell r="E611" t="str">
            <v>FRIGOCHACO</v>
          </cell>
          <cell r="F611" t="str">
            <v>ENFRIADO</v>
          </cell>
          <cell r="G611" t="str">
            <v>-</v>
          </cell>
          <cell r="H611" t="str">
            <v>N/A</v>
          </cell>
        </row>
        <row r="612">
          <cell r="A612">
            <v>373483</v>
          </cell>
          <cell r="B612" t="str">
            <v>TAPAPECHO 90 VL</v>
          </cell>
          <cell r="C612" t="str">
            <v>VACUNO</v>
          </cell>
          <cell r="D612" t="str">
            <v>BRASIL</v>
          </cell>
          <cell r="E612" t="str">
            <v>FRIBOI</v>
          </cell>
          <cell r="F612" t="str">
            <v>CONGELADO</v>
          </cell>
          <cell r="G612" t="str">
            <v>V</v>
          </cell>
          <cell r="H612" t="str">
            <v>1PC/B - 3-15B/C</v>
          </cell>
        </row>
        <row r="613">
          <cell r="A613">
            <v>969</v>
          </cell>
          <cell r="B613" t="str">
            <v>TAPAPECHO 97 VL</v>
          </cell>
          <cell r="C613" t="str">
            <v>VACUNO</v>
          </cell>
          <cell r="D613" t="str">
            <v>BRASIL</v>
          </cell>
          <cell r="E613" t="str">
            <v>FRIBOI</v>
          </cell>
          <cell r="F613" t="str">
            <v>ENFRIADO</v>
          </cell>
          <cell r="G613" t="str">
            <v>V</v>
          </cell>
          <cell r="H613" t="str">
            <v>1PC/B - 2-20B/C</v>
          </cell>
        </row>
        <row r="614">
          <cell r="A614">
            <v>7846</v>
          </cell>
          <cell r="B614" t="str">
            <v>TAPAPECHO 97 VL</v>
          </cell>
          <cell r="C614" t="str">
            <v>VACUNO</v>
          </cell>
          <cell r="D614" t="str">
            <v>BRASIL</v>
          </cell>
          <cell r="E614" t="str">
            <v>FRIBOI</v>
          </cell>
          <cell r="F614" t="str">
            <v>CONGELADO</v>
          </cell>
          <cell r="G614" t="str">
            <v>-</v>
          </cell>
          <cell r="H614" t="str">
            <v>1PC/B - 12-20B/C</v>
          </cell>
        </row>
        <row r="615">
          <cell r="A615">
            <v>954</v>
          </cell>
          <cell r="B615" t="str">
            <v>TAPAPECHO 97 VL</v>
          </cell>
          <cell r="C615" t="str">
            <v>VACUNO</v>
          </cell>
          <cell r="D615" t="str">
            <v>BRASIL</v>
          </cell>
          <cell r="E615" t="str">
            <v>FRIBOI</v>
          </cell>
          <cell r="F615" t="str">
            <v>CONGELADO</v>
          </cell>
          <cell r="G615" t="str">
            <v>V</v>
          </cell>
          <cell r="H615" t="str">
            <v>1PC/B - 3-10B/C</v>
          </cell>
        </row>
        <row r="616">
          <cell r="A616">
            <v>390032</v>
          </cell>
          <cell r="B616" t="str">
            <v>TAPAPECHO 97 VL</v>
          </cell>
          <cell r="C616" t="str">
            <v>VACUNO</v>
          </cell>
          <cell r="D616" t="str">
            <v>BRASIL</v>
          </cell>
          <cell r="E616" t="str">
            <v>SWIFT</v>
          </cell>
          <cell r="F616" t="str">
            <v>CONGELADO</v>
          </cell>
          <cell r="G616" t="str">
            <v>U</v>
          </cell>
          <cell r="H616" t="str">
            <v>1PC/B - 8-18B/C</v>
          </cell>
        </row>
        <row r="617">
          <cell r="A617">
            <v>21200</v>
          </cell>
          <cell r="B617" t="str">
            <v>TAPAPECHO BRISKET</v>
          </cell>
          <cell r="C617" t="str">
            <v>VACUNO</v>
          </cell>
          <cell r="D617" t="str">
            <v>USA</v>
          </cell>
          <cell r="E617" t="str">
            <v>SWIFT</v>
          </cell>
          <cell r="F617" t="str">
            <v>CONGELADO</v>
          </cell>
          <cell r="G617" t="str">
            <v>CHOICE</v>
          </cell>
          <cell r="H617" t="str">
            <v>1PC/B - 5B/C</v>
          </cell>
        </row>
        <row r="618">
          <cell r="A618" t="str">
            <v>C7107AHR</v>
          </cell>
          <cell r="B618" t="str">
            <v>TAPAPECHO BRISKET</v>
          </cell>
          <cell r="C618" t="str">
            <v>VACUNO</v>
          </cell>
          <cell r="D618" t="str">
            <v>CANADA</v>
          </cell>
          <cell r="E618" t="str">
            <v>BLUE RIBBON</v>
          </cell>
          <cell r="F618" t="str">
            <v>CONGELADO</v>
          </cell>
          <cell r="G618" t="str">
            <v>AAA</v>
          </cell>
          <cell r="H618" t="str">
            <v>1PC/B - 4B/C</v>
          </cell>
        </row>
        <row r="619">
          <cell r="A619">
            <v>77200</v>
          </cell>
          <cell r="B619" t="str">
            <v>TAPAPECHO BRISKET</v>
          </cell>
          <cell r="C619" t="str">
            <v>VACUNO</v>
          </cell>
          <cell r="D619" t="str">
            <v>USA</v>
          </cell>
          <cell r="E619" t="str">
            <v>SWIFT</v>
          </cell>
          <cell r="F619" t="str">
            <v>CONGELADO</v>
          </cell>
          <cell r="G619" t="str">
            <v>CHOICE</v>
          </cell>
          <cell r="H619" t="str">
            <v>12LB/B - 5B/C</v>
          </cell>
        </row>
        <row r="620">
          <cell r="A620">
            <v>355673</v>
          </cell>
          <cell r="B620" t="str">
            <v>TAPAPECHO EN TROZOS</v>
          </cell>
          <cell r="C620" t="str">
            <v>VACUNO</v>
          </cell>
          <cell r="D620" t="str">
            <v>BRASIL</v>
          </cell>
          <cell r="E620" t="str">
            <v>FRIBOI</v>
          </cell>
          <cell r="F620" t="str">
            <v>ENFRIADO</v>
          </cell>
          <cell r="G620" t="str">
            <v>V</v>
          </cell>
          <cell r="H620" t="str">
            <v>1PC/B - 12-20B/C</v>
          </cell>
        </row>
        <row r="621">
          <cell r="A621">
            <v>387027</v>
          </cell>
          <cell r="B621" t="str">
            <v>TAPAPECHO SAZONADO</v>
          </cell>
          <cell r="C621" t="str">
            <v>VACUNO</v>
          </cell>
          <cell r="D621" t="str">
            <v>BRASIL</v>
          </cell>
          <cell r="E621" t="str">
            <v>FRIBOI</v>
          </cell>
          <cell r="F621" t="str">
            <v>CONGELADO</v>
          </cell>
          <cell r="G621" t="str">
            <v>-</v>
          </cell>
          <cell r="H621" t="str">
            <v>CAJA 12KG</v>
          </cell>
        </row>
        <row r="622">
          <cell r="A622" t="str">
            <v>AM032</v>
          </cell>
          <cell r="B622" t="str">
            <v>TAPAPECHO SAZONADO</v>
          </cell>
          <cell r="C622" t="str">
            <v>-</v>
          </cell>
          <cell r="D622" t="str">
            <v>-</v>
          </cell>
          <cell r="E622" t="str">
            <v>-</v>
          </cell>
          <cell r="F622" t="str">
            <v>-</v>
          </cell>
          <cell r="G622" t="str">
            <v>-</v>
          </cell>
          <cell r="H622" t="str">
            <v>-</v>
          </cell>
        </row>
        <row r="623">
          <cell r="A623">
            <v>1824</v>
          </cell>
          <cell r="B623" t="str">
            <v>TERIYAKI JERKY</v>
          </cell>
          <cell r="C623" t="str">
            <v>PROCESADO</v>
          </cell>
          <cell r="D623" t="str">
            <v>BRASIL</v>
          </cell>
          <cell r="E623" t="str">
            <v>JACK LINKS</v>
          </cell>
          <cell r="F623" t="str">
            <v>SECO</v>
          </cell>
          <cell r="G623" t="str">
            <v>-</v>
          </cell>
          <cell r="H623" t="str">
            <v>BOLSITA 25G</v>
          </cell>
        </row>
        <row r="624">
          <cell r="A624" t="str">
            <v>BT-001</v>
          </cell>
          <cell r="B624" t="str">
            <v>TOCINO DE TABLETA</v>
          </cell>
          <cell r="C624" t="str">
            <v>CERDO</v>
          </cell>
          <cell r="D624" t="str">
            <v>BRASIL</v>
          </cell>
          <cell r="E624" t="str">
            <v>SEARA GOURMET</v>
          </cell>
          <cell r="F624" t="str">
            <v>ENFRIADO</v>
          </cell>
          <cell r="G624" t="str">
            <v>-</v>
          </cell>
          <cell r="H624" t="str">
            <v>CAJA 5KG</v>
          </cell>
        </row>
        <row r="625">
          <cell r="A625" t="str">
            <v>BD-001</v>
          </cell>
          <cell r="B625" t="str">
            <v>TOCINO DOBLE AHUMADO</v>
          </cell>
          <cell r="C625" t="str">
            <v>CERDO</v>
          </cell>
          <cell r="D625" t="str">
            <v>BRASIL</v>
          </cell>
          <cell r="E625" t="str">
            <v>SEARA GOURMET</v>
          </cell>
          <cell r="F625" t="str">
            <v>ENFRIADO</v>
          </cell>
          <cell r="G625" t="str">
            <v>-</v>
          </cell>
          <cell r="H625" t="str">
            <v>0,18KG/B - 20B/C</v>
          </cell>
        </row>
        <row r="626">
          <cell r="A626" t="str">
            <v>BC-001</v>
          </cell>
          <cell r="B626" t="str">
            <v>TOCINO EN CUBOS</v>
          </cell>
          <cell r="C626" t="str">
            <v>CERDO</v>
          </cell>
          <cell r="D626" t="str">
            <v>BRASIL</v>
          </cell>
          <cell r="E626" t="str">
            <v>SEARA GOURMET</v>
          </cell>
          <cell r="F626" t="str">
            <v>ENFRIADO</v>
          </cell>
          <cell r="G626" t="str">
            <v>-</v>
          </cell>
          <cell r="H626" t="str">
            <v>0,14KG/B - 24B/C</v>
          </cell>
        </row>
        <row r="627">
          <cell r="A627" t="str">
            <v>BF-002</v>
          </cell>
          <cell r="B627" t="str">
            <v>TOCINO EN LÁMINAS</v>
          </cell>
          <cell r="C627" t="str">
            <v>CERDO</v>
          </cell>
          <cell r="D627" t="str">
            <v>BRASIL</v>
          </cell>
          <cell r="E627" t="str">
            <v>SEARA GOURMET</v>
          </cell>
          <cell r="F627" t="str">
            <v>ENFRIADO</v>
          </cell>
          <cell r="G627" t="str">
            <v>-</v>
          </cell>
          <cell r="H627" t="str">
            <v>CAJA 5KG</v>
          </cell>
        </row>
        <row r="628">
          <cell r="A628" t="str">
            <v>BAC-05</v>
          </cell>
          <cell r="B628" t="str">
            <v>TOCINO EXTRA DOBLE LOMO</v>
          </cell>
          <cell r="C628" t="str">
            <v>CERDO</v>
          </cell>
          <cell r="D628" t="str">
            <v>BRASIL</v>
          </cell>
          <cell r="E628" t="str">
            <v>SEARA</v>
          </cell>
          <cell r="F628" t="str">
            <v>SECO</v>
          </cell>
          <cell r="G628" t="str">
            <v>-</v>
          </cell>
          <cell r="H628" t="str">
            <v>CAJA 5KG APROXX</v>
          </cell>
        </row>
        <row r="629">
          <cell r="A629">
            <v>11094</v>
          </cell>
          <cell r="B629" t="str">
            <v>TOMAHAWK</v>
          </cell>
          <cell r="C629" t="str">
            <v>VACUNO</v>
          </cell>
          <cell r="D629" t="str">
            <v>USA</v>
          </cell>
          <cell r="E629" t="str">
            <v>SWIFT</v>
          </cell>
          <cell r="F629" t="str">
            <v>CONGELADO</v>
          </cell>
          <cell r="G629" t="str">
            <v>PRIME</v>
          </cell>
          <cell r="H629" t="str">
            <v>1PC/B - 2B/C</v>
          </cell>
        </row>
        <row r="630">
          <cell r="A630" t="str">
            <v>V20015</v>
          </cell>
          <cell r="B630" t="str">
            <v>TOMAHAWK</v>
          </cell>
          <cell r="C630" t="str">
            <v>VACUNO</v>
          </cell>
          <cell r="D630" t="str">
            <v>USA/CANADA</v>
          </cell>
          <cell r="E630" t="str">
            <v>-</v>
          </cell>
          <cell r="F630" t="str">
            <v>CONGELADO</v>
          </cell>
          <cell r="G630" t="str">
            <v>-</v>
          </cell>
          <cell r="H630" t="str">
            <v>PRODUCTO TERMINADO</v>
          </cell>
        </row>
        <row r="631">
          <cell r="A631" t="str">
            <v>C2047AHR</v>
          </cell>
          <cell r="B631" t="str">
            <v>TOMAHAWK</v>
          </cell>
          <cell r="C631" t="str">
            <v>VACUNO</v>
          </cell>
          <cell r="D631" t="str">
            <v>CANADA</v>
          </cell>
          <cell r="E631" t="str">
            <v>BLUE RIBBON</v>
          </cell>
          <cell r="F631" t="str">
            <v>CONGELADO</v>
          </cell>
          <cell r="G631" t="str">
            <v>AAA</v>
          </cell>
          <cell r="H631" t="str">
            <v>1PC/B - 1B/C</v>
          </cell>
        </row>
        <row r="632">
          <cell r="A632" t="str">
            <v>TMAIVEM</v>
          </cell>
          <cell r="B632" t="str">
            <v>TOMAHAWK</v>
          </cell>
          <cell r="C632" t="str">
            <v>VACUNO</v>
          </cell>
          <cell r="D632" t="str">
            <v>USA/CANADA</v>
          </cell>
          <cell r="E632" t="str">
            <v>VARIABLE</v>
          </cell>
          <cell r="F632" t="str">
            <v>CONGELADO</v>
          </cell>
          <cell r="G632" t="str">
            <v>-</v>
          </cell>
          <cell r="H632" t="str">
            <v>CAJA 8KG APROXX</v>
          </cell>
        </row>
        <row r="633">
          <cell r="A633">
            <v>15000200</v>
          </cell>
          <cell r="B633" t="str">
            <v>TRIMMING 80/20</v>
          </cell>
          <cell r="C633" t="str">
            <v>VACUNO</v>
          </cell>
          <cell r="D633" t="str">
            <v>VARIABLE</v>
          </cell>
          <cell r="E633" t="str">
            <v>VARIABLE</v>
          </cell>
          <cell r="F633" t="str">
            <v>CONGELADO</v>
          </cell>
          <cell r="G633" t="str">
            <v>-</v>
          </cell>
          <cell r="H633" t="str">
            <v>CAJA 8KG APROXX</v>
          </cell>
        </row>
        <row r="634">
          <cell r="A634" t="str">
            <v>AEC-03</v>
          </cell>
          <cell r="B634" t="str">
            <v>TROCITOS DE POLLO PICANTE</v>
          </cell>
          <cell r="C634" t="str">
            <v>POLLO</v>
          </cell>
          <cell r="D634" t="str">
            <v>BRASIL</v>
          </cell>
          <cell r="E634" t="str">
            <v>SEARA</v>
          </cell>
          <cell r="F634" t="str">
            <v>CONGELADO</v>
          </cell>
          <cell r="G634" t="str">
            <v>-</v>
          </cell>
          <cell r="H634" t="str">
            <v>0,3KG - 16B/C</v>
          </cell>
        </row>
        <row r="635">
          <cell r="A635" t="str">
            <v>AEC-04</v>
          </cell>
          <cell r="B635" t="str">
            <v>TROCITOS DE POLLO TRADICIONAL</v>
          </cell>
          <cell r="C635" t="str">
            <v>POLLO</v>
          </cell>
          <cell r="D635" t="str">
            <v>BRASIL</v>
          </cell>
          <cell r="E635" t="str">
            <v>SEARA</v>
          </cell>
          <cell r="F635" t="str">
            <v>CONGELADO</v>
          </cell>
          <cell r="G635" t="str">
            <v>-</v>
          </cell>
          <cell r="H635" t="str">
            <v>0,3KG - 16B/C</v>
          </cell>
        </row>
        <row r="636">
          <cell r="A636" t="str">
            <v>FPA-16</v>
          </cell>
          <cell r="B636" t="str">
            <v>TROZOS DE POLLO SAZONADOS MARINADOS</v>
          </cell>
          <cell r="C636" t="str">
            <v>POLLO</v>
          </cell>
          <cell r="D636" t="str">
            <v>BRASIL</v>
          </cell>
          <cell r="E636" t="str">
            <v>SEARA</v>
          </cell>
          <cell r="F636" t="str">
            <v>CONGELADO</v>
          </cell>
          <cell r="G636" t="str">
            <v>-</v>
          </cell>
          <cell r="H636" t="str">
            <v>1KG/B - 12B/C</v>
          </cell>
        </row>
        <row r="637">
          <cell r="A637" t="str">
            <v>DW-126</v>
          </cell>
          <cell r="B637" t="str">
            <v>TRUTRO ALA</v>
          </cell>
          <cell r="C637" t="str">
            <v>POLLO</v>
          </cell>
          <cell r="D637" t="str">
            <v>BRASIL</v>
          </cell>
          <cell r="E637" t="str">
            <v>SEARA</v>
          </cell>
          <cell r="F637" t="str">
            <v>CONGELADO</v>
          </cell>
          <cell r="G637" t="str">
            <v>-</v>
          </cell>
          <cell r="H637" t="str">
            <v>2,0KG/B - 9B/C</v>
          </cell>
        </row>
        <row r="638">
          <cell r="A638" t="str">
            <v>DW-37</v>
          </cell>
          <cell r="B638" t="str">
            <v>TRUTRO ALA CON HUESO INTERFOLIADO</v>
          </cell>
          <cell r="C638" t="str">
            <v>POLLO</v>
          </cell>
          <cell r="D638" t="str">
            <v>BRASIL</v>
          </cell>
          <cell r="E638" t="str">
            <v>SEARA</v>
          </cell>
          <cell r="F638" t="str">
            <v>CONGELADO</v>
          </cell>
          <cell r="G638" t="str">
            <v>-</v>
          </cell>
          <cell r="H638" t="str">
            <v>CAJA 15KG</v>
          </cell>
        </row>
        <row r="639">
          <cell r="A639" t="str">
            <v>AEC-01</v>
          </cell>
          <cell r="B639" t="str">
            <v>TRUTRO ALA EMPANIZADO PICANTE</v>
          </cell>
          <cell r="C639" t="str">
            <v>POLLO</v>
          </cell>
          <cell r="D639" t="str">
            <v>BRASIL</v>
          </cell>
          <cell r="E639" t="str">
            <v>SEARA</v>
          </cell>
          <cell r="F639" t="str">
            <v>CONGELADO</v>
          </cell>
          <cell r="G639" t="str">
            <v>-</v>
          </cell>
          <cell r="H639" t="str">
            <v>0,4KG - 12B/C</v>
          </cell>
        </row>
        <row r="640">
          <cell r="A640" t="str">
            <v>AEC-02</v>
          </cell>
          <cell r="B640" t="str">
            <v>TRUTRO ALA EMPANIZADO TRADICIONAL</v>
          </cell>
          <cell r="C640" t="str">
            <v>POLLO</v>
          </cell>
          <cell r="D640" t="str">
            <v>BRASIL</v>
          </cell>
          <cell r="E640" t="str">
            <v>SEARA</v>
          </cell>
          <cell r="F640" t="str">
            <v>CONGELADO</v>
          </cell>
          <cell r="G640" t="str">
            <v>-</v>
          </cell>
          <cell r="H640" t="str">
            <v>0,4KG - 12B/C</v>
          </cell>
        </row>
        <row r="641">
          <cell r="A641" t="str">
            <v>DW-165</v>
          </cell>
          <cell r="B641" t="str">
            <v>TRUTRO ALA INTERFOLIADO</v>
          </cell>
          <cell r="C641" t="str">
            <v>POLLO</v>
          </cell>
          <cell r="D641" t="str">
            <v>BRASIL</v>
          </cell>
          <cell r="E641" t="str">
            <v>SEARA</v>
          </cell>
          <cell r="F641" t="str">
            <v>CONGELADO</v>
          </cell>
          <cell r="G641" t="str">
            <v>-</v>
          </cell>
          <cell r="H641" t="str">
            <v>CAJA 15KG</v>
          </cell>
        </row>
        <row r="642">
          <cell r="A642" t="str">
            <v>DW-124</v>
          </cell>
          <cell r="B642" t="str">
            <v>TRUTRO ALA IQF</v>
          </cell>
          <cell r="C642" t="str">
            <v>POLLO</v>
          </cell>
          <cell r="D642" t="str">
            <v>BRASIL</v>
          </cell>
          <cell r="E642" t="str">
            <v>SEARA</v>
          </cell>
          <cell r="F642" t="str">
            <v>CONGELADO</v>
          </cell>
          <cell r="G642" t="str">
            <v>-</v>
          </cell>
          <cell r="H642" t="str">
            <v>CAJA 12KG</v>
          </cell>
        </row>
        <row r="643">
          <cell r="A643" t="str">
            <v>DMB-01</v>
          </cell>
          <cell r="B643" t="str">
            <v>TRUTRO ALA IQF</v>
          </cell>
          <cell r="C643" t="str">
            <v>POLLO</v>
          </cell>
          <cell r="D643" t="str">
            <v>BRASIL</v>
          </cell>
          <cell r="E643" t="str">
            <v>BUEN CORTE</v>
          </cell>
          <cell r="F643" t="str">
            <v>CONGELADO</v>
          </cell>
          <cell r="G643" t="str">
            <v>-</v>
          </cell>
          <cell r="H643" t="str">
            <v>1KG/B - 12B/C</v>
          </cell>
        </row>
        <row r="644">
          <cell r="A644">
            <v>99136</v>
          </cell>
          <cell r="B644" t="str">
            <v>TRUTRO CORTO</v>
          </cell>
          <cell r="C644" t="str">
            <v>POLLO</v>
          </cell>
          <cell r="D644" t="str">
            <v>USA</v>
          </cell>
          <cell r="E644" t="str">
            <v>PILGRIMS</v>
          </cell>
          <cell r="F644" t="str">
            <v>CONGELADO</v>
          </cell>
          <cell r="G644" t="str">
            <v>-</v>
          </cell>
          <cell r="H644" t="str">
            <v>CAJA 15KG</v>
          </cell>
        </row>
        <row r="645">
          <cell r="A645" t="str">
            <v>AM033</v>
          </cell>
          <cell r="B645" t="str">
            <v>TRUTRO CORTO (figura como filetillo de pollo)</v>
          </cell>
          <cell r="C645" t="str">
            <v>-</v>
          </cell>
          <cell r="D645" t="str">
            <v>-</v>
          </cell>
          <cell r="E645" t="str">
            <v>-</v>
          </cell>
          <cell r="F645" t="str">
            <v>-</v>
          </cell>
          <cell r="G645" t="str">
            <v>-</v>
          </cell>
          <cell r="H645" t="str">
            <v>-</v>
          </cell>
        </row>
        <row r="646">
          <cell r="A646" t="str">
            <v>T-111</v>
          </cell>
          <cell r="B646" t="str">
            <v>TRUTRO CORTO INTERFOLIADO</v>
          </cell>
          <cell r="C646" t="str">
            <v>POLLO</v>
          </cell>
          <cell r="D646" t="str">
            <v>BRASIL</v>
          </cell>
          <cell r="E646" t="str">
            <v>SEARA</v>
          </cell>
          <cell r="F646" t="str">
            <v>CONGELADO</v>
          </cell>
          <cell r="G646" t="str">
            <v>-</v>
          </cell>
          <cell r="H646" t="str">
            <v>CAJA 15KG</v>
          </cell>
        </row>
        <row r="647">
          <cell r="A647" t="str">
            <v>T-103</v>
          </cell>
          <cell r="B647" t="str">
            <v>TRUTRO CORTO IQF</v>
          </cell>
          <cell r="C647" t="str">
            <v>POLLO</v>
          </cell>
          <cell r="D647" t="str">
            <v>BRASIL</v>
          </cell>
          <cell r="E647" t="str">
            <v>SEARA</v>
          </cell>
          <cell r="F647" t="str">
            <v>CONGELADO</v>
          </cell>
          <cell r="G647" t="str">
            <v>-</v>
          </cell>
          <cell r="H647" t="str">
            <v>1KG/B - 12B/C</v>
          </cell>
        </row>
        <row r="648">
          <cell r="A648" t="str">
            <v>T-24</v>
          </cell>
          <cell r="B648" t="str">
            <v>TRUTRO CORTO IQF</v>
          </cell>
          <cell r="C648" t="str">
            <v>POLLO</v>
          </cell>
          <cell r="D648" t="str">
            <v>BRASIL</v>
          </cell>
          <cell r="E648" t="str">
            <v>SEARA</v>
          </cell>
          <cell r="F648" t="str">
            <v>CONGELADO</v>
          </cell>
          <cell r="G648" t="str">
            <v>-</v>
          </cell>
          <cell r="H648" t="str">
            <v>0,8KG/B - 16B/C</v>
          </cell>
        </row>
        <row r="649">
          <cell r="A649" t="str">
            <v>STNS-27</v>
          </cell>
          <cell r="B649" t="str">
            <v>TRUTRO CORTO S/H S/P</v>
          </cell>
          <cell r="C649" t="str">
            <v>POLLO</v>
          </cell>
          <cell r="D649" t="str">
            <v>BRASIL</v>
          </cell>
          <cell r="E649" t="str">
            <v>SEARA</v>
          </cell>
          <cell r="F649" t="str">
            <v>CONGELADO</v>
          </cell>
          <cell r="G649" t="str">
            <v>-</v>
          </cell>
          <cell r="H649" t="str">
            <v>2,5KG/B - 4B/C</v>
          </cell>
        </row>
        <row r="650">
          <cell r="A650" t="str">
            <v>STNS-25</v>
          </cell>
          <cell r="B650" t="str">
            <v>TRUTRO CORTO S/H S/P</v>
          </cell>
          <cell r="C650" t="str">
            <v>POLLO</v>
          </cell>
          <cell r="D650" t="str">
            <v>BRASIL</v>
          </cell>
          <cell r="E650" t="str">
            <v>SEARA</v>
          </cell>
          <cell r="F650" t="str">
            <v>CONGELADO</v>
          </cell>
          <cell r="G650" t="str">
            <v>-</v>
          </cell>
          <cell r="H650" t="str">
            <v>2,5KG/B - 4B/C</v>
          </cell>
        </row>
        <row r="651">
          <cell r="A651">
            <v>4537</v>
          </cell>
          <cell r="B651" t="str">
            <v>TRUTRO CUARTO</v>
          </cell>
          <cell r="C651" t="str">
            <v>POLLO</v>
          </cell>
          <cell r="D651" t="str">
            <v>USA</v>
          </cell>
          <cell r="E651" t="str">
            <v>PILGRIMS</v>
          </cell>
          <cell r="F651" t="str">
            <v>CONGELADO</v>
          </cell>
          <cell r="G651" t="str">
            <v>-</v>
          </cell>
          <cell r="H651" t="str">
            <v>CAJA 15KG</v>
          </cell>
        </row>
        <row r="652">
          <cell r="A652">
            <v>19008</v>
          </cell>
          <cell r="B652" t="str">
            <v>TRUTRO CUARTO</v>
          </cell>
          <cell r="C652" t="str">
            <v>POLLO</v>
          </cell>
          <cell r="D652" t="str">
            <v>USA</v>
          </cell>
          <cell r="E652" t="str">
            <v>COUNTRY PRIDE</v>
          </cell>
          <cell r="F652" t="str">
            <v>CONGELADO</v>
          </cell>
          <cell r="G652" t="str">
            <v>-</v>
          </cell>
          <cell r="H652" t="str">
            <v>CAJA 18,14KG</v>
          </cell>
        </row>
        <row r="653">
          <cell r="A653">
            <v>50343</v>
          </cell>
          <cell r="B653" t="str">
            <v>TRUTRO CUARTO</v>
          </cell>
          <cell r="C653" t="str">
            <v>POLLO</v>
          </cell>
          <cell r="D653" t="str">
            <v>USA</v>
          </cell>
          <cell r="E653" t="str">
            <v>PILGRIMS</v>
          </cell>
          <cell r="F653" t="str">
            <v>CONGELADO</v>
          </cell>
          <cell r="G653" t="str">
            <v>-</v>
          </cell>
          <cell r="H653" t="str">
            <v>CAJA 15KG</v>
          </cell>
        </row>
        <row r="654">
          <cell r="A654">
            <v>50375</v>
          </cell>
          <cell r="B654" t="str">
            <v>TRUTRO CUARTO</v>
          </cell>
          <cell r="C654" t="str">
            <v>POLLO</v>
          </cell>
          <cell r="D654" t="str">
            <v>USA</v>
          </cell>
          <cell r="E654" t="str">
            <v>ROCKINGHAM</v>
          </cell>
          <cell r="F654" t="str">
            <v>CONGELADO</v>
          </cell>
          <cell r="G654" t="str">
            <v>-</v>
          </cell>
          <cell r="H654" t="str">
            <v>CAJA 15KG</v>
          </cell>
        </row>
        <row r="655">
          <cell r="A655">
            <v>50437</v>
          </cell>
          <cell r="B655" t="str">
            <v>TRUTRO CUARTO</v>
          </cell>
          <cell r="C655" t="str">
            <v>POLLO</v>
          </cell>
          <cell r="D655" t="str">
            <v>USA</v>
          </cell>
          <cell r="E655" t="str">
            <v>PILGRIMS</v>
          </cell>
          <cell r="F655" t="str">
            <v>CONGELADO</v>
          </cell>
          <cell r="G655" t="str">
            <v>-</v>
          </cell>
          <cell r="H655" t="str">
            <v>CAJA 18,14KG</v>
          </cell>
        </row>
        <row r="656">
          <cell r="A656">
            <v>50417</v>
          </cell>
          <cell r="B656" t="str">
            <v>TRUTRO CUARTO</v>
          </cell>
          <cell r="C656" t="str">
            <v>POLLO</v>
          </cell>
          <cell r="D656" t="str">
            <v>USA</v>
          </cell>
          <cell r="E656" t="str">
            <v>PILGRIMS</v>
          </cell>
          <cell r="F656" t="str">
            <v>CONGELADO</v>
          </cell>
          <cell r="G656" t="str">
            <v>-</v>
          </cell>
          <cell r="H656" t="str">
            <v>CAJA 15KG</v>
          </cell>
        </row>
        <row r="657">
          <cell r="A657" t="str">
            <v>LQ-37</v>
          </cell>
          <cell r="B657" t="str">
            <v>TRUTRO CUARTO BLOCK</v>
          </cell>
          <cell r="C657" t="str">
            <v>POLLO</v>
          </cell>
          <cell r="D657" t="str">
            <v>BRASIL</v>
          </cell>
          <cell r="E657" t="str">
            <v>SEARA</v>
          </cell>
          <cell r="F657" t="str">
            <v>CONGELADO</v>
          </cell>
          <cell r="G657" t="str">
            <v>-</v>
          </cell>
          <cell r="H657" t="str">
            <v>CAJA 10KG</v>
          </cell>
        </row>
        <row r="658">
          <cell r="A658">
            <v>19020</v>
          </cell>
          <cell r="B658" t="str">
            <v>TRUTRO CUARTO BOLSA</v>
          </cell>
          <cell r="C658" t="str">
            <v>POLLO</v>
          </cell>
          <cell r="D658" t="str">
            <v>USA</v>
          </cell>
          <cell r="E658" t="str">
            <v>PILGRIMS</v>
          </cell>
          <cell r="F658" t="str">
            <v>CONGELADO</v>
          </cell>
          <cell r="G658" t="str">
            <v>-</v>
          </cell>
          <cell r="H658" t="str">
            <v>10LB/B - 4B/C</v>
          </cell>
        </row>
        <row r="659">
          <cell r="A659">
            <v>15862</v>
          </cell>
          <cell r="B659" t="str">
            <v>TRUTRO CUARTO BOLSA</v>
          </cell>
          <cell r="C659" t="str">
            <v>POLLO</v>
          </cell>
          <cell r="D659" t="str">
            <v>USA</v>
          </cell>
          <cell r="E659" t="str">
            <v>PILGRIMS</v>
          </cell>
          <cell r="F659" t="str">
            <v>CONGELADO</v>
          </cell>
          <cell r="G659" t="str">
            <v>-</v>
          </cell>
          <cell r="H659" t="str">
            <v>2,5KG/B - 6B/C</v>
          </cell>
        </row>
        <row r="660">
          <cell r="A660" t="str">
            <v>LQ-160</v>
          </cell>
          <cell r="B660" t="str">
            <v>TRUTRO CUARTO INTERFOLIADO</v>
          </cell>
          <cell r="C660" t="str">
            <v>POLLO</v>
          </cell>
          <cell r="D660" t="str">
            <v>BRASIL</v>
          </cell>
          <cell r="E660" t="str">
            <v>SEARA</v>
          </cell>
          <cell r="F660" t="str">
            <v>CONGELADO</v>
          </cell>
          <cell r="G660" t="str">
            <v>-</v>
          </cell>
          <cell r="H660" t="str">
            <v>CAJA 10KG</v>
          </cell>
        </row>
        <row r="661">
          <cell r="A661" t="str">
            <v>BL-244</v>
          </cell>
          <cell r="B661" t="str">
            <v>TRUTRO ENTERO</v>
          </cell>
          <cell r="C661" t="str">
            <v>POLLO</v>
          </cell>
          <cell r="D661" t="str">
            <v>BRASIL</v>
          </cell>
          <cell r="E661" t="str">
            <v>SEARA</v>
          </cell>
          <cell r="F661" t="str">
            <v>ENFRIADO</v>
          </cell>
          <cell r="G661" t="str">
            <v>-</v>
          </cell>
          <cell r="H661" t="str">
            <v>CAJA 15KG</v>
          </cell>
        </row>
        <row r="662">
          <cell r="A662" t="str">
            <v>CFTP</v>
          </cell>
          <cell r="B662" t="str">
            <v>TRUTRO ENTERO</v>
          </cell>
          <cell r="C662" t="str">
            <v>-</v>
          </cell>
          <cell r="D662" t="str">
            <v>-</v>
          </cell>
          <cell r="E662" t="str">
            <v>-</v>
          </cell>
          <cell r="F662" t="str">
            <v>-</v>
          </cell>
          <cell r="G662" t="str">
            <v>-</v>
          </cell>
          <cell r="H662" t="str">
            <v>-</v>
          </cell>
        </row>
        <row r="663">
          <cell r="A663" t="str">
            <v>WL-38</v>
          </cell>
          <cell r="B663" t="str">
            <v>TRUTRO ENTERO</v>
          </cell>
          <cell r="C663" t="str">
            <v>POLLO</v>
          </cell>
          <cell r="D663" t="str">
            <v>BRASIL</v>
          </cell>
          <cell r="E663" t="str">
            <v>SEARA</v>
          </cell>
          <cell r="F663" t="str">
            <v>CONGELADO</v>
          </cell>
          <cell r="G663" t="str">
            <v>-</v>
          </cell>
          <cell r="H663" t="str">
            <v>CAJA 12KG</v>
          </cell>
        </row>
        <row r="664">
          <cell r="A664" t="str">
            <v>CS-05</v>
          </cell>
          <cell r="B664" t="str">
            <v>TRUTRO ENTERO BOLSA</v>
          </cell>
          <cell r="C664" t="str">
            <v>POLLO</v>
          </cell>
          <cell r="D664" t="str">
            <v>BRASIL</v>
          </cell>
          <cell r="E664" t="str">
            <v>SEARA</v>
          </cell>
          <cell r="F664" t="str">
            <v>CONGELADO</v>
          </cell>
          <cell r="G664" t="str">
            <v>-</v>
          </cell>
          <cell r="H664" t="str">
            <v>CAJA 15KG</v>
          </cell>
        </row>
        <row r="665">
          <cell r="A665">
            <v>997585</v>
          </cell>
          <cell r="B665" t="str">
            <v>TRUTRO ENTERO DE POLLO MARINADO</v>
          </cell>
          <cell r="C665" t="str">
            <v>POLLO</v>
          </cell>
          <cell r="D665" t="str">
            <v>BRASIL</v>
          </cell>
          <cell r="E665" t="str">
            <v>SEARA</v>
          </cell>
          <cell r="F665" t="str">
            <v>CONGELADO</v>
          </cell>
          <cell r="G665" t="str">
            <v>-</v>
          </cell>
          <cell r="H665" t="str">
            <v>-</v>
          </cell>
        </row>
        <row r="666">
          <cell r="A666" t="str">
            <v>WL-121</v>
          </cell>
          <cell r="B666" t="str">
            <v>TRUTRO ENTERO INTERFOLIADO</v>
          </cell>
          <cell r="C666" t="str">
            <v>POLLO</v>
          </cell>
          <cell r="D666" t="str">
            <v>BRASIL</v>
          </cell>
          <cell r="E666" t="str">
            <v>SEARA</v>
          </cell>
          <cell r="F666" t="str">
            <v>CONGELADO</v>
          </cell>
          <cell r="G666" t="str">
            <v>-</v>
          </cell>
          <cell r="H666" t="str">
            <v>CAJA 15KG</v>
          </cell>
        </row>
        <row r="667">
          <cell r="A667" t="str">
            <v>WL-205</v>
          </cell>
          <cell r="B667" t="str">
            <v>TRUTRO ENTERO INTERFOLIADO</v>
          </cell>
          <cell r="C667" t="str">
            <v>POLLO</v>
          </cell>
          <cell r="D667" t="str">
            <v>BRASIL</v>
          </cell>
          <cell r="E667" t="str">
            <v>SEARA</v>
          </cell>
          <cell r="F667" t="str">
            <v>CONGELADO</v>
          </cell>
          <cell r="G667" t="str">
            <v>-</v>
          </cell>
          <cell r="H667" t="str">
            <v>CAJA 15KG</v>
          </cell>
        </row>
        <row r="668">
          <cell r="A668" t="str">
            <v>WL-85</v>
          </cell>
          <cell r="B668" t="str">
            <v>TRUTRO ENTERO INTERFOLIADO</v>
          </cell>
          <cell r="C668" t="str">
            <v>POLLO</v>
          </cell>
          <cell r="D668" t="str">
            <v>BRASIL</v>
          </cell>
          <cell r="E668" t="str">
            <v>SEARA</v>
          </cell>
          <cell r="F668" t="str">
            <v>CONGELADO</v>
          </cell>
          <cell r="G668" t="str">
            <v>-</v>
          </cell>
          <cell r="H668" t="str">
            <v>CAJA 15KG</v>
          </cell>
        </row>
        <row r="669">
          <cell r="A669" t="str">
            <v>WL-53</v>
          </cell>
          <cell r="B669" t="str">
            <v>TRUTRO ENTERO INTERFOLIADO</v>
          </cell>
          <cell r="C669" t="str">
            <v>POLLO</v>
          </cell>
          <cell r="D669" t="str">
            <v>BRASIL</v>
          </cell>
          <cell r="E669" t="str">
            <v>SEARA</v>
          </cell>
          <cell r="F669" t="str">
            <v>CONGELADO</v>
          </cell>
          <cell r="G669" t="str">
            <v>-</v>
          </cell>
          <cell r="H669" t="str">
            <v>CAJA 15KG</v>
          </cell>
        </row>
        <row r="670">
          <cell r="A670" t="str">
            <v>WL-112</v>
          </cell>
          <cell r="B670" t="str">
            <v>TRUTRO ENTERO INTERFOLIADO MARINADO MP</v>
          </cell>
          <cell r="C670" t="str">
            <v>POLLO</v>
          </cell>
          <cell r="D670" t="str">
            <v>BRASIL</v>
          </cell>
          <cell r="E670" t="str">
            <v>SEARA</v>
          </cell>
          <cell r="F670" t="str">
            <v>CONGELADO</v>
          </cell>
          <cell r="G670" t="str">
            <v>-</v>
          </cell>
          <cell r="H670" t="str">
            <v>CAJA 15KG</v>
          </cell>
        </row>
        <row r="671">
          <cell r="A671" t="str">
            <v>PMK</v>
          </cell>
          <cell r="B671" t="str">
            <v>TRUTRO ENTERO MARINADO KARMAC</v>
          </cell>
          <cell r="C671" t="str">
            <v>POLLO</v>
          </cell>
          <cell r="D671" t="str">
            <v>BRASIL</v>
          </cell>
          <cell r="E671" t="str">
            <v>SEARA</v>
          </cell>
          <cell r="F671" t="str">
            <v>CONGELADO</v>
          </cell>
          <cell r="G671" t="str">
            <v>-</v>
          </cell>
          <cell r="H671" t="str">
            <v>CAJA 12KG</v>
          </cell>
        </row>
        <row r="672">
          <cell r="A672" t="str">
            <v>SL-55</v>
          </cell>
          <cell r="B672" t="str">
            <v>TRUTRO ENTERO S/H</v>
          </cell>
          <cell r="C672" t="str">
            <v>POLLO</v>
          </cell>
          <cell r="D672" t="str">
            <v>BRASIL</v>
          </cell>
          <cell r="E672" t="str">
            <v>SEARA</v>
          </cell>
          <cell r="F672" t="str">
            <v>CONGELADO</v>
          </cell>
          <cell r="G672" t="str">
            <v>-</v>
          </cell>
          <cell r="H672" t="str">
            <v>2KG/B - 6B/C</v>
          </cell>
        </row>
        <row r="673">
          <cell r="A673" t="str">
            <v>BL-001</v>
          </cell>
          <cell r="B673" t="str">
            <v>TRUTRO ENTERO S/H</v>
          </cell>
          <cell r="C673" t="str">
            <v>POLLO</v>
          </cell>
          <cell r="D673" t="str">
            <v>BRASIL</v>
          </cell>
          <cell r="E673" t="str">
            <v>SEARA</v>
          </cell>
          <cell r="F673" t="str">
            <v>CONGELADO</v>
          </cell>
          <cell r="G673" t="str">
            <v>-</v>
          </cell>
          <cell r="H673" t="str">
            <v>0,8KG/B - 16B/C</v>
          </cell>
        </row>
        <row r="674">
          <cell r="A674">
            <v>3372</v>
          </cell>
          <cell r="B674" t="str">
            <v>TRUTRO LARGO</v>
          </cell>
          <cell r="C674" t="str">
            <v>POLLO</v>
          </cell>
          <cell r="D674" t="str">
            <v>USA</v>
          </cell>
          <cell r="E674" t="str">
            <v>PILGRIMS</v>
          </cell>
          <cell r="F674" t="str">
            <v>CONGELADO</v>
          </cell>
          <cell r="G674" t="str">
            <v>-</v>
          </cell>
          <cell r="H674" t="str">
            <v>CAJA 15KG</v>
          </cell>
        </row>
        <row r="675">
          <cell r="A675">
            <v>4206</v>
          </cell>
          <cell r="B675" t="str">
            <v>TRUTRO LARGO</v>
          </cell>
          <cell r="C675" t="str">
            <v>POLLO</v>
          </cell>
          <cell r="D675" t="str">
            <v>USA</v>
          </cell>
          <cell r="E675" t="str">
            <v>PILGRIMS</v>
          </cell>
          <cell r="F675" t="str">
            <v>CONGELADO</v>
          </cell>
          <cell r="G675" t="str">
            <v>-</v>
          </cell>
          <cell r="H675" t="str">
            <v>CAJA 18,4KG</v>
          </cell>
        </row>
        <row r="676">
          <cell r="A676">
            <v>14005</v>
          </cell>
          <cell r="B676" t="str">
            <v>TRUTRO LARGO</v>
          </cell>
          <cell r="C676" t="str">
            <v>POLLO</v>
          </cell>
          <cell r="D676" t="str">
            <v>USA</v>
          </cell>
          <cell r="E676" t="str">
            <v>PILGRIMS</v>
          </cell>
          <cell r="F676" t="str">
            <v>CONGELADO</v>
          </cell>
          <cell r="G676" t="str">
            <v>-</v>
          </cell>
          <cell r="H676" t="str">
            <v>CAJA 15KG</v>
          </cell>
        </row>
        <row r="677">
          <cell r="A677">
            <v>3377</v>
          </cell>
          <cell r="B677" t="str">
            <v>TRUTRO LARGO</v>
          </cell>
          <cell r="C677" t="str">
            <v>POLLO</v>
          </cell>
          <cell r="D677" t="str">
            <v>USA</v>
          </cell>
          <cell r="E677" t="str">
            <v>PILGRIMS</v>
          </cell>
          <cell r="F677" t="str">
            <v>CONGELADO</v>
          </cell>
          <cell r="G677" t="str">
            <v>-</v>
          </cell>
          <cell r="H677" t="str">
            <v>CAJA 15KG</v>
          </cell>
        </row>
        <row r="678">
          <cell r="A678">
            <v>16607</v>
          </cell>
          <cell r="B678" t="str">
            <v>TRUTRO LARGO</v>
          </cell>
          <cell r="C678" t="str">
            <v>POLLO</v>
          </cell>
          <cell r="D678" t="str">
            <v>USA</v>
          </cell>
          <cell r="E678" t="str">
            <v>PILGRIMS</v>
          </cell>
          <cell r="F678" t="str">
            <v>CONGELADO</v>
          </cell>
          <cell r="G678" t="str">
            <v>-</v>
          </cell>
          <cell r="H678" t="str">
            <v>CAJA 15KG</v>
          </cell>
        </row>
        <row r="679">
          <cell r="A679">
            <v>50071</v>
          </cell>
          <cell r="B679" t="str">
            <v>TRUTRO LARGO</v>
          </cell>
          <cell r="C679" t="str">
            <v>POLLO</v>
          </cell>
          <cell r="D679" t="str">
            <v>USA</v>
          </cell>
          <cell r="E679" t="str">
            <v>PILGRIMS</v>
          </cell>
          <cell r="F679" t="str">
            <v>CONGELADO</v>
          </cell>
          <cell r="G679" t="str">
            <v>-</v>
          </cell>
          <cell r="H679" t="str">
            <v>10LB/B - 4B/C</v>
          </cell>
        </row>
        <row r="680">
          <cell r="A680">
            <v>15623</v>
          </cell>
          <cell r="B680" t="str">
            <v>TRUTRO LARGO</v>
          </cell>
          <cell r="C680" t="str">
            <v>POLLO</v>
          </cell>
          <cell r="D680" t="str">
            <v>USA</v>
          </cell>
          <cell r="E680" t="str">
            <v>PILGRIMS</v>
          </cell>
          <cell r="F680" t="str">
            <v>CONGELADO</v>
          </cell>
          <cell r="G680" t="str">
            <v>-</v>
          </cell>
          <cell r="H680" t="str">
            <v>2,5KG/B - 6B/C</v>
          </cell>
        </row>
        <row r="681">
          <cell r="A681">
            <v>15620</v>
          </cell>
          <cell r="B681" t="str">
            <v>TRUTRO LARGO BOLSA</v>
          </cell>
          <cell r="C681" t="str">
            <v>POLLO</v>
          </cell>
          <cell r="D681" t="str">
            <v>USA</v>
          </cell>
          <cell r="E681" t="str">
            <v>PILGRIMS</v>
          </cell>
          <cell r="F681" t="str">
            <v>CONGELADO</v>
          </cell>
          <cell r="G681" t="str">
            <v>-</v>
          </cell>
          <cell r="H681" t="str">
            <v>2,5KG/B - 8B/C</v>
          </cell>
        </row>
        <row r="682">
          <cell r="A682" t="str">
            <v>D-122</v>
          </cell>
          <cell r="B682" t="str">
            <v>TRUTRO LARGO INTERFOLIADO</v>
          </cell>
          <cell r="C682" t="str">
            <v>POLLO</v>
          </cell>
          <cell r="D682" t="str">
            <v>BRASIL</v>
          </cell>
          <cell r="E682" t="str">
            <v>SEARA</v>
          </cell>
          <cell r="F682" t="str">
            <v>CONGELADO</v>
          </cell>
          <cell r="G682" t="str">
            <v>-</v>
          </cell>
          <cell r="H682" t="str">
            <v>CAJA 15KG</v>
          </cell>
        </row>
        <row r="683">
          <cell r="A683" t="str">
            <v>D-119</v>
          </cell>
          <cell r="B683" t="str">
            <v>TRUTRO LARGO IQF</v>
          </cell>
          <cell r="C683" t="str">
            <v>POLLO</v>
          </cell>
          <cell r="D683" t="str">
            <v>BRASIL</v>
          </cell>
          <cell r="E683" t="str">
            <v>SEARA</v>
          </cell>
          <cell r="F683" t="str">
            <v>CONGELADO</v>
          </cell>
          <cell r="G683" t="str">
            <v>.</v>
          </cell>
          <cell r="H683" t="str">
            <v>1KG/B - 12B/C</v>
          </cell>
        </row>
        <row r="684">
          <cell r="A684" t="str">
            <v>AM034</v>
          </cell>
          <cell r="B684" t="str">
            <v>VEGANES STEAK</v>
          </cell>
          <cell r="C684" t="str">
            <v>-</v>
          </cell>
          <cell r="D684" t="str">
            <v>-</v>
          </cell>
          <cell r="E684" t="str">
            <v>-</v>
          </cell>
          <cell r="F684" t="str">
            <v>-</v>
          </cell>
          <cell r="G684" t="str">
            <v>-</v>
          </cell>
          <cell r="H684" t="str">
            <v>-</v>
          </cell>
        </row>
        <row r="685">
          <cell r="A685">
            <v>393012</v>
          </cell>
          <cell r="B685" t="str">
            <v>ASIENTO C/GRASA</v>
          </cell>
          <cell r="C685" t="str">
            <v>VACUNO</v>
          </cell>
          <cell r="D685" t="str">
            <v>BRASIL</v>
          </cell>
          <cell r="E685">
            <v>1953</v>
          </cell>
          <cell r="F685" t="str">
            <v>ENFRIADO</v>
          </cell>
          <cell r="G685" t="str">
            <v>V</v>
          </cell>
          <cell r="H685" t="str">
            <v>1PC/B - 3-11B/C</v>
          </cell>
        </row>
        <row r="686">
          <cell r="A686">
            <v>393013</v>
          </cell>
          <cell r="B686" t="str">
            <v>FILETE 5LB</v>
          </cell>
          <cell r="C686" t="str">
            <v>VACUNO</v>
          </cell>
          <cell r="D686" t="str">
            <v>BRASIL</v>
          </cell>
          <cell r="E686">
            <v>1953</v>
          </cell>
          <cell r="F686" t="str">
            <v>ENFRIADO</v>
          </cell>
          <cell r="G686" t="str">
            <v>V</v>
          </cell>
          <cell r="H686" t="str">
            <v>1PC/B - 5-12B/C</v>
          </cell>
        </row>
        <row r="687">
          <cell r="A687">
            <v>393015</v>
          </cell>
          <cell r="B687" t="str">
            <v>FILETE 4/5LB</v>
          </cell>
          <cell r="C687" t="str">
            <v>VACUNO</v>
          </cell>
          <cell r="D687" t="str">
            <v>BRASIL</v>
          </cell>
          <cell r="E687">
            <v>1953</v>
          </cell>
          <cell r="F687" t="str">
            <v>ENFRIADO</v>
          </cell>
          <cell r="G687" t="str">
            <v>V</v>
          </cell>
          <cell r="H687" t="str">
            <v>1PC/B - 8-12B/C</v>
          </cell>
        </row>
        <row r="688">
          <cell r="A688">
            <v>393016</v>
          </cell>
          <cell r="B688" t="str">
            <v>PUNTA PALETA</v>
          </cell>
          <cell r="C688" t="str">
            <v>VACUNO</v>
          </cell>
          <cell r="D688" t="str">
            <v>BRASIL</v>
          </cell>
          <cell r="E688">
            <v>1953</v>
          </cell>
          <cell r="F688" t="str">
            <v>ENFRIADO</v>
          </cell>
          <cell r="G688" t="str">
            <v>V</v>
          </cell>
          <cell r="H688" t="str">
            <v>1PC/B - 5-18B/C</v>
          </cell>
        </row>
        <row r="689">
          <cell r="A689">
            <v>393017</v>
          </cell>
          <cell r="B689" t="str">
            <v>PUNTA DE GANSO</v>
          </cell>
          <cell r="C689" t="str">
            <v>VACUNO</v>
          </cell>
          <cell r="D689" t="str">
            <v>BRASIL</v>
          </cell>
          <cell r="E689">
            <v>1953</v>
          </cell>
          <cell r="F689" t="str">
            <v>ENFRIADO</v>
          </cell>
          <cell r="G689" t="str">
            <v>V</v>
          </cell>
          <cell r="H689" t="str">
            <v>1PC/B - 10-20B/C</v>
          </cell>
        </row>
        <row r="690">
          <cell r="A690">
            <v>393018</v>
          </cell>
          <cell r="B690" t="str">
            <v>PALANCA</v>
          </cell>
          <cell r="C690" t="str">
            <v>VACUNO</v>
          </cell>
          <cell r="D690" t="str">
            <v>BRASIL</v>
          </cell>
          <cell r="E690">
            <v>1953</v>
          </cell>
          <cell r="F690" t="str">
            <v>ENFRIADO</v>
          </cell>
          <cell r="G690" t="str">
            <v>V</v>
          </cell>
          <cell r="H690" t="str">
            <v>1PC/B - 10-80B/C</v>
          </cell>
        </row>
        <row r="691">
          <cell r="A691">
            <v>393019</v>
          </cell>
          <cell r="B691" t="str">
            <v>ENTRAÑA</v>
          </cell>
          <cell r="C691" t="str">
            <v>VACUNO</v>
          </cell>
          <cell r="D691" t="str">
            <v>BRASIL</v>
          </cell>
          <cell r="E691">
            <v>1953</v>
          </cell>
          <cell r="F691" t="str">
            <v>ENFRIADO</v>
          </cell>
          <cell r="G691" t="str">
            <v>V</v>
          </cell>
          <cell r="H691" t="str">
            <v>1PC/B - 10-60B/C</v>
          </cell>
        </row>
        <row r="692">
          <cell r="A692" t="str">
            <v>C3107AWFR</v>
          </cell>
          <cell r="B692" t="str">
            <v>TAPABARRIGA/ARRACHERA</v>
          </cell>
          <cell r="C692" t="str">
            <v>VACUNO</v>
          </cell>
          <cell r="D692" t="str">
            <v>CANADA</v>
          </cell>
          <cell r="E692" t="str">
            <v>BLUE RIBBON</v>
          </cell>
          <cell r="F692" t="str">
            <v>ENFRIADO</v>
          </cell>
          <cell r="G692" t="str">
            <v>AAA</v>
          </cell>
          <cell r="H692" t="str">
            <v>1PC/B - 13B/C</v>
          </cell>
        </row>
        <row r="693">
          <cell r="A693">
            <v>392757</v>
          </cell>
          <cell r="B693" t="str">
            <v>PUNTA DE GANSO STEAK</v>
          </cell>
          <cell r="C693" t="str">
            <v>VACUNO</v>
          </cell>
          <cell r="D693" t="str">
            <v>BRASIL</v>
          </cell>
          <cell r="E693" t="str">
            <v>FRIBOI</v>
          </cell>
          <cell r="F693" t="str">
            <v>ENFRIADO</v>
          </cell>
          <cell r="G693" t="str">
            <v>V</v>
          </cell>
          <cell r="H693" t="str">
            <v>1PC/B - 16-30B/C</v>
          </cell>
        </row>
        <row r="694">
          <cell r="A694" t="str">
            <v>WL-32</v>
          </cell>
          <cell r="B694" t="str">
            <v>TRUTRO ENTERO (ENVELOPADO 350GR)</v>
          </cell>
          <cell r="C694" t="str">
            <v>POLLO</v>
          </cell>
          <cell r="D694" t="str">
            <v>BRASIL</v>
          </cell>
          <cell r="E694" t="str">
            <v>SEARA</v>
          </cell>
          <cell r="F694" t="str">
            <v>CONGELADO</v>
          </cell>
          <cell r="G694" t="str">
            <v>-</v>
          </cell>
          <cell r="H694" t="str">
            <v>CAJA 12KG</v>
          </cell>
        </row>
        <row r="695">
          <cell r="A695" t="str">
            <v>PCO-18</v>
          </cell>
          <cell r="B695" t="str">
            <v>PECHUGA ENTERA (ENVELOPADO 800GR)</v>
          </cell>
          <cell r="C695" t="str">
            <v>POLLO</v>
          </cell>
          <cell r="D695" t="str">
            <v>BRASIL</v>
          </cell>
          <cell r="E695" t="str">
            <v>SEARA</v>
          </cell>
          <cell r="F695" t="str">
            <v>CONGELADO</v>
          </cell>
          <cell r="G695" t="str">
            <v>-</v>
          </cell>
          <cell r="H695" t="str">
            <v>CAJA 15KG</v>
          </cell>
        </row>
        <row r="696">
          <cell r="A696" t="str">
            <v>PCO-17</v>
          </cell>
          <cell r="B696" t="str">
            <v>PECHUGA ENTERA (ENVELOPADO 900GR)</v>
          </cell>
          <cell r="C696" t="str">
            <v>POLLO</v>
          </cell>
          <cell r="D696" t="str">
            <v>BRASIL</v>
          </cell>
          <cell r="E696" t="str">
            <v>SEARA</v>
          </cell>
          <cell r="F696" t="str">
            <v>CONGELADO</v>
          </cell>
          <cell r="G696" t="str">
            <v>-</v>
          </cell>
          <cell r="H696" t="str">
            <v>CAJA 15KG</v>
          </cell>
        </row>
        <row r="697">
          <cell r="A697" t="str">
            <v>PCO-1</v>
          </cell>
          <cell r="B697" t="str">
            <v>PECHUGA C/H</v>
          </cell>
          <cell r="C697" t="str">
            <v>POLLO</v>
          </cell>
          <cell r="D697" t="str">
            <v>BRASIL</v>
          </cell>
          <cell r="E697" t="str">
            <v>SEARA</v>
          </cell>
          <cell r="F697" t="str">
            <v>CONGELADO</v>
          </cell>
          <cell r="G697" t="str">
            <v>-</v>
          </cell>
          <cell r="H697" t="str">
            <v>CAJA 15KG</v>
          </cell>
        </row>
        <row r="698">
          <cell r="A698">
            <v>920</v>
          </cell>
          <cell r="B698" t="str">
            <v>HUACHALOMO</v>
          </cell>
          <cell r="C698" t="str">
            <v>VACUNO</v>
          </cell>
          <cell r="D698" t="str">
            <v>BRASIL</v>
          </cell>
          <cell r="E698" t="str">
            <v>SWIFT</v>
          </cell>
          <cell r="F698" t="str">
            <v>ENFRIADO</v>
          </cell>
          <cell r="G698" t="str">
            <v>V</v>
          </cell>
          <cell r="H698" t="str">
            <v>1PC/B - 3-12B/C</v>
          </cell>
        </row>
        <row r="699">
          <cell r="A699">
            <v>2495</v>
          </cell>
          <cell r="B699" t="str">
            <v>TAPAPECHO 97 VL</v>
          </cell>
          <cell r="C699" t="str">
            <v>VACUNO</v>
          </cell>
          <cell r="D699" t="str">
            <v>BRASIL</v>
          </cell>
          <cell r="E699" t="str">
            <v>SWIFT</v>
          </cell>
          <cell r="F699" t="str">
            <v>ENFRIADO</v>
          </cell>
          <cell r="G699" t="str">
            <v>V</v>
          </cell>
          <cell r="H699" t="str">
            <v>1PC/B - 12-20B/C</v>
          </cell>
        </row>
        <row r="700">
          <cell r="A700">
            <v>5414</v>
          </cell>
          <cell r="B700" t="str">
            <v>ASADO DEL CARNICERO</v>
          </cell>
          <cell r="C700" t="str">
            <v>VACUNO</v>
          </cell>
          <cell r="D700" t="str">
            <v>BRASIL</v>
          </cell>
          <cell r="E700" t="str">
            <v>SWIFT</v>
          </cell>
          <cell r="F700" t="str">
            <v>ENFRIADO</v>
          </cell>
          <cell r="G700" t="str">
            <v>V</v>
          </cell>
          <cell r="H700" t="str">
            <v>1PC/B - 8-30B/C</v>
          </cell>
        </row>
        <row r="701">
          <cell r="A701">
            <v>8148</v>
          </cell>
          <cell r="B701" t="str">
            <v>ABASTERO</v>
          </cell>
          <cell r="C701" t="str">
            <v>VACUNO</v>
          </cell>
          <cell r="D701" t="str">
            <v>BRASIL</v>
          </cell>
          <cell r="E701" t="str">
            <v>SWIFT</v>
          </cell>
          <cell r="F701" t="str">
            <v>ENFRIADO</v>
          </cell>
          <cell r="G701" t="str">
            <v>V</v>
          </cell>
          <cell r="H701" t="str">
            <v>1PC/B - 8-18B/C</v>
          </cell>
        </row>
        <row r="702">
          <cell r="A702">
            <v>350678</v>
          </cell>
          <cell r="B702" t="str">
            <v>SOBRECOSTILLA</v>
          </cell>
          <cell r="C702" t="str">
            <v>VACUNO</v>
          </cell>
          <cell r="D702" t="str">
            <v>BRASIL</v>
          </cell>
          <cell r="E702" t="str">
            <v>SWIFT</v>
          </cell>
          <cell r="F702" t="str">
            <v>ENFRIADO</v>
          </cell>
          <cell r="G702" t="str">
            <v>V</v>
          </cell>
          <cell r="H702" t="str">
            <v>1PC/B - 3-12B/C</v>
          </cell>
        </row>
        <row r="703">
          <cell r="A703">
            <v>353888</v>
          </cell>
          <cell r="B703" t="str">
            <v>LOMO VETADO</v>
          </cell>
          <cell r="C703" t="str">
            <v>VACUNO</v>
          </cell>
          <cell r="D703" t="str">
            <v>BRASIL</v>
          </cell>
          <cell r="E703" t="str">
            <v>SWIFT</v>
          </cell>
          <cell r="F703" t="str">
            <v>ENFRIADO</v>
          </cell>
          <cell r="G703" t="str">
            <v>V</v>
          </cell>
          <cell r="H703" t="str">
            <v>1PC/B - 6-14B/C</v>
          </cell>
        </row>
        <row r="704">
          <cell r="A704">
            <v>363430</v>
          </cell>
          <cell r="B704" t="str">
            <v>POSTA PALETA</v>
          </cell>
          <cell r="C704" t="str">
            <v>VACUNO</v>
          </cell>
          <cell r="D704" t="str">
            <v>BRASIL</v>
          </cell>
          <cell r="E704" t="str">
            <v>SWIFT</v>
          </cell>
          <cell r="F704" t="str">
            <v>ENFRIADO</v>
          </cell>
          <cell r="G704" t="str">
            <v>V</v>
          </cell>
          <cell r="H704" t="str">
            <v>1PC/B - 3-12B/C</v>
          </cell>
        </row>
        <row r="705">
          <cell r="A705">
            <v>350615</v>
          </cell>
          <cell r="B705" t="str">
            <v>PUNTA PALETA</v>
          </cell>
          <cell r="C705" t="str">
            <v>VACUNO</v>
          </cell>
          <cell r="D705" t="str">
            <v>BRASIL</v>
          </cell>
          <cell r="E705" t="str">
            <v>SWIFT</v>
          </cell>
          <cell r="F705" t="str">
            <v>ENFRIADO</v>
          </cell>
          <cell r="G705" t="str">
            <v>V</v>
          </cell>
          <cell r="H705" t="str">
            <v>1PC/B - 5-25B/C</v>
          </cell>
        </row>
        <row r="706">
          <cell r="A706">
            <v>383847</v>
          </cell>
          <cell r="B706" t="str">
            <v>ASIENTO 97 VL</v>
          </cell>
          <cell r="C706" t="str">
            <v>VACUNO</v>
          </cell>
          <cell r="D706" t="str">
            <v>BRASIL</v>
          </cell>
          <cell r="E706" t="str">
            <v>FRIBOI</v>
          </cell>
          <cell r="F706" t="str">
            <v>CONGELADO</v>
          </cell>
          <cell r="G706" t="str">
            <v>V</v>
          </cell>
          <cell r="H706" t="str">
            <v>1PC/B - 4-8B/C</v>
          </cell>
        </row>
        <row r="707">
          <cell r="A707">
            <v>392826</v>
          </cell>
          <cell r="B707" t="str">
            <v>ASADO AMERICANO</v>
          </cell>
          <cell r="C707" t="str">
            <v>VACUNO</v>
          </cell>
          <cell r="D707" t="str">
            <v>BRASIL</v>
          </cell>
          <cell r="E707">
            <v>1953</v>
          </cell>
          <cell r="F707" t="str">
            <v>CONGELADO</v>
          </cell>
          <cell r="G707" t="str">
            <v>V</v>
          </cell>
          <cell r="H707" t="str">
            <v>1PC/B - 1-3B/C</v>
          </cell>
        </row>
        <row r="708">
          <cell r="A708">
            <v>46470</v>
          </cell>
          <cell r="B708" t="str">
            <v>ENTRAÑA</v>
          </cell>
          <cell r="C708" t="str">
            <v>VACUNO</v>
          </cell>
          <cell r="D708" t="str">
            <v>USA</v>
          </cell>
          <cell r="E708" t="str">
            <v>1855 BLACK ANGUS</v>
          </cell>
          <cell r="F708" t="str">
            <v>CONGELADO</v>
          </cell>
          <cell r="G708" t="str">
            <v>CHOICE</v>
          </cell>
          <cell r="H708" t="str">
            <v>4PC/B - 7B/C</v>
          </cell>
        </row>
        <row r="709">
          <cell r="A709">
            <v>41470</v>
          </cell>
          <cell r="B709" t="str">
            <v>ENTRAÑA</v>
          </cell>
          <cell r="C709" t="str">
            <v>VACUNO</v>
          </cell>
          <cell r="D709" t="str">
            <v>USA</v>
          </cell>
          <cell r="E709" t="str">
            <v>SWIFT</v>
          </cell>
          <cell r="F709" t="str">
            <v>CONGELADO</v>
          </cell>
          <cell r="G709" t="str">
            <v>CHOICE</v>
          </cell>
          <cell r="H709" t="str">
            <v>4PC/B - 7B/C</v>
          </cell>
        </row>
        <row r="710">
          <cell r="A710">
            <v>90200</v>
          </cell>
          <cell r="B710" t="str">
            <v>TAPAPECHO</v>
          </cell>
          <cell r="C710" t="str">
            <v>VACUNO</v>
          </cell>
          <cell r="D710" t="str">
            <v>USA</v>
          </cell>
          <cell r="E710" t="str">
            <v>SWIFT BLACK ANGUS</v>
          </cell>
          <cell r="F710" t="str">
            <v>CONGELADO</v>
          </cell>
          <cell r="G710" t="str">
            <v>CHOICE</v>
          </cell>
          <cell r="H710" t="str">
            <v>1PC/B - 5B/C</v>
          </cell>
        </row>
        <row r="711">
          <cell r="A711">
            <v>93123</v>
          </cell>
          <cell r="B711" t="str">
            <v>LOMO VETADO</v>
          </cell>
          <cell r="C711" t="str">
            <v>VACUNO</v>
          </cell>
          <cell r="D711" t="str">
            <v>USA</v>
          </cell>
          <cell r="E711" t="str">
            <v>CAB</v>
          </cell>
          <cell r="F711" t="str">
            <v>CONGELADO</v>
          </cell>
          <cell r="G711" t="str">
            <v>PRIME</v>
          </cell>
          <cell r="H711" t="str">
            <v>1PC/B - 4B/C</v>
          </cell>
        </row>
        <row r="712">
          <cell r="A712">
            <v>393196</v>
          </cell>
          <cell r="B712" t="str">
            <v>LOMO LISO</v>
          </cell>
          <cell r="C712" t="str">
            <v>VACUNO</v>
          </cell>
          <cell r="D712" t="str">
            <v>BRASIL</v>
          </cell>
          <cell r="E712">
            <v>1953</v>
          </cell>
          <cell r="F712" t="str">
            <v>ENFRIADO</v>
          </cell>
          <cell r="G712" t="str">
            <v>V</v>
          </cell>
          <cell r="H712" t="str">
            <v>1PC/B - 12-25B/C</v>
          </cell>
        </row>
        <row r="713">
          <cell r="A713">
            <v>393197</v>
          </cell>
          <cell r="B713" t="str">
            <v>LOMO VETADO</v>
          </cell>
          <cell r="C713" t="str">
            <v>VACUNO</v>
          </cell>
          <cell r="D713" t="str">
            <v>BRASIL</v>
          </cell>
          <cell r="E713">
            <v>1953</v>
          </cell>
          <cell r="F713" t="str">
            <v>ENFRIADO</v>
          </cell>
          <cell r="G713" t="str">
            <v>V</v>
          </cell>
          <cell r="H713" t="str">
            <v>1PC/B - 10-25B/C</v>
          </cell>
        </row>
        <row r="714">
          <cell r="A714">
            <v>369530504</v>
          </cell>
          <cell r="B714" t="str">
            <v>COSTILLAR</v>
          </cell>
          <cell r="C714" t="str">
            <v>CERDO</v>
          </cell>
          <cell r="D714" t="str">
            <v>UK</v>
          </cell>
          <cell r="E714" t="str">
            <v>PILGRIMS</v>
          </cell>
          <cell r="F714" t="str">
            <v>CONGELADO</v>
          </cell>
          <cell r="G714" t="str">
            <v>-</v>
          </cell>
          <cell r="H714" t="str">
            <v>CAJA 10KG</v>
          </cell>
        </row>
        <row r="715">
          <cell r="A715">
            <v>387217</v>
          </cell>
          <cell r="B715" t="str">
            <v>FILETE 4/5LB</v>
          </cell>
          <cell r="C715" t="str">
            <v>VACUNO</v>
          </cell>
          <cell r="D715" t="str">
            <v>BRASIL</v>
          </cell>
          <cell r="E715">
            <v>1953</v>
          </cell>
          <cell r="F715" t="str">
            <v>CONGELADO</v>
          </cell>
          <cell r="G715" t="str">
            <v>V</v>
          </cell>
          <cell r="H715" t="str">
            <v>1PC/B - 8-12B/C</v>
          </cell>
        </row>
        <row r="716">
          <cell r="A716">
            <v>387225</v>
          </cell>
          <cell r="B716" t="str">
            <v>FILETE 5LB</v>
          </cell>
          <cell r="C716" t="str">
            <v>VACUNO</v>
          </cell>
          <cell r="D716" t="str">
            <v>BRASIL</v>
          </cell>
          <cell r="E716">
            <v>1953</v>
          </cell>
          <cell r="F716" t="str">
            <v>CONGELADO</v>
          </cell>
          <cell r="G716" t="str">
            <v>V</v>
          </cell>
          <cell r="H716" t="str">
            <v>1PC/B - 5-12B/C</v>
          </cell>
        </row>
        <row r="717">
          <cell r="A717">
            <v>387266</v>
          </cell>
          <cell r="B717" t="str">
            <v>PALANCA</v>
          </cell>
          <cell r="C717" t="str">
            <v>VACUNO</v>
          </cell>
          <cell r="D717" t="str">
            <v>BRASIL</v>
          </cell>
          <cell r="E717">
            <v>1953</v>
          </cell>
          <cell r="F717" t="str">
            <v>CONGELADO</v>
          </cell>
          <cell r="G717" t="str">
            <v>V</v>
          </cell>
          <cell r="H717" t="str">
            <v>1PC/B - 11-100B/C</v>
          </cell>
        </row>
        <row r="718">
          <cell r="A718">
            <v>392956</v>
          </cell>
          <cell r="B718" t="str">
            <v>PUNTA DE GANSO</v>
          </cell>
          <cell r="C718" t="str">
            <v>VACUNO</v>
          </cell>
          <cell r="D718" t="str">
            <v>BRASIL</v>
          </cell>
          <cell r="E718">
            <v>1953</v>
          </cell>
          <cell r="F718" t="str">
            <v>CONGELADO</v>
          </cell>
          <cell r="G718" t="str">
            <v>V</v>
          </cell>
          <cell r="H718" t="str">
            <v>1PC/B - 10-20B/C</v>
          </cell>
        </row>
        <row r="719">
          <cell r="A719" t="str">
            <v>LRI-61</v>
          </cell>
          <cell r="B719" t="str">
            <v>BABY BACK RIBS</v>
          </cell>
          <cell r="C719" t="str">
            <v>CERDO</v>
          </cell>
          <cell r="D719" t="str">
            <v>BRASIL</v>
          </cell>
          <cell r="E719" t="str">
            <v>CUISINE &amp; CO</v>
          </cell>
          <cell r="F719" t="str">
            <v>CONGELADO</v>
          </cell>
          <cell r="G719" t="str">
            <v>-</v>
          </cell>
          <cell r="H719" t="str">
            <v>CAJA 14,4-18KG</v>
          </cell>
        </row>
        <row r="720">
          <cell r="A720" t="str">
            <v>SPA-63</v>
          </cell>
          <cell r="B720" t="str">
            <v>COSTILLAR</v>
          </cell>
          <cell r="C720" t="str">
            <v>CERDO</v>
          </cell>
          <cell r="D720" t="str">
            <v>BRASIL</v>
          </cell>
          <cell r="E720" t="str">
            <v>CUISINE &amp; CO</v>
          </cell>
          <cell r="F720" t="str">
            <v>CONGELADO</v>
          </cell>
          <cell r="G720" t="str">
            <v>-</v>
          </cell>
          <cell r="H720" t="str">
            <v>1PC/B - 7-9B/C</v>
          </cell>
        </row>
        <row r="721">
          <cell r="A721">
            <v>369515</v>
          </cell>
          <cell r="B721" t="str">
            <v>CARNE MOLIDA 10%</v>
          </cell>
          <cell r="C721" t="str">
            <v>PROCESADO</v>
          </cell>
          <cell r="D721" t="str">
            <v>BRASIL</v>
          </cell>
          <cell r="E721" t="str">
            <v>FRIBOI</v>
          </cell>
          <cell r="F721" t="str">
            <v>CONGELADO</v>
          </cell>
          <cell r="G721" t="str">
            <v>-</v>
          </cell>
          <cell r="H721" t="str">
            <v>500GR/B - 18B/C</v>
          </cell>
        </row>
        <row r="722">
          <cell r="A722">
            <v>19159</v>
          </cell>
          <cell r="B722" t="str">
            <v>BRISKET (SKIRTS)</v>
          </cell>
          <cell r="C722" t="str">
            <v>VACUNO</v>
          </cell>
          <cell r="D722" t="str">
            <v>USA</v>
          </cell>
          <cell r="E722" t="str">
            <v>CLEAR RIVER FARMS</v>
          </cell>
          <cell r="F722" t="str">
            <v>CONGELADO</v>
          </cell>
          <cell r="G722" t="str">
            <v>-</v>
          </cell>
          <cell r="H722" t="str">
            <v xml:space="preserve">6PC/B - 10B/C </v>
          </cell>
        </row>
        <row r="723">
          <cell r="A723" t="str">
            <v>BBL-51</v>
          </cell>
          <cell r="B723" t="str">
            <v>PANCETA S/H</v>
          </cell>
          <cell r="C723" t="str">
            <v>CERDO</v>
          </cell>
          <cell r="D723" t="str">
            <v>BRASIL</v>
          </cell>
          <cell r="E723" t="str">
            <v>SEARA</v>
          </cell>
          <cell r="F723" t="str">
            <v>CONGELADO</v>
          </cell>
          <cell r="G723" t="str">
            <v>-</v>
          </cell>
          <cell r="H723" t="str">
            <v>CAJA 18-24KG</v>
          </cell>
        </row>
        <row r="724">
          <cell r="A724">
            <v>1050</v>
          </cell>
          <cell r="B724" t="str">
            <v>POLLO GANSO</v>
          </cell>
          <cell r="C724" t="str">
            <v>VACUNO</v>
          </cell>
          <cell r="D724" t="str">
            <v>BRASIL</v>
          </cell>
          <cell r="E724" t="str">
            <v>FRIBOI</v>
          </cell>
          <cell r="F724" t="str">
            <v>ENFRIADO</v>
          </cell>
          <cell r="G724" t="str">
            <v>V</v>
          </cell>
          <cell r="H724" t="str">
            <v>1PC/B - 6-15B/C</v>
          </cell>
        </row>
        <row r="725">
          <cell r="A725" t="str">
            <v>DW-1</v>
          </cell>
          <cell r="B725" t="str">
            <v>TRUTRO ALA IQF</v>
          </cell>
          <cell r="C725" t="str">
            <v>POLLO</v>
          </cell>
          <cell r="D725" t="str">
            <v>BRASIL</v>
          </cell>
          <cell r="E725" t="str">
            <v>SEARA</v>
          </cell>
          <cell r="F725" t="str">
            <v>CONGELADO</v>
          </cell>
          <cell r="G725" t="str">
            <v>-</v>
          </cell>
          <cell r="H725" t="str">
            <v>CAJA 12KG</v>
          </cell>
        </row>
        <row r="726">
          <cell r="A726" t="str">
            <v>GR-18</v>
          </cell>
          <cell r="B726" t="str">
            <v>POLLO ENTERO 1,8KG</v>
          </cell>
          <cell r="C726" t="str">
            <v>POLLO</v>
          </cell>
          <cell r="D726" t="str">
            <v>BRASIL</v>
          </cell>
          <cell r="E726" t="str">
            <v>SEARA</v>
          </cell>
          <cell r="F726" t="str">
            <v>CONGELADO</v>
          </cell>
          <cell r="G726" t="str">
            <v>-</v>
          </cell>
          <cell r="H726" t="str">
            <v>1,8KG/B - 8B/C</v>
          </cell>
        </row>
        <row r="727">
          <cell r="A727" t="str">
            <v>T-39</v>
          </cell>
          <cell r="B727" t="str">
            <v>TRUTRO CORTO IQF</v>
          </cell>
          <cell r="C727" t="str">
            <v>POLLO</v>
          </cell>
          <cell r="D727" t="str">
            <v>BRASIL</v>
          </cell>
          <cell r="E727" t="str">
            <v>SEARA</v>
          </cell>
          <cell r="F727" t="str">
            <v>CONGELADO</v>
          </cell>
          <cell r="G727" t="str">
            <v>-</v>
          </cell>
          <cell r="H727" t="str">
            <v>1KG/B - 12B/C</v>
          </cell>
        </row>
        <row r="728">
          <cell r="A728" t="str">
            <v>OB-500</v>
          </cell>
          <cell r="B728" t="str">
            <v>PECHUGA BOLSA SIN MARINAR</v>
          </cell>
          <cell r="C728" t="str">
            <v>POLLO</v>
          </cell>
          <cell r="D728" t="str">
            <v>BRASIL</v>
          </cell>
          <cell r="E728" t="str">
            <v>SEARA</v>
          </cell>
          <cell r="F728" t="str">
            <v>CONGELADO</v>
          </cell>
          <cell r="G728" t="str">
            <v>-</v>
          </cell>
          <cell r="H728" t="str">
            <v>2KG/B - 6B/C</v>
          </cell>
        </row>
        <row r="729">
          <cell r="A729">
            <v>379635</v>
          </cell>
          <cell r="B729" t="str">
            <v>POSTA PALETA</v>
          </cell>
          <cell r="C729" t="str">
            <v>VACUNO</v>
          </cell>
          <cell r="D729" t="str">
            <v>BRASIL</v>
          </cell>
          <cell r="E729" t="str">
            <v>FRIBOI</v>
          </cell>
          <cell r="F729" t="str">
            <v>ENFRIADO</v>
          </cell>
          <cell r="G729" t="str">
            <v>V</v>
          </cell>
        </row>
        <row r="730">
          <cell r="A730">
            <v>1324</v>
          </cell>
          <cell r="B730" t="str">
            <v>PLATEADA</v>
          </cell>
          <cell r="C730" t="str">
            <v>VACUNO</v>
          </cell>
          <cell r="D730" t="str">
            <v>BRASIL</v>
          </cell>
          <cell r="E730" t="str">
            <v>FRIBOI</v>
          </cell>
          <cell r="F730" t="str">
            <v>ENFRIADO</v>
          </cell>
          <cell r="G730" t="str">
            <v>V</v>
          </cell>
        </row>
        <row r="731">
          <cell r="A731">
            <v>365655</v>
          </cell>
          <cell r="B731" t="str">
            <v>POSTA NEGRA EN TROZOS</v>
          </cell>
          <cell r="C731" t="str">
            <v>VACUNO</v>
          </cell>
          <cell r="D731" t="str">
            <v>BRASIL</v>
          </cell>
          <cell r="E731" t="str">
            <v>FRIBOI</v>
          </cell>
          <cell r="F731" t="str">
            <v>ENFRIADO</v>
          </cell>
          <cell r="G731" t="str">
            <v>V</v>
          </cell>
        </row>
        <row r="732">
          <cell r="A732">
            <v>365657</v>
          </cell>
          <cell r="B732" t="str">
            <v>GANSO EN TROZOS</v>
          </cell>
          <cell r="C732" t="str">
            <v>VACUNO</v>
          </cell>
          <cell r="D732" t="str">
            <v>BRASIL</v>
          </cell>
          <cell r="E732" t="str">
            <v>FRIBOI</v>
          </cell>
          <cell r="F732" t="str">
            <v>ENFRIADO</v>
          </cell>
          <cell r="G732" t="str">
            <v>V</v>
          </cell>
        </row>
        <row r="733">
          <cell r="A733">
            <v>379598</v>
          </cell>
          <cell r="B733" t="str">
            <v>POSTA ROSADA EN TROZOS</v>
          </cell>
          <cell r="C733" t="str">
            <v>VACUNO</v>
          </cell>
          <cell r="D733" t="str">
            <v>BRASIL</v>
          </cell>
          <cell r="E733" t="str">
            <v>FRIBOI</v>
          </cell>
          <cell r="F733" t="str">
            <v>ENFRIADO</v>
          </cell>
          <cell r="G733" t="str">
            <v>V</v>
          </cell>
        </row>
        <row r="734">
          <cell r="A734">
            <v>379666</v>
          </cell>
          <cell r="B734" t="str">
            <v>LOMO LISO EN TROZOS</v>
          </cell>
          <cell r="C734" t="str">
            <v>VACUNO</v>
          </cell>
          <cell r="D734" t="str">
            <v>BRASIL</v>
          </cell>
          <cell r="E734" t="str">
            <v>FRIBOI</v>
          </cell>
          <cell r="F734" t="str">
            <v>ENFRIADO</v>
          </cell>
          <cell r="G734" t="str">
            <v>V</v>
          </cell>
        </row>
        <row r="735">
          <cell r="A735">
            <v>379667</v>
          </cell>
          <cell r="B735" t="str">
            <v>FILETE</v>
          </cell>
          <cell r="C735" t="str">
            <v>VACUNO</v>
          </cell>
          <cell r="D735" t="str">
            <v>BRASIL</v>
          </cell>
          <cell r="E735" t="str">
            <v>FRIBOI</v>
          </cell>
          <cell r="F735" t="str">
            <v>ENFRIADO</v>
          </cell>
          <cell r="G735" t="str">
            <v>V</v>
          </cell>
        </row>
        <row r="736">
          <cell r="A736">
            <v>379669</v>
          </cell>
          <cell r="B736" t="str">
            <v>ASIENTO</v>
          </cell>
          <cell r="C736" t="str">
            <v>VACUNO</v>
          </cell>
          <cell r="D736" t="str">
            <v>BRASIL</v>
          </cell>
          <cell r="E736" t="str">
            <v>FRIBOI</v>
          </cell>
          <cell r="F736" t="str">
            <v>ENFRIADO</v>
          </cell>
          <cell r="G736" t="str">
            <v>V</v>
          </cell>
        </row>
        <row r="737">
          <cell r="A737">
            <v>379670</v>
          </cell>
          <cell r="B737" t="str">
            <v>PUNTA DE PICANA</v>
          </cell>
          <cell r="C737" t="str">
            <v>VACUNO</v>
          </cell>
          <cell r="D737" t="str">
            <v>BRASIL</v>
          </cell>
          <cell r="E737" t="str">
            <v>FRIBOI</v>
          </cell>
          <cell r="F737" t="str">
            <v>ENFRIADO</v>
          </cell>
          <cell r="G737" t="str">
            <v>V</v>
          </cell>
        </row>
        <row r="738">
          <cell r="A738">
            <v>379672</v>
          </cell>
          <cell r="B738" t="str">
            <v>PALANCA</v>
          </cell>
          <cell r="C738" t="str">
            <v>VACUNO</v>
          </cell>
          <cell r="D738" t="str">
            <v>BRASIL</v>
          </cell>
          <cell r="E738" t="str">
            <v>FRIBOI</v>
          </cell>
          <cell r="F738" t="str">
            <v>ENFRIADO</v>
          </cell>
          <cell r="G738" t="str">
            <v>V</v>
          </cell>
        </row>
        <row r="739">
          <cell r="A739">
            <v>379698</v>
          </cell>
          <cell r="B739" t="str">
            <v>POLLO GANSO</v>
          </cell>
          <cell r="C739" t="str">
            <v>VACUNO</v>
          </cell>
          <cell r="D739" t="str">
            <v>BRASIL</v>
          </cell>
          <cell r="E739" t="str">
            <v>FRIBOI</v>
          </cell>
          <cell r="F739" t="str">
            <v>ENFRIADO</v>
          </cell>
          <cell r="G739" t="str">
            <v>V</v>
          </cell>
        </row>
        <row r="740">
          <cell r="A740" t="str">
            <v>SPA-48</v>
          </cell>
          <cell r="B740" t="str">
            <v>COSTELA MINI</v>
          </cell>
          <cell r="C740" t="str">
            <v>CERDO</v>
          </cell>
          <cell r="D740" t="str">
            <v>BRASIL</v>
          </cell>
          <cell r="E740" t="str">
            <v>SEARA</v>
          </cell>
          <cell r="F740" t="str">
            <v>CONGELADO</v>
          </cell>
          <cell r="H740" t="str">
            <v>CAJA 19-20KG</v>
          </cell>
        </row>
        <row r="741">
          <cell r="A741" t="str">
            <v>OBM-01</v>
          </cell>
          <cell r="B741" t="str">
            <v>PECHUGA IQF MARINADA 1 K</v>
          </cell>
          <cell r="C741" t="str">
            <v>POLLO</v>
          </cell>
          <cell r="D741" t="str">
            <v>BRASIL</v>
          </cell>
          <cell r="E741" t="str">
            <v>SEARA</v>
          </cell>
          <cell r="F741" t="str">
            <v>CONGELADO</v>
          </cell>
          <cell r="G741" t="str">
            <v>-</v>
          </cell>
          <cell r="H741" t="str">
            <v>1KG/B - 12B/C</v>
          </cell>
        </row>
        <row r="742">
          <cell r="A742">
            <v>3392</v>
          </cell>
          <cell r="B742" t="str">
            <v>LOMO VETADO EN TROZOS</v>
          </cell>
          <cell r="C742" t="str">
            <v>VACUNO</v>
          </cell>
          <cell r="D742" t="str">
            <v>BRASIL</v>
          </cell>
          <cell r="E742" t="str">
            <v>FRIBOI</v>
          </cell>
          <cell r="F742" t="str">
            <v>ENFRIADO</v>
          </cell>
          <cell r="G742" t="str">
            <v>V</v>
          </cell>
          <cell r="H742" t="str">
            <v>1PC/B - 6-23B/C</v>
          </cell>
        </row>
        <row r="743">
          <cell r="A743">
            <v>373415</v>
          </cell>
          <cell r="B743" t="str">
            <v>HUACHALOMO EN TROZOS</v>
          </cell>
          <cell r="C743" t="str">
            <v>VACUNO</v>
          </cell>
          <cell r="D743" t="str">
            <v>BRASIL</v>
          </cell>
          <cell r="E743" t="str">
            <v>FRIBOI</v>
          </cell>
          <cell r="F743" t="str">
            <v>ENFRIADO</v>
          </cell>
          <cell r="G743" t="str">
            <v>V</v>
          </cell>
          <cell r="H743" t="str">
            <v>1PC/B - 8-18B/C</v>
          </cell>
        </row>
        <row r="744">
          <cell r="A744">
            <v>373416</v>
          </cell>
          <cell r="B744" t="str">
            <v>SOBRECOSTILLA EN TROZOS</v>
          </cell>
          <cell r="C744" t="str">
            <v>VACUNO</v>
          </cell>
          <cell r="D744" t="str">
            <v>BRASIL</v>
          </cell>
          <cell r="E744" t="str">
            <v>FRIBOI</v>
          </cell>
          <cell r="F744" t="str">
            <v>ENFRIADO</v>
          </cell>
          <cell r="G744" t="str">
            <v>V</v>
          </cell>
          <cell r="H744" t="str">
            <v>1PC/B - 3-18 B/C</v>
          </cell>
        </row>
        <row r="745">
          <cell r="A745">
            <v>373417</v>
          </cell>
          <cell r="B745" t="str">
            <v>POSTA PALETA EN TROZOS</v>
          </cell>
          <cell r="C745" t="str">
            <v>VACUNO</v>
          </cell>
          <cell r="D745" t="str">
            <v>BRASIL</v>
          </cell>
          <cell r="E745" t="str">
            <v>FRIBOI</v>
          </cell>
          <cell r="F745" t="str">
            <v>ENFRIADO</v>
          </cell>
          <cell r="G745" t="str">
            <v>V</v>
          </cell>
          <cell r="H745" t="str">
            <v>1PC/B - 8-19B/C</v>
          </cell>
        </row>
        <row r="746">
          <cell r="A746">
            <v>379644</v>
          </cell>
          <cell r="B746" t="str">
            <v>PUNTA PALETA EN TROZOS</v>
          </cell>
          <cell r="C746" t="str">
            <v>VACUNO</v>
          </cell>
          <cell r="D746" t="str">
            <v>BRASIL</v>
          </cell>
          <cell r="E746" t="str">
            <v>FRIBOI</v>
          </cell>
          <cell r="F746" t="str">
            <v>ENFRIADO</v>
          </cell>
          <cell r="G746" t="str">
            <v>V</v>
          </cell>
          <cell r="H746" t="str">
            <v>1PC/B - 11-40B/C</v>
          </cell>
        </row>
        <row r="747">
          <cell r="A747">
            <v>26361</v>
          </cell>
          <cell r="B747" t="str">
            <v>ABASTERO FARMERS</v>
          </cell>
          <cell r="C747" t="str">
            <v>VACUNO</v>
          </cell>
          <cell r="D747" t="str">
            <v>USA</v>
          </cell>
          <cell r="E747" t="str">
            <v>FARMERS</v>
          </cell>
          <cell r="F747" t="str">
            <v>ENFRIADO</v>
          </cell>
          <cell r="G747" t="str">
            <v>V</v>
          </cell>
          <cell r="H747" t="str">
            <v>1PC/B - 6 B/C</v>
          </cell>
        </row>
        <row r="748">
          <cell r="A748">
            <v>26470</v>
          </cell>
          <cell r="B748" t="str">
            <v>ENTRAÑA FARMERS</v>
          </cell>
          <cell r="C748" t="str">
            <v>VACUNO</v>
          </cell>
          <cell r="D748" t="str">
            <v>USA</v>
          </cell>
          <cell r="E748" t="str">
            <v>FARMERS</v>
          </cell>
          <cell r="F748" t="str">
            <v>ENFRIADO</v>
          </cell>
          <cell r="G748" t="str">
            <v>V</v>
          </cell>
          <cell r="H748" t="str">
            <v>1PC/B - 12B/C</v>
          </cell>
        </row>
        <row r="749">
          <cell r="A749">
            <v>26310</v>
          </cell>
          <cell r="B749" t="str">
            <v>LOMO LISO FARMERS</v>
          </cell>
          <cell r="C749" t="str">
            <v>VACUNO</v>
          </cell>
          <cell r="D749" t="str">
            <v>USA</v>
          </cell>
          <cell r="E749" t="str">
            <v>FARMERS</v>
          </cell>
          <cell r="F749" t="str">
            <v>ENFRIADO</v>
          </cell>
          <cell r="G749" t="str">
            <v>V</v>
          </cell>
          <cell r="H749" t="str">
            <v>1 PC/B - 15B/C</v>
          </cell>
        </row>
        <row r="750">
          <cell r="A750">
            <v>26127</v>
          </cell>
          <cell r="B750" t="str">
            <v>LOMO VETADO FARMERS</v>
          </cell>
          <cell r="C750" t="str">
            <v>VACUNO</v>
          </cell>
          <cell r="D750" t="str">
            <v>USA</v>
          </cell>
          <cell r="E750" t="str">
            <v>FARMERS</v>
          </cell>
          <cell r="F750" t="str">
            <v>ENFRIADO</v>
          </cell>
          <cell r="G750" t="str">
            <v>V</v>
          </cell>
          <cell r="H750" t="str">
            <v>1 PC/B - 15B/C</v>
          </cell>
        </row>
        <row r="751">
          <cell r="A751">
            <v>26030</v>
          </cell>
          <cell r="B751" t="str">
            <v>PALANCA FARMERS</v>
          </cell>
          <cell r="C751" t="str">
            <v>VACUNO</v>
          </cell>
          <cell r="D751" t="str">
            <v>USA</v>
          </cell>
          <cell r="E751" t="str">
            <v>FARMERS</v>
          </cell>
          <cell r="F751" t="str">
            <v>ENFRIADO</v>
          </cell>
          <cell r="G751" t="str">
            <v>V</v>
          </cell>
          <cell r="H751" t="str">
            <v>1 PC/B - 12B/C</v>
          </cell>
        </row>
        <row r="752">
          <cell r="A752">
            <v>26174</v>
          </cell>
          <cell r="B752" t="str">
            <v>PUNTA DE GANSO FARMERS</v>
          </cell>
          <cell r="C752" t="str">
            <v>VACUNO</v>
          </cell>
          <cell r="D752" t="str">
            <v>USA</v>
          </cell>
          <cell r="E752" t="str">
            <v>FARMERS</v>
          </cell>
          <cell r="F752" t="str">
            <v>ENFRIADO</v>
          </cell>
          <cell r="G752" t="str">
            <v>V</v>
          </cell>
          <cell r="H752" t="str">
            <v>1 PC/B - 8B/C</v>
          </cell>
        </row>
        <row r="753">
          <cell r="A753">
            <v>26554</v>
          </cell>
          <cell r="B753" t="str">
            <v>PUNTA PICANA FARMERS</v>
          </cell>
          <cell r="C753" t="str">
            <v>VACUNO</v>
          </cell>
          <cell r="D753" t="str">
            <v>USA</v>
          </cell>
          <cell r="E753" t="str">
            <v>FARMERS</v>
          </cell>
          <cell r="F753" t="str">
            <v>ENFRIADO</v>
          </cell>
          <cell r="G753" t="str">
            <v>V</v>
          </cell>
          <cell r="H753" t="str">
            <v>1 PC/B - 8B/C</v>
          </cell>
        </row>
        <row r="754">
          <cell r="A754">
            <v>26060</v>
          </cell>
          <cell r="B754" t="str">
            <v>TAPABARRIGA FARMERS</v>
          </cell>
          <cell r="C754" t="str">
            <v>VACUNO</v>
          </cell>
          <cell r="D754" t="str">
            <v>USA</v>
          </cell>
          <cell r="E754" t="str">
            <v>FARMERS</v>
          </cell>
          <cell r="F754" t="str">
            <v>ENFRIADO</v>
          </cell>
          <cell r="G754" t="str">
            <v>V</v>
          </cell>
          <cell r="H754" t="str">
            <v>1 PC/B - 8B/C</v>
          </cell>
        </row>
        <row r="755">
          <cell r="A755" t="str">
            <v>OBM002</v>
          </cell>
          <cell r="B755" t="str">
            <v>PECHUGA BOLSA MARINADA INTERFOLEADA</v>
          </cell>
          <cell r="C755" t="str">
            <v>POLLO</v>
          </cell>
          <cell r="D755" t="str">
            <v>BRASIL</v>
          </cell>
          <cell r="E755" t="str">
            <v>SEARA</v>
          </cell>
          <cell r="F755" t="str">
            <v>CONGELADO</v>
          </cell>
          <cell r="G755" t="str">
            <v>-</v>
          </cell>
          <cell r="H755" t="str">
            <v>CAJA 12KG</v>
          </cell>
        </row>
        <row r="756">
          <cell r="A756">
            <v>88235</v>
          </cell>
          <cell r="B756" t="str">
            <v>ASADO DE TIRA 4H</v>
          </cell>
          <cell r="C756" t="str">
            <v>VACUNO</v>
          </cell>
          <cell r="D756" t="str">
            <v>USA</v>
          </cell>
          <cell r="E756" t="str">
            <v>5 STAR</v>
          </cell>
          <cell r="F756" t="str">
            <v>CONGELADO</v>
          </cell>
          <cell r="G756" t="str">
            <v>CHOICE</v>
          </cell>
          <cell r="H756" t="str">
            <v>2PC/B - 6B/C</v>
          </cell>
        </row>
        <row r="757">
          <cell r="A757" t="str">
            <v>ATVVC8</v>
          </cell>
          <cell r="B757" t="str">
            <v>ASADO DE TIRA VENTANA</v>
          </cell>
          <cell r="C757" t="str">
            <v>VACUNO</v>
          </cell>
          <cell r="D757" t="str">
            <v>CANADA</v>
          </cell>
          <cell r="E757" t="str">
            <v>CLEAR RIVER FARMS</v>
          </cell>
          <cell r="F757" t="str">
            <v>CONGELADO</v>
          </cell>
          <cell r="G757" t="str">
            <v>NO ROLL</v>
          </cell>
          <cell r="H757" t="str">
            <v>-</v>
          </cell>
        </row>
        <row r="758">
          <cell r="A758" t="str">
            <v>LRI-26</v>
          </cell>
          <cell r="B758" t="str">
            <v>COSTILLAR BABY BLACK RIBS</v>
          </cell>
          <cell r="C758" t="str">
            <v>CERDO</v>
          </cell>
          <cell r="D758" t="str">
            <v>BRASIL</v>
          </cell>
          <cell r="E758" t="str">
            <v>SEARA</v>
          </cell>
          <cell r="F758" t="str">
            <v>CONGELADO</v>
          </cell>
          <cell r="G758" t="str">
            <v>-</v>
          </cell>
          <cell r="H758" t="str">
            <v>1PC/B - 30B/C</v>
          </cell>
        </row>
        <row r="759">
          <cell r="A759">
            <v>72434</v>
          </cell>
          <cell r="B759" t="str">
            <v>ASADO DE TIRA 4H</v>
          </cell>
          <cell r="C759" t="str">
            <v>VACUNO</v>
          </cell>
          <cell r="D759" t="str">
            <v>USA</v>
          </cell>
          <cell r="E759" t="str">
            <v>SHOWCASE</v>
          </cell>
          <cell r="F759" t="str">
            <v>CONGELADO</v>
          </cell>
          <cell r="G759" t="str">
            <v>CHOICE</v>
          </cell>
          <cell r="H759" t="str">
            <v>2PC/B - 6B/C</v>
          </cell>
        </row>
        <row r="760">
          <cell r="A760">
            <v>4785</v>
          </cell>
          <cell r="B760" t="str">
            <v>POSTA NEGRA</v>
          </cell>
          <cell r="C760" t="str">
            <v>VACUNO</v>
          </cell>
          <cell r="D760" t="str">
            <v>BRASIL</v>
          </cell>
          <cell r="E760" t="str">
            <v>FRIBOI</v>
          </cell>
          <cell r="F760" t="str">
            <v>ENFRIADO</v>
          </cell>
          <cell r="G760" t="str">
            <v>V</v>
          </cell>
          <cell r="H760" t="str">
            <v>1PC/B - 2-5B/C</v>
          </cell>
        </row>
        <row r="761">
          <cell r="A761">
            <v>7499</v>
          </cell>
          <cell r="B761" t="str">
            <v>ASIENTO</v>
          </cell>
          <cell r="C761" t="str">
            <v>VACUNO</v>
          </cell>
          <cell r="D761" t="str">
            <v>BRASIL</v>
          </cell>
          <cell r="E761" t="str">
            <v>FRIBOI</v>
          </cell>
          <cell r="F761" t="str">
            <v>ENFRIADO</v>
          </cell>
          <cell r="G761" t="str">
            <v>V</v>
          </cell>
          <cell r="H761" t="str">
            <v>1PC/B - 2-6B/C</v>
          </cell>
        </row>
        <row r="762">
          <cell r="A762">
            <v>12231</v>
          </cell>
          <cell r="B762" t="str">
            <v>TRUTRO ENTERO</v>
          </cell>
          <cell r="C762" t="str">
            <v>POLLO</v>
          </cell>
          <cell r="D762" t="str">
            <v>USA</v>
          </cell>
          <cell r="E762" t="str">
            <v>PILGRIMS</v>
          </cell>
          <cell r="F762" t="str">
            <v>CONGELADO</v>
          </cell>
          <cell r="G762" t="str">
            <v>-</v>
          </cell>
          <cell r="H762" t="str">
            <v>CAJA 18,14KG</v>
          </cell>
        </row>
        <row r="763">
          <cell r="A763">
            <v>357520</v>
          </cell>
          <cell r="B763" t="str">
            <v>LOMO LISO</v>
          </cell>
          <cell r="C763" t="str">
            <v>VACUNO</v>
          </cell>
          <cell r="D763" t="str">
            <v>BRASIL</v>
          </cell>
          <cell r="E763" t="str">
            <v>SWIFT</v>
          </cell>
          <cell r="F763" t="str">
            <v>ENFRIADO</v>
          </cell>
          <cell r="G763" t="str">
            <v>V</v>
          </cell>
          <cell r="H763" t="str">
            <v>1PC/B - 3-6B/C</v>
          </cell>
        </row>
        <row r="764">
          <cell r="A764">
            <v>26231</v>
          </cell>
          <cell r="B764" t="str">
            <v>PALANCA</v>
          </cell>
          <cell r="C764" t="str">
            <v>VACUNO</v>
          </cell>
          <cell r="D764" t="str">
            <v>USA</v>
          </cell>
          <cell r="E764" t="str">
            <v>SWIFT</v>
          </cell>
          <cell r="F764" t="str">
            <v>ENFRIADO</v>
          </cell>
          <cell r="G764" t="str">
            <v>PRIME</v>
          </cell>
          <cell r="H764" t="str">
            <v>1PC/B - 12B/C</v>
          </cell>
        </row>
        <row r="765">
          <cell r="A765">
            <v>26408</v>
          </cell>
          <cell r="B765" t="str">
            <v>PUNTA DE GANSO</v>
          </cell>
          <cell r="C765" t="str">
            <v>VACUNO</v>
          </cell>
          <cell r="D765" t="str">
            <v>USA</v>
          </cell>
          <cell r="E765" t="str">
            <v>SWIFT</v>
          </cell>
          <cell r="F765" t="str">
            <v>ENFRIADO</v>
          </cell>
          <cell r="G765" t="str">
            <v>PRIME</v>
          </cell>
          <cell r="H765" t="str">
            <v>1PC/B - 10B/C</v>
          </cell>
        </row>
        <row r="766">
          <cell r="A766">
            <v>26006</v>
          </cell>
          <cell r="B766" t="str">
            <v>LOMO VETADO S/H</v>
          </cell>
          <cell r="C766" t="str">
            <v>VACUNO</v>
          </cell>
          <cell r="D766" t="str">
            <v>USA</v>
          </cell>
          <cell r="E766" t="str">
            <v>SWIFT</v>
          </cell>
          <cell r="F766" t="str">
            <v>ENFRIADO</v>
          </cell>
          <cell r="G766" t="str">
            <v>PRIME</v>
          </cell>
          <cell r="H766" t="str">
            <v>1PC/B - 8B/C</v>
          </cell>
        </row>
        <row r="767">
          <cell r="A767">
            <v>26010</v>
          </cell>
          <cell r="B767" t="str">
            <v>LOMO LISO</v>
          </cell>
          <cell r="C767" t="str">
            <v>VACUNO</v>
          </cell>
          <cell r="D767" t="str">
            <v>USA</v>
          </cell>
          <cell r="E767" t="str">
            <v>SWIFT</v>
          </cell>
          <cell r="F767" t="str">
            <v>ENFRIADO</v>
          </cell>
          <cell r="G767" t="str">
            <v>PRIME</v>
          </cell>
          <cell r="H767" t="str">
            <v>1PC/B - 8B/C</v>
          </cell>
        </row>
        <row r="768">
          <cell r="A768" t="str">
            <v>DW-134</v>
          </cell>
          <cell r="B768" t="str">
            <v>TRUTRO ALA IQF</v>
          </cell>
          <cell r="C768" t="str">
            <v>POLLO</v>
          </cell>
          <cell r="D768" t="str">
            <v>BRASIL</v>
          </cell>
          <cell r="E768" t="str">
            <v>SEARA</v>
          </cell>
          <cell r="F768" t="str">
            <v>CONGELADO</v>
          </cell>
          <cell r="G768" t="str">
            <v>-</v>
          </cell>
          <cell r="H768" t="str">
            <v>1KG/B - 12B/C</v>
          </cell>
        </row>
        <row r="769">
          <cell r="A769">
            <v>941</v>
          </cell>
          <cell r="B769" t="str">
            <v>PLATEADA</v>
          </cell>
          <cell r="C769" t="str">
            <v>VACUNO</v>
          </cell>
          <cell r="D769" t="str">
            <v>BRASIL</v>
          </cell>
          <cell r="E769" t="str">
            <v>SWIFT</v>
          </cell>
          <cell r="F769" t="str">
            <v>ENFRIADO</v>
          </cell>
          <cell r="G769" t="str">
            <v>V</v>
          </cell>
        </row>
        <row r="770">
          <cell r="A770">
            <v>5287</v>
          </cell>
          <cell r="B770" t="str">
            <v>POLLO GANSO</v>
          </cell>
          <cell r="C770" t="str">
            <v>VACUNO</v>
          </cell>
          <cell r="D770" t="str">
            <v>BRASIL</v>
          </cell>
          <cell r="E770" t="str">
            <v>SWIFT</v>
          </cell>
          <cell r="F770" t="str">
            <v>ENFRIADO</v>
          </cell>
          <cell r="G770" t="str">
            <v>V</v>
          </cell>
        </row>
        <row r="771">
          <cell r="A771">
            <v>8141</v>
          </cell>
          <cell r="B771" t="str">
            <v>GANSO</v>
          </cell>
          <cell r="C771" t="str">
            <v>VACUNO</v>
          </cell>
          <cell r="D771" t="str">
            <v>BRASIL</v>
          </cell>
          <cell r="E771" t="str">
            <v>SWIFT</v>
          </cell>
          <cell r="F771" t="str">
            <v>ENFRIADA</v>
          </cell>
          <cell r="G771" t="str">
            <v>V</v>
          </cell>
        </row>
        <row r="772">
          <cell r="A772">
            <v>8281</v>
          </cell>
          <cell r="B772" t="str">
            <v>FILETE</v>
          </cell>
          <cell r="C772" t="str">
            <v>VACUNO</v>
          </cell>
          <cell r="D772" t="str">
            <v>BRASIL</v>
          </cell>
          <cell r="E772" t="str">
            <v>SWFIT</v>
          </cell>
          <cell r="F772" t="str">
            <v>ENFRIADO</v>
          </cell>
          <cell r="G772" t="str">
            <v>V</v>
          </cell>
        </row>
        <row r="773">
          <cell r="A773">
            <v>350875</v>
          </cell>
          <cell r="B773" t="str">
            <v>POSTA ROSADA</v>
          </cell>
          <cell r="C773" t="str">
            <v>VACUNO</v>
          </cell>
          <cell r="D773" t="str">
            <v>BRASIL</v>
          </cell>
          <cell r="E773" t="str">
            <v>SWIFT</v>
          </cell>
          <cell r="F773" t="str">
            <v>CONGELADO</v>
          </cell>
          <cell r="G773" t="str">
            <v>V</v>
          </cell>
        </row>
        <row r="774">
          <cell r="A774">
            <v>358624</v>
          </cell>
          <cell r="B774" t="str">
            <v>PALANCA</v>
          </cell>
          <cell r="C774" t="str">
            <v>VACUNO</v>
          </cell>
          <cell r="D774" t="str">
            <v>BRASIL</v>
          </cell>
          <cell r="E774" t="str">
            <v>SWIFT</v>
          </cell>
          <cell r="F774" t="str">
            <v>ENFRIADO</v>
          </cell>
          <cell r="G774" t="str">
            <v>V</v>
          </cell>
        </row>
        <row r="775">
          <cell r="A775">
            <v>1162</v>
          </cell>
          <cell r="B775" t="str">
            <v>PUNTA PICANA</v>
          </cell>
          <cell r="C775" t="str">
            <v>VACUNO</v>
          </cell>
          <cell r="D775" t="str">
            <v>BRASIL</v>
          </cell>
          <cell r="E775" t="str">
            <v>FRIBOI</v>
          </cell>
          <cell r="F775" t="str">
            <v>ENFRIADO</v>
          </cell>
          <cell r="G775" t="str">
            <v>V</v>
          </cell>
        </row>
        <row r="776">
          <cell r="A776">
            <v>357530</v>
          </cell>
          <cell r="B776" t="str">
            <v>PALANCA</v>
          </cell>
          <cell r="C776" t="str">
            <v>VACUNO</v>
          </cell>
          <cell r="D776" t="str">
            <v>BRASIL</v>
          </cell>
          <cell r="E776" t="str">
            <v>FRIBOI</v>
          </cell>
          <cell r="F776" t="str">
            <v>ENFRIADO</v>
          </cell>
          <cell r="G776" t="str">
            <v>V</v>
          </cell>
        </row>
        <row r="777">
          <cell r="A777">
            <v>362485</v>
          </cell>
          <cell r="B777" t="str">
            <v>PLATEADA</v>
          </cell>
          <cell r="C777" t="str">
            <v>VACUNO</v>
          </cell>
          <cell r="D777" t="str">
            <v>BRASIL</v>
          </cell>
          <cell r="E777" t="str">
            <v>FRIBOI</v>
          </cell>
          <cell r="F777" t="str">
            <v>ENFRIADO</v>
          </cell>
          <cell r="G777" t="str">
            <v>V</v>
          </cell>
        </row>
        <row r="778">
          <cell r="A778">
            <v>389791</v>
          </cell>
          <cell r="B778" t="str">
            <v>ENTRAÑA</v>
          </cell>
          <cell r="C778" t="str">
            <v>VACUNO</v>
          </cell>
          <cell r="D778" t="str">
            <v>BRASIL</v>
          </cell>
          <cell r="E778" t="str">
            <v>FRIBOI</v>
          </cell>
          <cell r="F778" t="str">
            <v>ENFRIADO</v>
          </cell>
          <cell r="G778" t="str">
            <v>V</v>
          </cell>
        </row>
        <row r="779">
          <cell r="A779">
            <v>8145</v>
          </cell>
          <cell r="B779" t="str">
            <v>PUNTA DE PICANA</v>
          </cell>
          <cell r="C779" t="str">
            <v>VACUNO</v>
          </cell>
          <cell r="D779" t="str">
            <v>BRASIL</v>
          </cell>
          <cell r="E779" t="str">
            <v>SWIFT</v>
          </cell>
          <cell r="F779" t="str">
            <v>ENFRIADO</v>
          </cell>
          <cell r="G779" t="str">
            <v>V</v>
          </cell>
        </row>
        <row r="780">
          <cell r="A780">
            <v>971</v>
          </cell>
          <cell r="B780" t="str">
            <v>LOMO VETADO</v>
          </cell>
          <cell r="C780" t="str">
            <v>VACUNO</v>
          </cell>
          <cell r="D780" t="str">
            <v>BRASIL</v>
          </cell>
          <cell r="E780" t="str">
            <v>FRIBOI</v>
          </cell>
          <cell r="F780" t="str">
            <v>ENFRIADO</v>
          </cell>
          <cell r="G780" t="str">
            <v>V</v>
          </cell>
        </row>
        <row r="781">
          <cell r="A781" t="str">
            <v>D-94</v>
          </cell>
          <cell r="B781" t="str">
            <v>TRUTRO LARGO RECORTADO IQF</v>
          </cell>
          <cell r="C781" t="str">
            <v>POLLO</v>
          </cell>
          <cell r="D781" t="str">
            <v>BRASIL</v>
          </cell>
          <cell r="E781" t="str">
            <v>SEARA</v>
          </cell>
          <cell r="F781" t="str">
            <v>CONGELADO</v>
          </cell>
          <cell r="G781" t="str">
            <v>-</v>
          </cell>
          <cell r="H781" t="str">
            <v>CAJA 16KG</v>
          </cell>
        </row>
        <row r="782">
          <cell r="A782">
            <v>77234</v>
          </cell>
          <cell r="B782" t="str">
            <v>ASADO DE TIRA 4H</v>
          </cell>
          <cell r="C782" t="str">
            <v>VACUNO</v>
          </cell>
          <cell r="D782" t="str">
            <v>USA</v>
          </cell>
          <cell r="E782" t="str">
            <v>SWIFT</v>
          </cell>
          <cell r="F782" t="str">
            <v>CONGELADO</v>
          </cell>
          <cell r="G782" t="str">
            <v>CHOICE</v>
          </cell>
          <cell r="H782" t="str">
            <v xml:space="preserve">2PC/B - 6B/C </v>
          </cell>
        </row>
        <row r="783">
          <cell r="A783">
            <v>4898</v>
          </cell>
          <cell r="B783" t="str">
            <v>POSTA ROSADA</v>
          </cell>
          <cell r="C783" t="str">
            <v>VACUNO</v>
          </cell>
          <cell r="D783" t="str">
            <v>BRASIL</v>
          </cell>
          <cell r="E783" t="str">
            <v>FRIBOI</v>
          </cell>
          <cell r="F783" t="str">
            <v>CONGELADO</v>
          </cell>
          <cell r="G783" t="str">
            <v>V</v>
          </cell>
          <cell r="H783" t="str">
            <v>1PC/B - 4B/C</v>
          </cell>
        </row>
        <row r="784">
          <cell r="A784" t="str">
            <v>T-82</v>
          </cell>
          <cell r="B784" t="str">
            <v>TRUTRO CORTO IQF</v>
          </cell>
          <cell r="C784" t="str">
            <v>POLLO</v>
          </cell>
          <cell r="D784" t="str">
            <v>BRASIL</v>
          </cell>
          <cell r="E784" t="str">
            <v>SEARA</v>
          </cell>
          <cell r="F784" t="str">
            <v>CONGELADO</v>
          </cell>
          <cell r="G784" t="str">
            <v>-</v>
          </cell>
          <cell r="H784" t="str">
            <v>0,8KG/B - 16B/C</v>
          </cell>
        </row>
        <row r="785">
          <cell r="A785" t="str">
            <v>SBL-85</v>
          </cell>
          <cell r="B785" t="str">
            <v>PALETA SIN HUESO</v>
          </cell>
          <cell r="C785" t="str">
            <v>CERDO</v>
          </cell>
          <cell r="D785" t="str">
            <v>BRASIL</v>
          </cell>
          <cell r="E785" t="str">
            <v>SEARA</v>
          </cell>
          <cell r="F785" t="str">
            <v>CONGELADO</v>
          </cell>
          <cell r="G785" t="str">
            <v>-</v>
          </cell>
          <cell r="H785" t="str">
            <v>1PC/B - 3-4B/C</v>
          </cell>
        </row>
        <row r="786">
          <cell r="A786">
            <v>58214</v>
          </cell>
          <cell r="B786" t="str">
            <v>ENTRAÑA</v>
          </cell>
          <cell r="C786" t="str">
            <v>VACUNO</v>
          </cell>
          <cell r="D786" t="str">
            <v>USA</v>
          </cell>
          <cell r="E786" t="str">
            <v>SWIFT</v>
          </cell>
          <cell r="F786" t="str">
            <v>CONGELADO</v>
          </cell>
          <cell r="G786" t="str">
            <v>CHOICE</v>
          </cell>
          <cell r="H786" t="str">
            <v>2PC/B - 8B/C</v>
          </cell>
        </row>
        <row r="787">
          <cell r="A787">
            <v>58971</v>
          </cell>
          <cell r="B787" t="str">
            <v>ENTRAÑA</v>
          </cell>
          <cell r="C787" t="str">
            <v>VACUNO</v>
          </cell>
          <cell r="D787" t="str">
            <v>USA</v>
          </cell>
          <cell r="E787" t="str">
            <v>CAB</v>
          </cell>
          <cell r="F787" t="str">
            <v>CONGELADO</v>
          </cell>
          <cell r="G787" t="str">
            <v>CHOICE</v>
          </cell>
          <cell r="H787" t="str">
            <v>2PC/B - 8B/C</v>
          </cell>
        </row>
        <row r="788">
          <cell r="A788">
            <v>58359</v>
          </cell>
          <cell r="B788" t="str">
            <v>BRISKET (SKIRTS)</v>
          </cell>
          <cell r="C788" t="str">
            <v>VACUNO</v>
          </cell>
          <cell r="D788" t="str">
            <v>USA</v>
          </cell>
          <cell r="E788" t="str">
            <v>SWIFT</v>
          </cell>
          <cell r="F788" t="str">
            <v>CONGELADO</v>
          </cell>
          <cell r="G788" t="str">
            <v>NO ROLL</v>
          </cell>
          <cell r="H788" t="str">
            <v>6PC/B - 12B/C</v>
          </cell>
        </row>
        <row r="789">
          <cell r="A789" t="str">
            <v>D-16</v>
          </cell>
          <cell r="B789" t="str">
            <v>TRUTRO LARGO IQF</v>
          </cell>
          <cell r="C789" t="str">
            <v>POLLO</v>
          </cell>
          <cell r="D789" t="str">
            <v>BRASIL</v>
          </cell>
          <cell r="E789" t="str">
            <v>SEARA</v>
          </cell>
          <cell r="F789" t="str">
            <v>CONGELADO</v>
          </cell>
          <cell r="G789" t="str">
            <v>-</v>
          </cell>
          <cell r="H789" t="str">
            <v>1KG/B - 12B/C</v>
          </cell>
        </row>
        <row r="790">
          <cell r="A790" t="str">
            <v>SPA-23</v>
          </cell>
          <cell r="B790" t="str">
            <v>COSTILLAR RETAIL</v>
          </cell>
          <cell r="C790" t="str">
            <v>CERDO</v>
          </cell>
          <cell r="D790" t="str">
            <v>BRASIL</v>
          </cell>
          <cell r="E790" t="str">
            <v>SEARA</v>
          </cell>
          <cell r="F790" t="str">
            <v>CONGELADO</v>
          </cell>
          <cell r="G790" t="str">
            <v>-</v>
          </cell>
          <cell r="H790" t="str">
            <v xml:space="preserve">CAJA 16,2 KG </v>
          </cell>
        </row>
        <row r="791">
          <cell r="A791">
            <v>379088</v>
          </cell>
          <cell r="B791" t="str">
            <v>FILETE</v>
          </cell>
          <cell r="C791" t="str">
            <v>VACUNO</v>
          </cell>
          <cell r="D791" t="str">
            <v>BRASIL</v>
          </cell>
          <cell r="E791">
            <v>1953</v>
          </cell>
          <cell r="F791" t="str">
            <v>ENFRIADO</v>
          </cell>
          <cell r="G791" t="str">
            <v>V</v>
          </cell>
          <cell r="H791" t="str">
            <v>1PC/B - 6B/C</v>
          </cell>
        </row>
        <row r="792">
          <cell r="A792">
            <v>379090</v>
          </cell>
          <cell r="B792" t="str">
            <v>PUNTA PICANA</v>
          </cell>
          <cell r="C792" t="str">
            <v>VACUNO</v>
          </cell>
          <cell r="D792" t="str">
            <v>BRASIL</v>
          </cell>
          <cell r="E792">
            <v>1953</v>
          </cell>
          <cell r="F792" t="str">
            <v>ENFRIADO</v>
          </cell>
          <cell r="G792" t="str">
            <v>V</v>
          </cell>
          <cell r="H792" t="str">
            <v>1PC/B - 10-18B/C</v>
          </cell>
        </row>
        <row r="793">
          <cell r="A793">
            <v>386446</v>
          </cell>
          <cell r="B793" t="str">
            <v>ASIENTO</v>
          </cell>
          <cell r="C793" t="str">
            <v>VACUNO</v>
          </cell>
          <cell r="D793" t="str">
            <v>BRASIL</v>
          </cell>
          <cell r="E793">
            <v>1953</v>
          </cell>
          <cell r="F793" t="str">
            <v>ENFRIADO</v>
          </cell>
          <cell r="G793" t="str">
            <v>V</v>
          </cell>
          <cell r="H793" t="str">
            <v>1PC/B - 8-35B/C</v>
          </cell>
        </row>
        <row r="794">
          <cell r="A794">
            <v>393017</v>
          </cell>
          <cell r="B794" t="str">
            <v>PUNTA DE GANSO</v>
          </cell>
          <cell r="C794" t="str">
            <v>VACUNO</v>
          </cell>
          <cell r="D794" t="str">
            <v>BRASIL</v>
          </cell>
          <cell r="E794">
            <v>1953</v>
          </cell>
          <cell r="F794" t="str">
            <v>ENFRIADO</v>
          </cell>
          <cell r="G794" t="str">
            <v>V</v>
          </cell>
          <cell r="H794" t="str">
            <v>1PC/B - 10-20B/C</v>
          </cell>
        </row>
        <row r="795">
          <cell r="A795">
            <v>393018</v>
          </cell>
          <cell r="B795" t="str">
            <v>PALANCA</v>
          </cell>
          <cell r="C795" t="str">
            <v>VACUNO</v>
          </cell>
          <cell r="D795" t="str">
            <v>BRASIL</v>
          </cell>
          <cell r="E795">
            <v>1953</v>
          </cell>
          <cell r="F795" t="str">
            <v>ENFRIADO</v>
          </cell>
          <cell r="G795" t="str">
            <v>V</v>
          </cell>
          <cell r="H795" t="str">
            <v>1PC/B - 10-80B/C</v>
          </cell>
        </row>
        <row r="796">
          <cell r="A796">
            <v>393196</v>
          </cell>
          <cell r="B796" t="str">
            <v>LOMO LISO EN TROZOS</v>
          </cell>
          <cell r="C796" t="str">
            <v>VACUNO</v>
          </cell>
          <cell r="D796" t="str">
            <v>BRASIL</v>
          </cell>
          <cell r="E796">
            <v>1953</v>
          </cell>
          <cell r="F796" t="str">
            <v>ENFRIADO</v>
          </cell>
          <cell r="G796" t="str">
            <v>V</v>
          </cell>
          <cell r="H796" t="str">
            <v>1PC/B - 12-25B/C</v>
          </cell>
        </row>
        <row r="797">
          <cell r="A797">
            <v>393197</v>
          </cell>
          <cell r="B797" t="str">
            <v>LOMO VETADO EN TROZOS</v>
          </cell>
          <cell r="C797" t="str">
            <v>VACUNO</v>
          </cell>
          <cell r="D797" t="str">
            <v>BRASIL</v>
          </cell>
          <cell r="E797">
            <v>1953</v>
          </cell>
          <cell r="F797" t="str">
            <v>ENFRIADO</v>
          </cell>
          <cell r="G797" t="str">
            <v>V</v>
          </cell>
          <cell r="H797" t="str">
            <v>1PC/B - 10-25B/C</v>
          </cell>
        </row>
        <row r="798">
          <cell r="A798">
            <v>379089</v>
          </cell>
          <cell r="B798" t="str">
            <v>TAPABARRIGA</v>
          </cell>
          <cell r="C798" t="str">
            <v>VACUNO</v>
          </cell>
          <cell r="D798" t="str">
            <v>BRASIL</v>
          </cell>
          <cell r="E798">
            <v>1953</v>
          </cell>
          <cell r="F798" t="str">
            <v>ENFRIADO</v>
          </cell>
          <cell r="G798" t="str">
            <v>V</v>
          </cell>
          <cell r="H798" t="str">
            <v>1PC/B - 10-18B/C</v>
          </cell>
        </row>
        <row r="799">
          <cell r="A799">
            <v>386447</v>
          </cell>
          <cell r="B799" t="str">
            <v>ASIENTO EN TROZOS</v>
          </cell>
          <cell r="C799" t="str">
            <v>VACUNO</v>
          </cell>
          <cell r="D799" t="str">
            <v>BRASIL</v>
          </cell>
          <cell r="E799">
            <v>1953</v>
          </cell>
          <cell r="F799" t="str">
            <v>CONGELADO</v>
          </cell>
          <cell r="G799" t="str">
            <v>V</v>
          </cell>
          <cell r="H799" t="str">
            <v>1PC/B - 3-11B/C</v>
          </cell>
        </row>
        <row r="800">
          <cell r="A800">
            <v>379168</v>
          </cell>
          <cell r="B800" t="str">
            <v>ASADO AMERICANO - SOBRECOSTILLA Y HUACHALOMO TROZOS</v>
          </cell>
          <cell r="C800" t="str">
            <v>VACUNO</v>
          </cell>
          <cell r="D800" t="str">
            <v>BRASIL</v>
          </cell>
          <cell r="E800">
            <v>1953</v>
          </cell>
          <cell r="F800" t="str">
            <v>CONGELADO</v>
          </cell>
          <cell r="G800" t="str">
            <v>V</v>
          </cell>
          <cell r="H800" t="str">
            <v>1PC/B - 1-3B/C</v>
          </cell>
        </row>
        <row r="801">
          <cell r="A801">
            <v>72139</v>
          </cell>
          <cell r="B801" t="str">
            <v>LOMO VETADO C/H</v>
          </cell>
          <cell r="C801" t="str">
            <v>VACUNO</v>
          </cell>
          <cell r="D801" t="str">
            <v>USA</v>
          </cell>
          <cell r="E801" t="str">
            <v>SWIFT</v>
          </cell>
          <cell r="F801" t="str">
            <v>ENFRIADO</v>
          </cell>
          <cell r="G801" t="str">
            <v>CHOICE</v>
          </cell>
          <cell r="H801" t="str">
            <v>1PC/B - 7B/C</v>
          </cell>
        </row>
        <row r="802">
          <cell r="A802">
            <v>72121</v>
          </cell>
          <cell r="B802" t="str">
            <v>LOMO VETADO</v>
          </cell>
          <cell r="C802" t="str">
            <v>VACUNO</v>
          </cell>
          <cell r="D802" t="str">
            <v>USA</v>
          </cell>
          <cell r="E802" t="str">
            <v>5 STAR</v>
          </cell>
          <cell r="F802" t="str">
            <v>ENFRIADO</v>
          </cell>
          <cell r="G802" t="str">
            <v>CHOICE</v>
          </cell>
          <cell r="H802" t="str">
            <v>1PC/B - 2B/C</v>
          </cell>
        </row>
        <row r="803">
          <cell r="A803" t="str">
            <v>DMW-27</v>
          </cell>
          <cell r="B803" t="str">
            <v>TRUTRO ALA MARINADO</v>
          </cell>
          <cell r="C803" t="str">
            <v>POLLO</v>
          </cell>
          <cell r="D803" t="str">
            <v>BRASIL</v>
          </cell>
          <cell r="E803" t="str">
            <v>SEARA</v>
          </cell>
          <cell r="F803" t="str">
            <v>CONGELADO</v>
          </cell>
          <cell r="G803" t="str">
            <v>-</v>
          </cell>
          <cell r="H803" t="str">
            <v>CAJA 12KG</v>
          </cell>
        </row>
        <row r="804">
          <cell r="A804">
            <v>878</v>
          </cell>
          <cell r="B804" t="str">
            <v>POLLO GANSO</v>
          </cell>
          <cell r="C804" t="str">
            <v>VACUNO</v>
          </cell>
          <cell r="D804" t="str">
            <v>PARAGUAY</v>
          </cell>
          <cell r="E804" t="str">
            <v>VICTORIA</v>
          </cell>
          <cell r="F804" t="str">
            <v>ENFRIADO</v>
          </cell>
          <cell r="G804" t="str">
            <v>V</v>
          </cell>
          <cell r="H804" t="str">
            <v>8 - 10PC/C</v>
          </cell>
        </row>
        <row r="805">
          <cell r="A805">
            <v>879</v>
          </cell>
          <cell r="B805" t="str">
            <v>POSTA NEGRA</v>
          </cell>
          <cell r="C805" t="str">
            <v>VACUNO</v>
          </cell>
          <cell r="D805" t="str">
            <v>PARAGUAY</v>
          </cell>
          <cell r="E805" t="str">
            <v>VICTORIA</v>
          </cell>
          <cell r="F805" t="str">
            <v>ENFRIADO</v>
          </cell>
          <cell r="G805" t="str">
            <v>V</v>
          </cell>
          <cell r="H805" t="str">
            <v>2 - 3PC/C</v>
          </cell>
        </row>
        <row r="806">
          <cell r="A806">
            <v>880</v>
          </cell>
          <cell r="B806" t="str">
            <v>POSTA ROSADA</v>
          </cell>
          <cell r="C806" t="str">
            <v>VACUNO</v>
          </cell>
          <cell r="D806" t="str">
            <v>PARAGUAY</v>
          </cell>
          <cell r="E806" t="str">
            <v>VICTORIA</v>
          </cell>
          <cell r="F806" t="str">
            <v>ENFRIADO</v>
          </cell>
          <cell r="G806" t="str">
            <v>V</v>
          </cell>
          <cell r="H806" t="str">
            <v>3 - 4PC/C</v>
          </cell>
        </row>
        <row r="807">
          <cell r="A807">
            <v>877</v>
          </cell>
          <cell r="B807" t="str">
            <v>GANSO</v>
          </cell>
          <cell r="C807" t="str">
            <v>VACUNO</v>
          </cell>
          <cell r="D807" t="str">
            <v>PARAGUAY</v>
          </cell>
          <cell r="E807" t="str">
            <v>VICTORIA</v>
          </cell>
          <cell r="F807" t="str">
            <v>ENFRIADO</v>
          </cell>
          <cell r="G807" t="str">
            <v>V</v>
          </cell>
          <cell r="H807" t="str">
            <v>3 - 4PC/C</v>
          </cell>
        </row>
        <row r="808">
          <cell r="A808">
            <v>901</v>
          </cell>
          <cell r="B808" t="str">
            <v>ENTRAÑA</v>
          </cell>
          <cell r="C808" t="str">
            <v>VACUNO</v>
          </cell>
          <cell r="D808" t="str">
            <v>PARAGUAY</v>
          </cell>
          <cell r="E808" t="str">
            <v>VICTORIA</v>
          </cell>
          <cell r="F808" t="str">
            <v>ENFRIADO</v>
          </cell>
          <cell r="G808" t="str">
            <v>V</v>
          </cell>
          <cell r="H808" t="str">
            <v>15 - 18PC/C</v>
          </cell>
        </row>
        <row r="809">
          <cell r="A809">
            <v>881</v>
          </cell>
          <cell r="B809" t="str">
            <v>ASIENTO</v>
          </cell>
          <cell r="C809" t="str">
            <v>VACUNO</v>
          </cell>
          <cell r="D809" t="str">
            <v>PARAGUAY</v>
          </cell>
          <cell r="E809" t="str">
            <v>VICTORIA</v>
          </cell>
          <cell r="F809" t="str">
            <v>ENFRIADO</v>
          </cell>
          <cell r="G809" t="str">
            <v>V</v>
          </cell>
          <cell r="H809" t="str">
            <v>5 - 7PC/C</v>
          </cell>
        </row>
        <row r="810">
          <cell r="A810">
            <v>876</v>
          </cell>
          <cell r="B810" t="str">
            <v>FILETE</v>
          </cell>
          <cell r="C810" t="str">
            <v>VACUNO</v>
          </cell>
          <cell r="D810" t="str">
            <v>PARAGUAY</v>
          </cell>
          <cell r="E810" t="str">
            <v>VICTORIA</v>
          </cell>
          <cell r="F810" t="str">
            <v>ENFRIADO</v>
          </cell>
          <cell r="G810" t="str">
            <v>V</v>
          </cell>
          <cell r="H810" t="str">
            <v>10 - 12PC/C</v>
          </cell>
        </row>
        <row r="811">
          <cell r="A811">
            <v>875</v>
          </cell>
          <cell r="B811" t="str">
            <v>LOMO LISO</v>
          </cell>
          <cell r="C811" t="str">
            <v>VACUNO</v>
          </cell>
          <cell r="D811" t="str">
            <v>PARAGUAY</v>
          </cell>
          <cell r="E811" t="str">
            <v>VICTORIA</v>
          </cell>
          <cell r="F811" t="str">
            <v>ENFRIADO</v>
          </cell>
          <cell r="G811" t="str">
            <v>V</v>
          </cell>
          <cell r="H811" t="str">
            <v>3 - 4PC/C</v>
          </cell>
        </row>
        <row r="812">
          <cell r="A812">
            <v>892</v>
          </cell>
          <cell r="B812" t="str">
            <v>LOMO VETADO</v>
          </cell>
          <cell r="C812" t="str">
            <v>VACUNO</v>
          </cell>
          <cell r="D812" t="str">
            <v>PARAGUAY</v>
          </cell>
          <cell r="E812" t="str">
            <v>VICTORIA</v>
          </cell>
          <cell r="F812" t="str">
            <v>ENFRIADO</v>
          </cell>
          <cell r="G812" t="str">
            <v>V</v>
          </cell>
          <cell r="H812" t="str">
            <v>5 - 7PC/C</v>
          </cell>
        </row>
        <row r="813">
          <cell r="A813">
            <v>882</v>
          </cell>
          <cell r="B813" t="str">
            <v>PUNTA PICANA</v>
          </cell>
          <cell r="C813" t="str">
            <v>VACUNO</v>
          </cell>
          <cell r="D813" t="str">
            <v>PARAGUAY</v>
          </cell>
          <cell r="E813" t="str">
            <v>VICTORIA</v>
          </cell>
          <cell r="F813" t="str">
            <v>ENFRIADO</v>
          </cell>
          <cell r="G813" t="str">
            <v>V</v>
          </cell>
          <cell r="H813" t="str">
            <v>9 - 11PC/C</v>
          </cell>
        </row>
        <row r="814">
          <cell r="A814">
            <v>3400</v>
          </cell>
          <cell r="B814" t="str">
            <v>TRUTRO LARGO</v>
          </cell>
          <cell r="C814" t="str">
            <v>POLLO</v>
          </cell>
          <cell r="D814" t="str">
            <v>USA</v>
          </cell>
          <cell r="E814" t="str">
            <v>PILGRIMS</v>
          </cell>
          <cell r="F814" t="str">
            <v>CONGELADO</v>
          </cell>
          <cell r="G814" t="str">
            <v>-</v>
          </cell>
          <cell r="H814" t="str">
            <v>CAJA 15KG</v>
          </cell>
        </row>
        <row r="815">
          <cell r="A815">
            <v>928</v>
          </cell>
          <cell r="B815" t="str">
            <v>ABASTERO</v>
          </cell>
          <cell r="C815" t="str">
            <v>VACUNO</v>
          </cell>
          <cell r="D815" t="str">
            <v>PARAGUAY</v>
          </cell>
          <cell r="E815" t="str">
            <v>VICTORIA</v>
          </cell>
          <cell r="F815" t="str">
            <v>ENFRIADO</v>
          </cell>
          <cell r="G815" t="str">
            <v>V</v>
          </cell>
          <cell r="H815" t="str">
            <v>10 - 14PC/C</v>
          </cell>
        </row>
        <row r="816">
          <cell r="A816">
            <v>946</v>
          </cell>
          <cell r="B816" t="str">
            <v>ASADO DEL CARNICERO</v>
          </cell>
          <cell r="C816" t="str">
            <v>VACUNO</v>
          </cell>
          <cell r="D816" t="str">
            <v>PARAGUAY</v>
          </cell>
          <cell r="E816" t="str">
            <v>VICTORIA</v>
          </cell>
          <cell r="F816" t="str">
            <v>ENFRIADO</v>
          </cell>
          <cell r="G816" t="str">
            <v>V</v>
          </cell>
          <cell r="H816" t="str">
            <v>12 - 15PC/C</v>
          </cell>
        </row>
        <row r="817">
          <cell r="A817">
            <v>917</v>
          </cell>
          <cell r="B817" t="str">
            <v>ASIENTO</v>
          </cell>
          <cell r="C817" t="str">
            <v>VACUNO</v>
          </cell>
          <cell r="D817" t="str">
            <v>PARAGUAY</v>
          </cell>
          <cell r="E817" t="str">
            <v>VICTORIA</v>
          </cell>
          <cell r="F817" t="str">
            <v>ENFRIADO</v>
          </cell>
          <cell r="G817" t="str">
            <v>V</v>
          </cell>
          <cell r="H817" t="str">
            <v>12 PC/C</v>
          </cell>
        </row>
        <row r="818">
          <cell r="A818">
            <v>929</v>
          </cell>
          <cell r="B818" t="str">
            <v>CHOCLILLO</v>
          </cell>
          <cell r="C818" t="str">
            <v>VACUNO</v>
          </cell>
          <cell r="D818" t="str">
            <v>PARAGUAY</v>
          </cell>
          <cell r="E818" t="str">
            <v>VICTORIA</v>
          </cell>
          <cell r="F818" t="str">
            <v>ENFRIADO</v>
          </cell>
          <cell r="G818" t="str">
            <v>V</v>
          </cell>
          <cell r="H818" t="str">
            <v>9 - 11PC/C</v>
          </cell>
        </row>
        <row r="819">
          <cell r="A819">
            <v>931</v>
          </cell>
          <cell r="B819" t="str">
            <v>FILETE</v>
          </cell>
          <cell r="C819" t="str">
            <v>VACUNO</v>
          </cell>
          <cell r="D819" t="str">
            <v>PARAGUAY</v>
          </cell>
          <cell r="E819" t="str">
            <v>VICTORIA</v>
          </cell>
          <cell r="F819" t="str">
            <v>ENFRIADO</v>
          </cell>
          <cell r="G819" t="str">
            <v>V</v>
          </cell>
          <cell r="H819" t="str">
            <v>10 - 12PC/C</v>
          </cell>
        </row>
        <row r="820">
          <cell r="A820">
            <v>918</v>
          </cell>
          <cell r="B820" t="str">
            <v>GANSO</v>
          </cell>
          <cell r="C820" t="str">
            <v>VACUNO</v>
          </cell>
          <cell r="D820" t="str">
            <v>PARAGUAY</v>
          </cell>
          <cell r="E820" t="str">
            <v>VICTORIA</v>
          </cell>
          <cell r="F820" t="str">
            <v>ENFRIADO</v>
          </cell>
          <cell r="G820" t="str">
            <v>V</v>
          </cell>
          <cell r="H820" t="str">
            <v>12 PC/C</v>
          </cell>
        </row>
        <row r="821">
          <cell r="A821">
            <v>919</v>
          </cell>
          <cell r="B821" t="str">
            <v>HUACHALOMO</v>
          </cell>
          <cell r="C821" t="str">
            <v>VACUNO</v>
          </cell>
          <cell r="D821" t="str">
            <v>PARAGUAY</v>
          </cell>
          <cell r="E821" t="str">
            <v>VICTORIA</v>
          </cell>
          <cell r="F821" t="str">
            <v>ENFRIADO</v>
          </cell>
          <cell r="G821" t="str">
            <v>V</v>
          </cell>
          <cell r="H821" t="str">
            <v>12 PC/C</v>
          </cell>
        </row>
        <row r="822">
          <cell r="A822" t="str">
            <v>000920</v>
          </cell>
          <cell r="B822" t="str">
            <v>LOMO LISO</v>
          </cell>
          <cell r="C822" t="str">
            <v>VACUNO</v>
          </cell>
          <cell r="D822" t="str">
            <v>PARAGUAY</v>
          </cell>
          <cell r="E822" t="str">
            <v>VICTORIA</v>
          </cell>
          <cell r="F822" t="str">
            <v>ENFRIADO</v>
          </cell>
          <cell r="G822" t="str">
            <v>V</v>
          </cell>
          <cell r="H822" t="str">
            <v>12 PC/C</v>
          </cell>
        </row>
        <row r="823">
          <cell r="A823">
            <v>921</v>
          </cell>
          <cell r="B823" t="str">
            <v>LOMO VETADO</v>
          </cell>
          <cell r="C823" t="str">
            <v>VACUNO</v>
          </cell>
          <cell r="D823" t="str">
            <v>PARAGUAY</v>
          </cell>
          <cell r="E823" t="str">
            <v>VICTORIA</v>
          </cell>
          <cell r="F823" t="str">
            <v>ENFRIADO</v>
          </cell>
          <cell r="G823" t="str">
            <v>V</v>
          </cell>
          <cell r="H823" t="str">
            <v>12 PC/C</v>
          </cell>
        </row>
        <row r="824">
          <cell r="A824">
            <v>932</v>
          </cell>
          <cell r="B824" t="str">
            <v>PALANCA</v>
          </cell>
          <cell r="C824" t="str">
            <v>VACUNO</v>
          </cell>
          <cell r="D824" t="str">
            <v>PARAGUAY</v>
          </cell>
          <cell r="E824" t="str">
            <v>VICTORIA</v>
          </cell>
          <cell r="F824" t="str">
            <v>ENFRIADO</v>
          </cell>
          <cell r="G824" t="str">
            <v>V</v>
          </cell>
          <cell r="H824" t="str">
            <v>15 - 19PC/C</v>
          </cell>
        </row>
        <row r="825">
          <cell r="A825">
            <v>933</v>
          </cell>
          <cell r="B825" t="str">
            <v>PLATEADA</v>
          </cell>
          <cell r="C825" t="str">
            <v>VACUNO</v>
          </cell>
          <cell r="D825" t="str">
            <v>PARAGUAY</v>
          </cell>
          <cell r="E825" t="str">
            <v>VICTORIA</v>
          </cell>
          <cell r="F825" t="str">
            <v>ENFRIADO</v>
          </cell>
          <cell r="G825" t="str">
            <v>V</v>
          </cell>
          <cell r="H825" t="str">
            <v>12 - 15PC/C</v>
          </cell>
        </row>
        <row r="826">
          <cell r="A826">
            <v>922</v>
          </cell>
          <cell r="B826" t="str">
            <v>POLLO GANSO</v>
          </cell>
          <cell r="C826" t="str">
            <v>VACUNO</v>
          </cell>
          <cell r="D826" t="str">
            <v>PARAGUAY</v>
          </cell>
          <cell r="E826" t="str">
            <v>VICTORIA</v>
          </cell>
          <cell r="F826" t="str">
            <v>ENFRIADO</v>
          </cell>
          <cell r="G826" t="str">
            <v>V</v>
          </cell>
          <cell r="H826" t="str">
            <v>18 PC/C</v>
          </cell>
        </row>
        <row r="827">
          <cell r="A827">
            <v>924</v>
          </cell>
          <cell r="B827" t="str">
            <v>POSTA DE PALETA</v>
          </cell>
          <cell r="C827" t="str">
            <v>VACUNO</v>
          </cell>
          <cell r="D827" t="str">
            <v>PARAGUAY</v>
          </cell>
          <cell r="E827" t="str">
            <v>VICTORIA</v>
          </cell>
          <cell r="F827" t="str">
            <v>ENFRIADO</v>
          </cell>
          <cell r="G827" t="str">
            <v>V</v>
          </cell>
          <cell r="H827" t="str">
            <v>15 PC/C</v>
          </cell>
        </row>
        <row r="828">
          <cell r="A828">
            <v>923</v>
          </cell>
          <cell r="B828" t="str">
            <v>POSTA NEGRA</v>
          </cell>
          <cell r="C828" t="str">
            <v>VACUNO</v>
          </cell>
          <cell r="D828" t="str">
            <v>PARAGUAY</v>
          </cell>
          <cell r="E828" t="str">
            <v>VICTORIA</v>
          </cell>
          <cell r="F828" t="str">
            <v>ENFRIADO</v>
          </cell>
          <cell r="G828" t="str">
            <v>V</v>
          </cell>
          <cell r="H828" t="str">
            <v>12 PC/C</v>
          </cell>
        </row>
        <row r="829">
          <cell r="A829">
            <v>925</v>
          </cell>
          <cell r="B829" t="str">
            <v>POSTA ROSADA</v>
          </cell>
          <cell r="C829" t="str">
            <v>VACUNO</v>
          </cell>
          <cell r="D829" t="str">
            <v>PARAGUAY</v>
          </cell>
          <cell r="E829" t="str">
            <v>VICTORIA</v>
          </cell>
          <cell r="F829" t="str">
            <v>ENFRIADO</v>
          </cell>
          <cell r="G829" t="str">
            <v>V</v>
          </cell>
          <cell r="H829" t="str">
            <v>12 PC/C</v>
          </cell>
        </row>
        <row r="830">
          <cell r="A830">
            <v>934</v>
          </cell>
          <cell r="B830" t="str">
            <v>PUNTA DE GANSO</v>
          </cell>
          <cell r="C830" t="str">
            <v>VACUNO</v>
          </cell>
          <cell r="D830" t="str">
            <v>PARAGUAY</v>
          </cell>
          <cell r="E830" t="str">
            <v>VICTORIA</v>
          </cell>
          <cell r="F830" t="str">
            <v>ENFRIADO</v>
          </cell>
          <cell r="G830" t="str">
            <v>V</v>
          </cell>
          <cell r="H830" t="str">
            <v>12 - 15PC/C</v>
          </cell>
        </row>
        <row r="831">
          <cell r="A831">
            <v>935</v>
          </cell>
          <cell r="B831" t="str">
            <v>PUNTA DE PALETA</v>
          </cell>
          <cell r="C831" t="str">
            <v>VACUNO</v>
          </cell>
          <cell r="D831" t="str">
            <v>PARAGUAY</v>
          </cell>
          <cell r="E831" t="str">
            <v>VICTORIA</v>
          </cell>
          <cell r="F831" t="str">
            <v>ENFRIADO</v>
          </cell>
          <cell r="G831" t="str">
            <v>V</v>
          </cell>
          <cell r="H831" t="str">
            <v>6 - 8PC/C</v>
          </cell>
        </row>
        <row r="832">
          <cell r="A832">
            <v>936</v>
          </cell>
          <cell r="B832" t="str">
            <v>PUNTA DE PICANA</v>
          </cell>
          <cell r="C832" t="str">
            <v>VACUNO</v>
          </cell>
          <cell r="D832" t="str">
            <v>PARAGUAY</v>
          </cell>
          <cell r="E832" t="str">
            <v>VICTORIA</v>
          </cell>
          <cell r="F832" t="str">
            <v>ENFRIADO</v>
          </cell>
          <cell r="G832" t="str">
            <v>V</v>
          </cell>
          <cell r="H832" t="str">
            <v>9 - 11PC/C</v>
          </cell>
        </row>
        <row r="833">
          <cell r="A833">
            <v>926</v>
          </cell>
          <cell r="B833" t="str">
            <v>SOBRECOSTILLA</v>
          </cell>
          <cell r="C833" t="str">
            <v>VACUNO</v>
          </cell>
          <cell r="D833" t="str">
            <v>PARAGUAY</v>
          </cell>
          <cell r="E833" t="str">
            <v>VICTORIA</v>
          </cell>
          <cell r="F833" t="str">
            <v>ENFRIADO</v>
          </cell>
          <cell r="G833" t="str">
            <v>V</v>
          </cell>
          <cell r="H833" t="str">
            <v>12 PC/C</v>
          </cell>
        </row>
        <row r="834">
          <cell r="A834">
            <v>937</v>
          </cell>
          <cell r="B834" t="str">
            <v>TAPABARRIGA</v>
          </cell>
          <cell r="C834" t="str">
            <v>VACUNO</v>
          </cell>
          <cell r="D834" t="str">
            <v>PARAGUAY</v>
          </cell>
          <cell r="E834" t="str">
            <v>VICTORIA</v>
          </cell>
          <cell r="F834" t="str">
            <v>ENFRIADO</v>
          </cell>
          <cell r="G834" t="str">
            <v>V</v>
          </cell>
          <cell r="H834" t="str">
            <v>14 - 16PC/C</v>
          </cell>
        </row>
        <row r="835">
          <cell r="A835">
            <v>927</v>
          </cell>
          <cell r="B835" t="str">
            <v>TAPAPECHO</v>
          </cell>
          <cell r="C835" t="str">
            <v>VACUNO</v>
          </cell>
          <cell r="D835" t="str">
            <v>PARAGUAY</v>
          </cell>
          <cell r="E835" t="str">
            <v>VICTORIA</v>
          </cell>
          <cell r="F835" t="str">
            <v>ENFRIADO</v>
          </cell>
          <cell r="G835" t="str">
            <v>V</v>
          </cell>
          <cell r="H835" t="str">
            <v>12 PC/C</v>
          </cell>
        </row>
        <row r="836">
          <cell r="A836">
            <v>930</v>
          </cell>
          <cell r="B836" t="str">
            <v>ENTRAÑA</v>
          </cell>
          <cell r="C836" t="str">
            <v>VACUNO</v>
          </cell>
          <cell r="D836" t="str">
            <v>PARAGUAY</v>
          </cell>
          <cell r="E836" t="str">
            <v>VICTORIA</v>
          </cell>
          <cell r="F836" t="str">
            <v>ENFRIADO</v>
          </cell>
          <cell r="G836" t="str">
            <v>V</v>
          </cell>
          <cell r="H836" t="str">
            <v>15 - 18PC/C</v>
          </cell>
        </row>
        <row r="837">
          <cell r="A837">
            <v>900</v>
          </cell>
          <cell r="B837" t="str">
            <v>COGOTE</v>
          </cell>
          <cell r="C837" t="str">
            <v>VACUNO</v>
          </cell>
          <cell r="D837" t="str">
            <v>PARAGUAY</v>
          </cell>
          <cell r="E837" t="str">
            <v>VICTORIA</v>
          </cell>
          <cell r="F837" t="str">
            <v>CONGELADO</v>
          </cell>
          <cell r="G837" t="str">
            <v>V</v>
          </cell>
          <cell r="H837" t="str">
            <v>15 - 18PC/C</v>
          </cell>
        </row>
        <row r="838">
          <cell r="A838">
            <v>384546</v>
          </cell>
          <cell r="B838" t="str">
            <v>PUNTA DE PALETA</v>
          </cell>
          <cell r="C838" t="str">
            <v>VACUNO</v>
          </cell>
          <cell r="D838" t="str">
            <v>BRASIL</v>
          </cell>
          <cell r="E838" t="str">
            <v>FRIBOI BLACK</v>
          </cell>
          <cell r="F838" t="str">
            <v>ENFRIADO</v>
          </cell>
          <cell r="G838" t="str">
            <v>V</v>
          </cell>
          <cell r="H838" t="str">
            <v>1PC/B - 12-26B/C</v>
          </cell>
        </row>
        <row r="839">
          <cell r="A839">
            <v>384689</v>
          </cell>
          <cell r="B839" t="str">
            <v>ENTRAÑA</v>
          </cell>
          <cell r="C839" t="str">
            <v>VACUNO</v>
          </cell>
          <cell r="D839" t="str">
            <v>BRASIL</v>
          </cell>
          <cell r="E839" t="str">
            <v>FRIBOI BLACK</v>
          </cell>
          <cell r="F839" t="str">
            <v>ENFRIADO</v>
          </cell>
          <cell r="G839" t="str">
            <v>V</v>
          </cell>
          <cell r="H839" t="str">
            <v>1PC/B - 12-30B/C</v>
          </cell>
        </row>
        <row r="840">
          <cell r="A840">
            <v>384765</v>
          </cell>
          <cell r="B840" t="str">
            <v>LOMO LISO</v>
          </cell>
          <cell r="C840" t="str">
            <v>VACUNO</v>
          </cell>
          <cell r="D840" t="str">
            <v>BRASIL</v>
          </cell>
          <cell r="E840" t="str">
            <v>FRIBOI BLACK</v>
          </cell>
          <cell r="F840" t="str">
            <v>ENFRIADO</v>
          </cell>
          <cell r="G840" t="str">
            <v>V</v>
          </cell>
          <cell r="H840" t="str">
            <v>1PC/B - 12-15B/C</v>
          </cell>
        </row>
        <row r="841">
          <cell r="A841">
            <v>384789</v>
          </cell>
          <cell r="B841" t="str">
            <v>PALANCA</v>
          </cell>
          <cell r="C841" t="str">
            <v>VACUNO</v>
          </cell>
          <cell r="D841" t="str">
            <v>BRASIL</v>
          </cell>
          <cell r="E841" t="str">
            <v>FRIBOI BLACK</v>
          </cell>
          <cell r="F841" t="str">
            <v>ENFRIADO</v>
          </cell>
          <cell r="G841" t="str">
            <v>V</v>
          </cell>
          <cell r="H841" t="str">
            <v>1PC/B - 1-50B/C</v>
          </cell>
        </row>
        <row r="842">
          <cell r="A842">
            <v>384790</v>
          </cell>
          <cell r="B842" t="str">
            <v>ASADO AMERICANO</v>
          </cell>
          <cell r="C842" t="str">
            <v>VACUNO</v>
          </cell>
          <cell r="D842" t="str">
            <v>BRASIL</v>
          </cell>
          <cell r="E842" t="str">
            <v>FRIBOI BLACK</v>
          </cell>
          <cell r="F842" t="str">
            <v>ENFRIADO</v>
          </cell>
          <cell r="G842" t="str">
            <v>V</v>
          </cell>
          <cell r="H842" t="str">
            <v>1PC/B - 12-15B/C</v>
          </cell>
        </row>
        <row r="843">
          <cell r="A843">
            <v>385998</v>
          </cell>
          <cell r="B843" t="str">
            <v>ASIENTO BOMBOM</v>
          </cell>
          <cell r="C843" t="str">
            <v>VACUNO</v>
          </cell>
          <cell r="D843" t="str">
            <v>BRASIL</v>
          </cell>
          <cell r="E843" t="str">
            <v>FRIBOI BLACK</v>
          </cell>
          <cell r="F843" t="str">
            <v>ENFRIADO</v>
          </cell>
          <cell r="G843" t="str">
            <v>V</v>
          </cell>
          <cell r="H843" t="str">
            <v>1PC/B - 12-15B/C</v>
          </cell>
        </row>
        <row r="844">
          <cell r="A844">
            <v>385999</v>
          </cell>
          <cell r="B844" t="str">
            <v>ASIENTO BABY BEEF</v>
          </cell>
          <cell r="C844" t="str">
            <v>VACUNO</v>
          </cell>
          <cell r="D844" t="str">
            <v>BRASIL</v>
          </cell>
          <cell r="E844" t="str">
            <v>FRIBOI BLACK</v>
          </cell>
          <cell r="F844" t="str">
            <v>ENFRIADO</v>
          </cell>
          <cell r="G844" t="str">
            <v>V</v>
          </cell>
          <cell r="H844" t="str">
            <v>1PC/B - 12-15B/C</v>
          </cell>
        </row>
        <row r="845">
          <cell r="A845">
            <v>902</v>
          </cell>
          <cell r="B845" t="str">
            <v>RECORTES 80VL</v>
          </cell>
          <cell r="C845" t="str">
            <v>VACUNO</v>
          </cell>
          <cell r="D845" t="str">
            <v>PARAGUAY</v>
          </cell>
          <cell r="E845" t="str">
            <v>VICTORIA</v>
          </cell>
          <cell r="F845" t="str">
            <v>CONGELADO</v>
          </cell>
          <cell r="G845" t="str">
            <v>V</v>
          </cell>
          <cell r="H845" t="str">
            <v>1PC/B - 20-25KG/C</v>
          </cell>
        </row>
        <row r="846">
          <cell r="A846">
            <v>355434</v>
          </cell>
          <cell r="B846" t="str">
            <v>ASIENTO</v>
          </cell>
          <cell r="C846" t="str">
            <v>VACUNO</v>
          </cell>
          <cell r="D846" t="str">
            <v>BRASIL</v>
          </cell>
          <cell r="E846" t="str">
            <v>FRIBOI</v>
          </cell>
          <cell r="F846" t="str">
            <v>ENFRIADO</v>
          </cell>
          <cell r="G846" t="str">
            <v>V</v>
          </cell>
          <cell r="H846" t="str">
            <v>1PC/B - 4-8B/C</v>
          </cell>
        </row>
        <row r="847">
          <cell r="A847" t="str">
            <v>C6427AWFR</v>
          </cell>
          <cell r="B847" t="str">
            <v>RECORTE DE DESPUNTE</v>
          </cell>
          <cell r="C847" t="str">
            <v>VACUNO</v>
          </cell>
          <cell r="D847" t="str">
            <v>CANADA</v>
          </cell>
          <cell r="E847" t="str">
            <v>BLUE RIBBON</v>
          </cell>
          <cell r="F847" t="str">
            <v>ENFRIADO</v>
          </cell>
          <cell r="G847" t="str">
            <v>AAA</v>
          </cell>
          <cell r="H847" t="str">
            <v>1PC/B - 13B/C</v>
          </cell>
        </row>
        <row r="848">
          <cell r="A848">
            <v>883</v>
          </cell>
          <cell r="B848" t="str">
            <v>ABASTERO</v>
          </cell>
          <cell r="C848" t="str">
            <v>VACUNO</v>
          </cell>
          <cell r="D848" t="str">
            <v>PARAGUAY</v>
          </cell>
          <cell r="E848" t="str">
            <v>VICTORIA</v>
          </cell>
          <cell r="F848" t="str">
            <v>ENFRIADO</v>
          </cell>
          <cell r="G848" t="str">
            <v>V</v>
          </cell>
          <cell r="H848" t="str">
            <v>9 - 12PC/C</v>
          </cell>
        </row>
        <row r="849">
          <cell r="A849">
            <v>890</v>
          </cell>
          <cell r="B849" t="str">
            <v>ASADO DEL CARNICERO</v>
          </cell>
          <cell r="C849" t="str">
            <v>VACUNO</v>
          </cell>
          <cell r="D849" t="str">
            <v>PARAGUAY</v>
          </cell>
          <cell r="E849" t="str">
            <v>VICTORIA</v>
          </cell>
          <cell r="F849" t="str">
            <v>ENFRIADO</v>
          </cell>
          <cell r="G849" t="str">
            <v>V</v>
          </cell>
          <cell r="H849" t="str">
            <v>12 - 15PC/C</v>
          </cell>
        </row>
        <row r="850">
          <cell r="A850">
            <v>888</v>
          </cell>
          <cell r="B850" t="str">
            <v>CHOCLILLO</v>
          </cell>
          <cell r="C850" t="str">
            <v>VACUNO</v>
          </cell>
          <cell r="D850" t="str">
            <v>PARAGUAY</v>
          </cell>
          <cell r="E850" t="str">
            <v>VICTORIA</v>
          </cell>
          <cell r="F850" t="str">
            <v>ENFRIADO</v>
          </cell>
          <cell r="G850" t="str">
            <v>V</v>
          </cell>
          <cell r="H850" t="str">
            <v>9 - 11PC/C</v>
          </cell>
        </row>
        <row r="851">
          <cell r="A851">
            <v>887</v>
          </cell>
          <cell r="B851" t="str">
            <v>HUACHALOMO</v>
          </cell>
          <cell r="C851" t="str">
            <v>VACUNO</v>
          </cell>
          <cell r="D851" t="str">
            <v>PARAGUAY</v>
          </cell>
          <cell r="E851" t="str">
            <v>VICTORIA</v>
          </cell>
          <cell r="F851" t="str">
            <v>ENFRIADO</v>
          </cell>
          <cell r="G851" t="str">
            <v>V</v>
          </cell>
          <cell r="H851" t="str">
            <v>5 - 7 PC/C</v>
          </cell>
        </row>
        <row r="852">
          <cell r="A852">
            <v>884</v>
          </cell>
          <cell r="B852" t="str">
            <v>PLATEADA</v>
          </cell>
          <cell r="C852" t="str">
            <v>VACUNO</v>
          </cell>
          <cell r="D852" t="str">
            <v>PARAGUAY</v>
          </cell>
          <cell r="E852" t="str">
            <v>VICTORIA</v>
          </cell>
          <cell r="F852" t="str">
            <v>ENFRIADO</v>
          </cell>
          <cell r="G852" t="str">
            <v>V</v>
          </cell>
          <cell r="H852" t="str">
            <v>12 - 15PC/C</v>
          </cell>
        </row>
        <row r="853">
          <cell r="A853">
            <v>891</v>
          </cell>
          <cell r="B853" t="str">
            <v>POSTA DE PALETA</v>
          </cell>
          <cell r="C853" t="str">
            <v>VACUNO</v>
          </cell>
          <cell r="D853" t="str">
            <v>PARAGUAY</v>
          </cell>
          <cell r="E853" t="str">
            <v>VICTORIA</v>
          </cell>
          <cell r="F853" t="str">
            <v>ENFRIADO</v>
          </cell>
          <cell r="G853" t="str">
            <v>V</v>
          </cell>
          <cell r="H853" t="str">
            <v>4 -6 PC/C</v>
          </cell>
        </row>
        <row r="854">
          <cell r="A854">
            <v>889</v>
          </cell>
          <cell r="B854" t="str">
            <v>PUNTA DE PALETA</v>
          </cell>
          <cell r="C854" t="str">
            <v>VACUNO</v>
          </cell>
          <cell r="D854" t="str">
            <v>PARAGUAY</v>
          </cell>
          <cell r="E854" t="str">
            <v>VICTORIA</v>
          </cell>
          <cell r="F854" t="str">
            <v>ENFRIADO</v>
          </cell>
          <cell r="G854" t="str">
            <v>V</v>
          </cell>
          <cell r="H854" t="str">
            <v>6 - 8PC/C</v>
          </cell>
        </row>
        <row r="855">
          <cell r="A855">
            <v>885</v>
          </cell>
          <cell r="B855" t="str">
            <v>SOBRECOSTILLA</v>
          </cell>
          <cell r="C855" t="str">
            <v>VACUNO</v>
          </cell>
          <cell r="D855" t="str">
            <v>PARAGUAY</v>
          </cell>
          <cell r="E855" t="str">
            <v>VICTORIA</v>
          </cell>
          <cell r="F855" t="str">
            <v>ENFRIADO</v>
          </cell>
          <cell r="G855" t="str">
            <v>V</v>
          </cell>
          <cell r="H855" t="str">
            <v>5 - 7 PC/C</v>
          </cell>
        </row>
        <row r="856">
          <cell r="A856">
            <v>886</v>
          </cell>
          <cell r="B856" t="str">
            <v>TAPAPECHO</v>
          </cell>
          <cell r="C856" t="str">
            <v>VACUNO</v>
          </cell>
          <cell r="D856" t="str">
            <v>PARAGUAY</v>
          </cell>
          <cell r="E856" t="str">
            <v>VICTORIA</v>
          </cell>
          <cell r="F856" t="str">
            <v>ENFRIADO</v>
          </cell>
          <cell r="G856" t="str">
            <v>V</v>
          </cell>
          <cell r="H856" t="str">
            <v>5 - 6 PC/C</v>
          </cell>
        </row>
        <row r="857">
          <cell r="A857">
            <v>894</v>
          </cell>
          <cell r="B857" t="str">
            <v>PALANCA</v>
          </cell>
          <cell r="C857" t="str">
            <v>VACUNO</v>
          </cell>
          <cell r="D857" t="str">
            <v>PARAGUAY</v>
          </cell>
          <cell r="E857" t="str">
            <v>VICTORIA</v>
          </cell>
          <cell r="F857" t="str">
            <v>ENFRIADO</v>
          </cell>
          <cell r="G857" t="str">
            <v>V</v>
          </cell>
          <cell r="H857" t="str">
            <v>15 - 19PC/C</v>
          </cell>
        </row>
        <row r="858">
          <cell r="A858">
            <v>903</v>
          </cell>
          <cell r="B858" t="str">
            <v>GUATA</v>
          </cell>
          <cell r="C858" t="str">
            <v>VACUNO</v>
          </cell>
          <cell r="D858" t="str">
            <v>PARAGUAY</v>
          </cell>
          <cell r="E858" t="str">
            <v>VICTORIA</v>
          </cell>
          <cell r="F858" t="str">
            <v>CONGELADO</v>
          </cell>
          <cell r="G858" t="str">
            <v>V</v>
          </cell>
          <cell r="H858" t="str">
            <v>5 - 6 PC/C</v>
          </cell>
        </row>
        <row r="859">
          <cell r="A859">
            <v>996</v>
          </cell>
          <cell r="B859" t="str">
            <v>FILETE 3/4LB</v>
          </cell>
          <cell r="C859" t="str">
            <v>VACUNO</v>
          </cell>
          <cell r="D859" t="str">
            <v>PARAGUAY</v>
          </cell>
          <cell r="E859" t="str">
            <v>VICTORIA</v>
          </cell>
          <cell r="F859" t="str">
            <v>CONGELADO</v>
          </cell>
          <cell r="G859" t="str">
            <v>V</v>
          </cell>
          <cell r="H859" t="str">
            <v>10 - 14PC/C</v>
          </cell>
        </row>
        <row r="860">
          <cell r="A860">
            <v>997</v>
          </cell>
          <cell r="B860" t="str">
            <v>FILETE 4/5LB</v>
          </cell>
          <cell r="C860" t="str">
            <v>VACUNO</v>
          </cell>
          <cell r="D860" t="str">
            <v>PARAGUAY</v>
          </cell>
          <cell r="E860" t="str">
            <v>VICTORIA</v>
          </cell>
          <cell r="F860" t="str">
            <v>CONGELADO</v>
          </cell>
          <cell r="G860" t="str">
            <v>V</v>
          </cell>
          <cell r="H860" t="str">
            <v>10 - 14PC/C</v>
          </cell>
        </row>
        <row r="861">
          <cell r="A861" t="str">
            <v>CV1730FVFR</v>
          </cell>
          <cell r="B861" t="str">
            <v>POLLO BARRIGA</v>
          </cell>
          <cell r="C861" t="str">
            <v>VACUNO</v>
          </cell>
          <cell r="D861" t="str">
            <v>CANADA</v>
          </cell>
          <cell r="E861" t="str">
            <v>BLUE RIBBON</v>
          </cell>
          <cell r="F861" t="str">
            <v>ENFRIADO</v>
          </cell>
          <cell r="G861" t="str">
            <v>AAA</v>
          </cell>
          <cell r="H861" t="str">
            <v>1PC/B - 12B/C</v>
          </cell>
        </row>
        <row r="862">
          <cell r="A862">
            <v>58370</v>
          </cell>
          <cell r="B862" t="str">
            <v>ENTRAÑA</v>
          </cell>
          <cell r="C862" t="str">
            <v>VACUNO</v>
          </cell>
          <cell r="D862" t="str">
            <v>USA</v>
          </cell>
          <cell r="E862" t="str">
            <v>SWIFT</v>
          </cell>
          <cell r="F862" t="str">
            <v>CONGELADO</v>
          </cell>
          <cell r="G862" t="str">
            <v>CHOICE</v>
          </cell>
          <cell r="H862" t="str">
            <v>2PC/B - 8B/C</v>
          </cell>
        </row>
        <row r="863">
          <cell r="A863">
            <v>24742</v>
          </cell>
          <cell r="B863" t="str">
            <v>ENTRECOT</v>
          </cell>
          <cell r="C863" t="str">
            <v>VACUNO</v>
          </cell>
          <cell r="D863" t="str">
            <v>USA</v>
          </cell>
          <cell r="E863" t="str">
            <v>SWIFT</v>
          </cell>
          <cell r="F863" t="str">
            <v>CONGELADO</v>
          </cell>
          <cell r="G863" t="str">
            <v>CHOICE</v>
          </cell>
          <cell r="H863" t="str">
            <v>1PC/B - 3B/C</v>
          </cell>
        </row>
        <row r="864">
          <cell r="A864">
            <v>82581</v>
          </cell>
          <cell r="B864" t="str">
            <v>MOLLEJAS</v>
          </cell>
          <cell r="C864" t="str">
            <v>VACUNO M</v>
          </cell>
          <cell r="D864" t="str">
            <v>USA</v>
          </cell>
          <cell r="E864" t="str">
            <v>SWIFT</v>
          </cell>
          <cell r="F864" t="str">
            <v>CONGELADO</v>
          </cell>
          <cell r="G864" t="str">
            <v>-</v>
          </cell>
          <cell r="H864" t="str">
            <v>1,5LB/B - 12B/C</v>
          </cell>
        </row>
        <row r="865">
          <cell r="A865">
            <v>82100</v>
          </cell>
          <cell r="B865" t="str">
            <v>HIGADO</v>
          </cell>
          <cell r="C865" t="str">
            <v>VACUNO M</v>
          </cell>
          <cell r="D865" t="str">
            <v>USA</v>
          </cell>
          <cell r="E865" t="str">
            <v>SWIFT</v>
          </cell>
          <cell r="F865" t="str">
            <v>CONGELADO</v>
          </cell>
          <cell r="H865" t="str">
            <v>1PC/B - 14LB/C</v>
          </cell>
        </row>
        <row r="866">
          <cell r="A866">
            <v>46471</v>
          </cell>
          <cell r="B866" t="str">
            <v>ENTRAÑA</v>
          </cell>
          <cell r="C866" t="str">
            <v>VACUNO</v>
          </cell>
          <cell r="D866" t="str">
            <v>USA</v>
          </cell>
          <cell r="E866" t="str">
            <v>SWIFT</v>
          </cell>
          <cell r="F866" t="str">
            <v>CONGELADO</v>
          </cell>
          <cell r="G866" t="str">
            <v>CHOICE</v>
          </cell>
          <cell r="H866" t="str">
            <v>2PC/B - 8B/C</v>
          </cell>
        </row>
        <row r="867">
          <cell r="A867">
            <v>79359</v>
          </cell>
          <cell r="B867" t="str">
            <v>BRISKET (SKIRTS)</v>
          </cell>
          <cell r="C867" t="str">
            <v>VACUNO</v>
          </cell>
          <cell r="D867" t="str">
            <v>USA</v>
          </cell>
          <cell r="E867" t="str">
            <v>SWFIT</v>
          </cell>
          <cell r="F867" t="str">
            <v>CONGELADO</v>
          </cell>
          <cell r="G867" t="str">
            <v>-</v>
          </cell>
          <cell r="H867" t="str">
            <v xml:space="preserve">6PC/B - 10B/C </v>
          </cell>
        </row>
        <row r="868">
          <cell r="A868">
            <v>385969</v>
          </cell>
          <cell r="B868" t="str">
            <v>HAMBURGUESA</v>
          </cell>
          <cell r="C868" t="str">
            <v>PROCESADO</v>
          </cell>
          <cell r="D868" t="str">
            <v>BRASIL</v>
          </cell>
          <cell r="E868" t="str">
            <v>ACUENTA</v>
          </cell>
          <cell r="F868" t="str">
            <v>CONGELADO</v>
          </cell>
          <cell r="G868" t="str">
            <v>-</v>
          </cell>
          <cell r="H868" t="str">
            <v>50G/B - 60B/C</v>
          </cell>
        </row>
        <row r="869">
          <cell r="A869">
            <v>394112</v>
          </cell>
          <cell r="B869" t="str">
            <v>HAMBURGUESA</v>
          </cell>
          <cell r="C869" t="str">
            <v>PROCESADO</v>
          </cell>
          <cell r="D869" t="str">
            <v>BRASIL</v>
          </cell>
          <cell r="E869" t="str">
            <v>ACUENTA</v>
          </cell>
          <cell r="F869" t="str">
            <v>CONGELADO</v>
          </cell>
          <cell r="G869" t="str">
            <v>-</v>
          </cell>
          <cell r="H869" t="str">
            <v>56G/B - 60B/C</v>
          </cell>
        </row>
        <row r="870">
          <cell r="A870">
            <v>50440</v>
          </cell>
          <cell r="B870" t="str">
            <v>POLLO BARRIGA</v>
          </cell>
          <cell r="C870" t="str">
            <v>VACUNO</v>
          </cell>
          <cell r="D870" t="str">
            <v>USA</v>
          </cell>
          <cell r="E870" t="str">
            <v>SWIFT</v>
          </cell>
          <cell r="F870" t="str">
            <v>CONGELADO</v>
          </cell>
          <cell r="G870" t="str">
            <v>CHOICE</v>
          </cell>
          <cell r="H870" t="str">
            <v>2PC/B - 8B/C</v>
          </cell>
        </row>
        <row r="871">
          <cell r="A871">
            <v>72437</v>
          </cell>
          <cell r="B871" t="str">
            <v>TOMAHAWK</v>
          </cell>
          <cell r="C871" t="str">
            <v>VACUNO</v>
          </cell>
          <cell r="D871" t="str">
            <v>USA</v>
          </cell>
          <cell r="E871" t="str">
            <v>5 STAR</v>
          </cell>
          <cell r="F871" t="str">
            <v>CONGELADO</v>
          </cell>
          <cell r="G871" t="str">
            <v>CHOICE</v>
          </cell>
          <cell r="H871" t="str">
            <v>4PC/B - 8B/C</v>
          </cell>
        </row>
        <row r="872">
          <cell r="A872" t="str">
            <v>U2521CHR</v>
          </cell>
          <cell r="B872" t="str">
            <v>ASADO DE TIRA RECORTADO</v>
          </cell>
          <cell r="C872" t="str">
            <v>VACUNO</v>
          </cell>
          <cell r="D872" t="str">
            <v>CANADA</v>
          </cell>
          <cell r="E872" t="str">
            <v>BLUE RIBBON</v>
          </cell>
          <cell r="F872" t="str">
            <v>CONGELADO</v>
          </cell>
          <cell r="G872" t="str">
            <v>U</v>
          </cell>
          <cell r="H872" t="str">
            <v>60PC/C</v>
          </cell>
        </row>
        <row r="873">
          <cell r="A873" t="str">
            <v>C3827AHR</v>
          </cell>
          <cell r="B873" t="str">
            <v>PLATEADA</v>
          </cell>
          <cell r="C873" t="str">
            <v>VACUNO</v>
          </cell>
          <cell r="D873" t="str">
            <v>CANADA</v>
          </cell>
          <cell r="E873" t="str">
            <v>BLUE RIBBON</v>
          </cell>
          <cell r="F873" t="str">
            <v>CONGELADO</v>
          </cell>
          <cell r="G873" t="str">
            <v>AAA</v>
          </cell>
          <cell r="H873" t="str">
            <v>1PC/B - 4B/C</v>
          </cell>
        </row>
        <row r="874">
          <cell r="A874" t="str">
            <v>U3822AHR</v>
          </cell>
          <cell r="B874" t="str">
            <v>PLATEADA</v>
          </cell>
          <cell r="C874" t="str">
            <v>VACUNO</v>
          </cell>
          <cell r="D874" t="str">
            <v>CANADA</v>
          </cell>
          <cell r="E874" t="str">
            <v>BLUE RIBBON</v>
          </cell>
          <cell r="F874" t="str">
            <v>CONGELADO</v>
          </cell>
          <cell r="G874" t="str">
            <v>U</v>
          </cell>
          <cell r="H874" t="str">
            <v>1PC/B - 4B/C</v>
          </cell>
        </row>
        <row r="875">
          <cell r="A875">
            <v>1232</v>
          </cell>
          <cell r="B875" t="str">
            <v>LOMO VETADO</v>
          </cell>
          <cell r="C875" t="str">
            <v>VACUNO</v>
          </cell>
          <cell r="D875" t="str">
            <v>PARAGUAY</v>
          </cell>
          <cell r="E875" t="str">
            <v>VICTORIA</v>
          </cell>
          <cell r="F875" t="str">
            <v>CONGELADO</v>
          </cell>
          <cell r="G875" t="str">
            <v>V</v>
          </cell>
          <cell r="H875" t="str">
            <v>5 - 6 PC/C</v>
          </cell>
        </row>
        <row r="876">
          <cell r="A876">
            <v>1233</v>
          </cell>
          <cell r="B876" t="str">
            <v>LOMO LISO</v>
          </cell>
          <cell r="C876" t="str">
            <v>VACUNO</v>
          </cell>
          <cell r="D876" t="str">
            <v>PARAGUAY</v>
          </cell>
          <cell r="E876" t="str">
            <v>VICTORIA</v>
          </cell>
          <cell r="F876" t="str">
            <v>CONGELADO</v>
          </cell>
          <cell r="G876" t="str">
            <v>V</v>
          </cell>
          <cell r="H876" t="str">
            <v>3 - 4 PC/C</v>
          </cell>
        </row>
        <row r="877">
          <cell r="A877">
            <v>1234</v>
          </cell>
          <cell r="B877" t="str">
            <v>FILETE</v>
          </cell>
          <cell r="C877" t="str">
            <v>VACUNO</v>
          </cell>
          <cell r="D877" t="str">
            <v>PARAGUAY</v>
          </cell>
          <cell r="E877" t="str">
            <v>VICTORIA</v>
          </cell>
          <cell r="F877" t="str">
            <v>CONGELADO</v>
          </cell>
          <cell r="G877" t="str">
            <v>V</v>
          </cell>
          <cell r="H877" t="str">
            <v>8 - 10 PC/C</v>
          </cell>
        </row>
        <row r="878">
          <cell r="A878">
            <v>1235</v>
          </cell>
          <cell r="B878" t="str">
            <v>ASIENTO</v>
          </cell>
          <cell r="C878" t="str">
            <v>VACUNO</v>
          </cell>
          <cell r="D878" t="str">
            <v>PARAGUAY</v>
          </cell>
          <cell r="E878" t="str">
            <v>VICTORIA</v>
          </cell>
          <cell r="F878" t="str">
            <v>CONGELADO</v>
          </cell>
          <cell r="G878" t="str">
            <v>V</v>
          </cell>
          <cell r="H878" t="str">
            <v>5 - 6 PC/C</v>
          </cell>
        </row>
        <row r="879">
          <cell r="A879">
            <v>1236</v>
          </cell>
          <cell r="B879" t="str">
            <v>PUNTA DE PALETA</v>
          </cell>
          <cell r="C879" t="str">
            <v>VACUNO</v>
          </cell>
          <cell r="D879" t="str">
            <v>PARAGUAY</v>
          </cell>
          <cell r="E879" t="str">
            <v>VICTORIA</v>
          </cell>
          <cell r="F879" t="str">
            <v>CONGELADO</v>
          </cell>
          <cell r="G879" t="str">
            <v>V</v>
          </cell>
          <cell r="H879" t="str">
            <v>15 - 17 PC/C</v>
          </cell>
        </row>
        <row r="880">
          <cell r="A880">
            <v>1237</v>
          </cell>
          <cell r="B880" t="str">
            <v>ENTRAÑA</v>
          </cell>
          <cell r="C880" t="str">
            <v>VACUNO</v>
          </cell>
          <cell r="D880" t="str">
            <v>PARAGUAY</v>
          </cell>
          <cell r="E880" t="str">
            <v>VICTORIA</v>
          </cell>
          <cell r="F880" t="str">
            <v>CONGELADO</v>
          </cell>
          <cell r="G880" t="str">
            <v>V</v>
          </cell>
          <cell r="H880" t="str">
            <v>9 - 11 PC/C</v>
          </cell>
        </row>
        <row r="881">
          <cell r="A881">
            <v>1238</v>
          </cell>
          <cell r="B881" t="str">
            <v>PUNTA DE PICANA</v>
          </cell>
          <cell r="C881" t="str">
            <v>VACUNO</v>
          </cell>
          <cell r="D881" t="str">
            <v>PARAGUAY</v>
          </cell>
          <cell r="E881" t="str">
            <v>VICTORIA</v>
          </cell>
          <cell r="F881" t="str">
            <v>CONGELADO</v>
          </cell>
          <cell r="G881" t="str">
            <v>V</v>
          </cell>
          <cell r="H881" t="str">
            <v>8 - 11 PC/C</v>
          </cell>
        </row>
        <row r="882">
          <cell r="A882">
            <v>1239</v>
          </cell>
          <cell r="B882" t="str">
            <v>PALANCA</v>
          </cell>
          <cell r="C882" t="str">
            <v>VACUNO</v>
          </cell>
          <cell r="D882" t="str">
            <v>PARAGUAY</v>
          </cell>
          <cell r="E882" t="str">
            <v>VICTORIA</v>
          </cell>
          <cell r="F882" t="str">
            <v>CONGELADO</v>
          </cell>
          <cell r="G882" t="str">
            <v>V</v>
          </cell>
          <cell r="H882" t="str">
            <v>15 - 19 PC/C</v>
          </cell>
        </row>
        <row r="883">
          <cell r="A883">
            <v>1240</v>
          </cell>
          <cell r="B883" t="str">
            <v>POLLO GANSO</v>
          </cell>
          <cell r="C883" t="str">
            <v>VACUNO</v>
          </cell>
          <cell r="D883" t="str">
            <v>PARAGUAY</v>
          </cell>
          <cell r="E883" t="str">
            <v>VICTORIA</v>
          </cell>
          <cell r="F883" t="str">
            <v>CONGELADO</v>
          </cell>
          <cell r="G883" t="str">
            <v>V</v>
          </cell>
          <cell r="H883" t="str">
            <v>8 - 10 PC/C</v>
          </cell>
        </row>
        <row r="884">
          <cell r="A884">
            <v>1241</v>
          </cell>
          <cell r="B884" t="str">
            <v>POSTA NEGRA</v>
          </cell>
          <cell r="C884" t="str">
            <v>VACUNO</v>
          </cell>
          <cell r="D884" t="str">
            <v>PARAGUAY</v>
          </cell>
          <cell r="E884" t="str">
            <v>VICTORIA</v>
          </cell>
          <cell r="F884" t="str">
            <v>CONGELADO</v>
          </cell>
          <cell r="G884" t="str">
            <v>V</v>
          </cell>
          <cell r="H884" t="str">
            <v>2 - 3 PC/C</v>
          </cell>
        </row>
        <row r="885">
          <cell r="A885">
            <v>1243</v>
          </cell>
          <cell r="B885" t="str">
            <v>PUNTA DE GANSO</v>
          </cell>
          <cell r="C885" t="str">
            <v>VACUNO</v>
          </cell>
          <cell r="D885" t="str">
            <v>PARAGUAY</v>
          </cell>
          <cell r="E885" t="str">
            <v>VICTORIA</v>
          </cell>
          <cell r="F885" t="str">
            <v>CONGELADO</v>
          </cell>
          <cell r="G885" t="str">
            <v>V</v>
          </cell>
          <cell r="H885" t="str">
            <v>12 - 15 PC/C</v>
          </cell>
        </row>
        <row r="886">
          <cell r="A886">
            <v>25027</v>
          </cell>
          <cell r="B886" t="str">
            <v>LOMO EN MITAD</v>
          </cell>
          <cell r="C886" t="str">
            <v>CERDO</v>
          </cell>
          <cell r="D886" t="str">
            <v>USA</v>
          </cell>
          <cell r="E886" t="str">
            <v>SWIFT</v>
          </cell>
          <cell r="F886" t="str">
            <v>CONGELADO</v>
          </cell>
          <cell r="G886" t="str">
            <v>-</v>
          </cell>
          <cell r="H886" t="str">
            <v>1PC/B - 12B/C</v>
          </cell>
        </row>
        <row r="887">
          <cell r="A887" t="str">
            <v>LWS-59</v>
          </cell>
          <cell r="B887" t="str">
            <v>PULPA PIERNA 95 VL</v>
          </cell>
          <cell r="C887" t="str">
            <v>CERDO</v>
          </cell>
          <cell r="D887" t="str">
            <v>BRASIL</v>
          </cell>
          <cell r="E887" t="str">
            <v>SEARA</v>
          </cell>
          <cell r="F887" t="str">
            <v>ENFRIADO</v>
          </cell>
          <cell r="G887" t="str">
            <v>-</v>
          </cell>
          <cell r="H887" t="str">
            <v>1PC/B - 2B/C</v>
          </cell>
        </row>
        <row r="888">
          <cell r="A888" t="str">
            <v>LWR-02</v>
          </cell>
          <cell r="B888" t="str">
            <v>PULPA PIERNA 90 VL</v>
          </cell>
          <cell r="C888" t="str">
            <v>CERDO</v>
          </cell>
          <cell r="D888" t="str">
            <v>BRASIL</v>
          </cell>
          <cell r="E888" t="str">
            <v>SEARA</v>
          </cell>
          <cell r="F888" t="str">
            <v>ENFRIADO</v>
          </cell>
          <cell r="G888" t="str">
            <v>-</v>
          </cell>
          <cell r="H888" t="str">
            <v>1PC/B - 2B/C</v>
          </cell>
        </row>
        <row r="889">
          <cell r="A889" t="str">
            <v>LWS-66</v>
          </cell>
          <cell r="B889" t="str">
            <v>PULPA PIERNA</v>
          </cell>
          <cell r="C889" t="str">
            <v>CERDO</v>
          </cell>
          <cell r="D889" t="str">
            <v>BRASIL</v>
          </cell>
          <cell r="E889" t="str">
            <v>SEARA</v>
          </cell>
          <cell r="F889" t="str">
            <v>CONGELADO</v>
          </cell>
          <cell r="G889" t="str">
            <v>-</v>
          </cell>
          <cell r="H889" t="str">
            <v>1PC/B - 2B/C</v>
          </cell>
        </row>
        <row r="890">
          <cell r="A890">
            <v>36953228</v>
          </cell>
          <cell r="B890" t="str">
            <v>MALAYITA</v>
          </cell>
          <cell r="C890" t="str">
            <v>CERDO</v>
          </cell>
          <cell r="D890" t="str">
            <v>UK</v>
          </cell>
          <cell r="E890" t="str">
            <v>PILGRIMS</v>
          </cell>
          <cell r="F890" t="str">
            <v>CONGELADO</v>
          </cell>
          <cell r="G890" t="str">
            <v>-</v>
          </cell>
          <cell r="H890" t="str">
            <v>-</v>
          </cell>
        </row>
        <row r="891">
          <cell r="A891">
            <v>36951258</v>
          </cell>
          <cell r="B891" t="str">
            <v>COSTILLAR</v>
          </cell>
          <cell r="C891" t="str">
            <v>CERDO</v>
          </cell>
          <cell r="D891" t="str">
            <v>UK</v>
          </cell>
          <cell r="E891" t="str">
            <v>PILGRIMS</v>
          </cell>
          <cell r="F891" t="str">
            <v>CONGELADO</v>
          </cell>
          <cell r="G891" t="str">
            <v>-</v>
          </cell>
          <cell r="H891" t="str">
            <v>CAJA 10KG</v>
          </cell>
        </row>
        <row r="892">
          <cell r="A892">
            <v>58944</v>
          </cell>
          <cell r="B892" t="str">
            <v>POLLO BARRIGA</v>
          </cell>
          <cell r="C892" t="str">
            <v>VACUNO</v>
          </cell>
          <cell r="D892" t="str">
            <v>USA</v>
          </cell>
          <cell r="E892" t="str">
            <v>SWIFT BLACK ANGUS</v>
          </cell>
          <cell r="F892" t="str">
            <v>ENFRIADO</v>
          </cell>
          <cell r="G892" t="str">
            <v>CHOICE</v>
          </cell>
          <cell r="H892" t="str">
            <v>2PC/B - 8B/C</v>
          </cell>
        </row>
        <row r="893">
          <cell r="A893">
            <v>67808</v>
          </cell>
          <cell r="B893" t="str">
            <v>PUNTA DE GANSO</v>
          </cell>
          <cell r="C893" t="str">
            <v>VACUNO</v>
          </cell>
          <cell r="D893" t="str">
            <v>USA</v>
          </cell>
          <cell r="E893" t="str">
            <v>HIGH RIVER ANGUS EXCLUSIVE</v>
          </cell>
          <cell r="F893" t="str">
            <v>ENFRIADO</v>
          </cell>
          <cell r="G893" t="str">
            <v>CHOICE</v>
          </cell>
          <cell r="H893" t="str">
            <v>1PC/B - 20B/C</v>
          </cell>
        </row>
        <row r="894">
          <cell r="A894">
            <v>41854</v>
          </cell>
          <cell r="B894" t="str">
            <v>PUNTA PICANA</v>
          </cell>
          <cell r="C894" t="str">
            <v>VACUNO</v>
          </cell>
          <cell r="D894" t="str">
            <v>USA</v>
          </cell>
          <cell r="E894" t="str">
            <v>SWIFT BLACK ANGUS</v>
          </cell>
          <cell r="F894" t="str">
            <v>ENFRIADO</v>
          </cell>
          <cell r="G894" t="str">
            <v>CHOICE</v>
          </cell>
          <cell r="H894" t="str">
            <v>4PC/B - 4B/C</v>
          </cell>
        </row>
        <row r="895">
          <cell r="A895">
            <v>41021</v>
          </cell>
          <cell r="B895" t="str">
            <v>LOMO VETADO</v>
          </cell>
          <cell r="C895" t="str">
            <v>VACUNO</v>
          </cell>
          <cell r="D895" t="str">
            <v>USA</v>
          </cell>
          <cell r="E895" t="str">
            <v>SWIFT BLACK ANGUS</v>
          </cell>
          <cell r="F895" t="str">
            <v>ENFRIADO</v>
          </cell>
          <cell r="G895" t="str">
            <v>CHOICE</v>
          </cell>
          <cell r="H895" t="str">
            <v>1PC/B - 5B/C</v>
          </cell>
        </row>
        <row r="896">
          <cell r="A896">
            <v>41810</v>
          </cell>
          <cell r="B896" t="str">
            <v>LOMO LISO</v>
          </cell>
          <cell r="C896" t="str">
            <v>VACUNO</v>
          </cell>
          <cell r="D896" t="str">
            <v>USA</v>
          </cell>
          <cell r="E896" t="str">
            <v>SWIFT BLACK ANGUS</v>
          </cell>
          <cell r="F896" t="str">
            <v>ENFRIADO</v>
          </cell>
          <cell r="G896" t="str">
            <v>CHOICE</v>
          </cell>
          <cell r="H896" t="str">
            <v>1PC/B - 5B/C</v>
          </cell>
        </row>
        <row r="897">
          <cell r="A897">
            <v>67205</v>
          </cell>
          <cell r="B897" t="str">
            <v>PUNTA PALETA</v>
          </cell>
          <cell r="C897" t="str">
            <v>VACUNO</v>
          </cell>
          <cell r="D897" t="str">
            <v>USA</v>
          </cell>
          <cell r="E897" t="str">
            <v>SWIFT BLACK ANGUS</v>
          </cell>
          <cell r="F897" t="str">
            <v>ENFRIADO</v>
          </cell>
          <cell r="G897" t="str">
            <v>CHOICE</v>
          </cell>
          <cell r="H897" t="str">
            <v>1PC/B - 16B/C</v>
          </cell>
        </row>
        <row r="898">
          <cell r="A898">
            <v>41200</v>
          </cell>
          <cell r="B898" t="str">
            <v>BRISKET</v>
          </cell>
          <cell r="C898" t="str">
            <v>VACUNO</v>
          </cell>
          <cell r="D898" t="str">
            <v>USA</v>
          </cell>
          <cell r="E898" t="str">
            <v>SWIFT BLACK ANGUS</v>
          </cell>
          <cell r="F898" t="str">
            <v>ENFRIADO</v>
          </cell>
          <cell r="G898" t="str">
            <v>CHOICE</v>
          </cell>
          <cell r="H898" t="str">
            <v>1PC/B - 5B/C</v>
          </cell>
        </row>
        <row r="899">
          <cell r="A899">
            <v>20796002</v>
          </cell>
          <cell r="B899" t="str">
            <v>SALAMI TRIO</v>
          </cell>
          <cell r="C899" t="str">
            <v>PROCESADO</v>
          </cell>
          <cell r="D899" t="str">
            <v>USA</v>
          </cell>
          <cell r="E899" t="str">
            <v>PRINCIPE</v>
          </cell>
          <cell r="F899" t="str">
            <v>ENFRIADO</v>
          </cell>
          <cell r="G899" t="str">
            <v>-</v>
          </cell>
          <cell r="H899" t="str">
            <v>-</v>
          </cell>
        </row>
        <row r="900">
          <cell r="A900">
            <v>20796000</v>
          </cell>
          <cell r="B900" t="str">
            <v>TRIO</v>
          </cell>
          <cell r="C900" t="str">
            <v>PROCESADO</v>
          </cell>
          <cell r="D900" t="str">
            <v>USA</v>
          </cell>
          <cell r="E900" t="str">
            <v>PRINCIPE</v>
          </cell>
          <cell r="F900" t="str">
            <v>ENFRIADO</v>
          </cell>
          <cell r="G900" t="str">
            <v>-</v>
          </cell>
          <cell r="H900" t="str">
            <v>-</v>
          </cell>
        </row>
        <row r="901">
          <cell r="A901" t="str">
            <v>C4545AHFR</v>
          </cell>
          <cell r="B901" t="str">
            <v>PUNTA PICANA</v>
          </cell>
          <cell r="C901" t="str">
            <v>VACUNO</v>
          </cell>
          <cell r="D901" t="str">
            <v>CANADA</v>
          </cell>
          <cell r="E901" t="str">
            <v>CANADIAN BLACK ANGUS BEEF</v>
          </cell>
          <cell r="F901" t="str">
            <v>ENFRIADO</v>
          </cell>
          <cell r="G901" t="str">
            <v>AAA</v>
          </cell>
          <cell r="H901" t="str">
            <v>1PC/B - 10B/C</v>
          </cell>
        </row>
        <row r="902">
          <cell r="A902" t="str">
            <v>C4805AHFR</v>
          </cell>
          <cell r="B902" t="str">
            <v>PUNTA DE GANSO</v>
          </cell>
          <cell r="C902" t="str">
            <v>VACUNO</v>
          </cell>
          <cell r="D902" t="str">
            <v>CANADA</v>
          </cell>
          <cell r="E902" t="str">
            <v>CANADIAN BLACK ANGUS BEEF</v>
          </cell>
          <cell r="F902" t="str">
            <v>ENFRIADO</v>
          </cell>
          <cell r="G902" t="str">
            <v>AAA</v>
          </cell>
          <cell r="H902" t="str">
            <v>1PC/B - 16B/C</v>
          </cell>
        </row>
        <row r="903">
          <cell r="A903" t="str">
            <v>C2025AHFR</v>
          </cell>
          <cell r="B903" t="str">
            <v>TOMAHAWK</v>
          </cell>
          <cell r="C903" t="str">
            <v>VACUNO</v>
          </cell>
          <cell r="D903" t="str">
            <v>CANADA</v>
          </cell>
          <cell r="E903" t="str">
            <v>CANADIAN BLACK ANGUS BEEF</v>
          </cell>
          <cell r="F903" t="str">
            <v>ENFRIADO</v>
          </cell>
          <cell r="G903" t="str">
            <v>AAA</v>
          </cell>
          <cell r="H903" t="str">
            <v>1PC/B - 2B/C</v>
          </cell>
        </row>
        <row r="904">
          <cell r="A904" t="str">
            <v>C2145AHFR</v>
          </cell>
          <cell r="B904" t="str">
            <v>LOMO VETADO</v>
          </cell>
          <cell r="C904" t="str">
            <v>VACUNO</v>
          </cell>
          <cell r="D904" t="str">
            <v>CANADA</v>
          </cell>
          <cell r="E904" t="str">
            <v>CANADIAN BLACK ANGUS BEEF</v>
          </cell>
          <cell r="F904" t="str">
            <v>ENFRIADO</v>
          </cell>
          <cell r="G904" t="str">
            <v>AAA</v>
          </cell>
          <cell r="H904" t="str">
            <v>1PC/B - 5B/C</v>
          </cell>
        </row>
        <row r="905">
          <cell r="A905" t="str">
            <v>C4275AHFR</v>
          </cell>
          <cell r="B905" t="str">
            <v>LOMO LISO</v>
          </cell>
          <cell r="C905" t="str">
            <v>VACUNO</v>
          </cell>
          <cell r="D905" t="str">
            <v>CANADA</v>
          </cell>
          <cell r="E905" t="str">
            <v>CANADIAN BLACK ANGUS BEEF</v>
          </cell>
          <cell r="F905" t="str">
            <v>ENFRIADO</v>
          </cell>
          <cell r="G905" t="str">
            <v>AAA</v>
          </cell>
          <cell r="H905" t="str">
            <v>1PC/B - 5B/C</v>
          </cell>
        </row>
        <row r="906">
          <cell r="A906" t="str">
            <v>C1875AHFR</v>
          </cell>
          <cell r="B906" t="str">
            <v>PUNTA PALETA</v>
          </cell>
          <cell r="C906" t="str">
            <v>VACUNO</v>
          </cell>
          <cell r="D906" t="str">
            <v>CANADA</v>
          </cell>
          <cell r="E906" t="str">
            <v>CANADIAN BLACK ANGUS BEEF</v>
          </cell>
          <cell r="F906" t="str">
            <v>ENFRIADO</v>
          </cell>
          <cell r="G906" t="str">
            <v>AAA</v>
          </cell>
          <cell r="H906" t="str">
            <v>1PC/B - 8B/C</v>
          </cell>
        </row>
        <row r="907">
          <cell r="A907" t="str">
            <v>C7105AHFR</v>
          </cell>
          <cell r="B907" t="str">
            <v>BRISKET</v>
          </cell>
          <cell r="C907" t="str">
            <v>VACUNO</v>
          </cell>
          <cell r="D907" t="str">
            <v>CANADA</v>
          </cell>
          <cell r="E907" t="str">
            <v>CANADIAN BLACK ANGUS BEEF</v>
          </cell>
          <cell r="F907" t="str">
            <v>ENFRIADO</v>
          </cell>
          <cell r="G907" t="str">
            <v>AAA</v>
          </cell>
          <cell r="H907" t="str">
            <v>1PC/B - 4B/C</v>
          </cell>
        </row>
        <row r="908">
          <cell r="A908">
            <v>384763</v>
          </cell>
          <cell r="B908" t="str">
            <v>FILETE</v>
          </cell>
          <cell r="C908" t="str">
            <v>VACUNO</v>
          </cell>
          <cell r="D908" t="str">
            <v>BRASIL</v>
          </cell>
          <cell r="E908" t="str">
            <v>FRIBOI BLACK</v>
          </cell>
          <cell r="F908" t="str">
            <v>ENFRIADO</v>
          </cell>
          <cell r="G908" t="str">
            <v>V</v>
          </cell>
          <cell r="H908" t="str">
            <v>1PC/B - 8-12B/C</v>
          </cell>
        </row>
        <row r="909">
          <cell r="A909">
            <v>391009</v>
          </cell>
          <cell r="B909" t="str">
            <v>LOMO VETADO</v>
          </cell>
          <cell r="C909" t="str">
            <v>VACUNO</v>
          </cell>
          <cell r="D909" t="str">
            <v>BRASIL</v>
          </cell>
          <cell r="E909" t="str">
            <v>FRIBOI BLACK</v>
          </cell>
          <cell r="F909" t="str">
            <v>ENFRIADO</v>
          </cell>
          <cell r="G909" t="str">
            <v>V</v>
          </cell>
          <cell r="H909" t="str">
            <v>1PC/B - 1-7B/C</v>
          </cell>
        </row>
        <row r="910">
          <cell r="A910">
            <v>384785</v>
          </cell>
          <cell r="B910" t="str">
            <v>PUNTA DE GANSO</v>
          </cell>
          <cell r="C910" t="str">
            <v>VACUNO</v>
          </cell>
          <cell r="D910" t="str">
            <v>BRASIL</v>
          </cell>
          <cell r="E910" t="str">
            <v>FRIBOI BLACK</v>
          </cell>
          <cell r="F910" t="str">
            <v>ENFRIADO</v>
          </cell>
          <cell r="G910" t="str">
            <v>V</v>
          </cell>
          <cell r="H910" t="str">
            <v>1PC/B - 8-24B/C</v>
          </cell>
        </row>
        <row r="911">
          <cell r="A911">
            <v>88230</v>
          </cell>
          <cell r="B911" t="str">
            <v>ASADO DE TIRA 3H</v>
          </cell>
          <cell r="C911" t="str">
            <v>VACUNO</v>
          </cell>
          <cell r="D911" t="str">
            <v>USA</v>
          </cell>
          <cell r="E911" t="str">
            <v>5 STAR</v>
          </cell>
          <cell r="F911" t="str">
            <v>CONGELADO</v>
          </cell>
          <cell r="G911" t="str">
            <v>CHOICE</v>
          </cell>
          <cell r="H911" t="str">
            <v>2PC/B - 5B/C</v>
          </cell>
        </row>
        <row r="912">
          <cell r="A912" t="str">
            <v>D-15</v>
          </cell>
          <cell r="B912" t="str">
            <v>TRUTRO LARGO</v>
          </cell>
          <cell r="C912" t="str">
            <v>POLLO</v>
          </cell>
          <cell r="D912" t="str">
            <v>BRASIL</v>
          </cell>
          <cell r="E912" t="str">
            <v>SEARA</v>
          </cell>
          <cell r="F912" t="str">
            <v>CONGELADO</v>
          </cell>
          <cell r="G912" t="str">
            <v>-</v>
          </cell>
          <cell r="H912" t="str">
            <v>CAJA 12,8KG</v>
          </cell>
        </row>
        <row r="913">
          <cell r="A913" t="str">
            <v>FM-22</v>
          </cell>
          <cell r="B913" t="str">
            <v>FILETITOS DE PECHUGA IQF</v>
          </cell>
          <cell r="C913" t="str">
            <v>POLLO</v>
          </cell>
          <cell r="D913" t="str">
            <v>BRASIL</v>
          </cell>
          <cell r="E913" t="str">
            <v>SEARA</v>
          </cell>
          <cell r="F913" t="str">
            <v>CONGELADO</v>
          </cell>
          <cell r="G913" t="str">
            <v>-</v>
          </cell>
          <cell r="H913" t="str">
            <v>1KG/B - 12B/C</v>
          </cell>
        </row>
        <row r="914">
          <cell r="A914" t="str">
            <v>OBM-05</v>
          </cell>
          <cell r="B914" t="str">
            <v>PECHUGA IQF</v>
          </cell>
          <cell r="C914" t="str">
            <v>POLLO</v>
          </cell>
          <cell r="D914" t="str">
            <v>BRASIL</v>
          </cell>
          <cell r="E914" t="str">
            <v>SEARA</v>
          </cell>
          <cell r="F914" t="str">
            <v>CONGELADO</v>
          </cell>
          <cell r="G914" t="str">
            <v>-</v>
          </cell>
          <cell r="H914" t="str">
            <v>1KG/B - 12B/C</v>
          </cell>
        </row>
        <row r="915">
          <cell r="A915">
            <v>4677</v>
          </cell>
          <cell r="B915" t="str">
            <v>RECORTES 15VL</v>
          </cell>
          <cell r="C915" t="str">
            <v>VACUNO</v>
          </cell>
          <cell r="D915" t="str">
            <v>BRASIL</v>
          </cell>
          <cell r="E915" t="str">
            <v>FRIBOI</v>
          </cell>
          <cell r="F915" t="str">
            <v>CONGELADO</v>
          </cell>
          <cell r="G915" t="str">
            <v>V</v>
          </cell>
          <cell r="H915" t="str">
            <v>1PC/B - 20-27KG/C</v>
          </cell>
        </row>
        <row r="916">
          <cell r="A916" t="str">
            <v>973P</v>
          </cell>
          <cell r="B916" t="str">
            <v>TRUTRO CUARTO</v>
          </cell>
          <cell r="C916" t="str">
            <v>POLLO</v>
          </cell>
          <cell r="D916" t="str">
            <v>USA</v>
          </cell>
          <cell r="E916" t="str">
            <v>PILGRIMS</v>
          </cell>
          <cell r="F916" t="str">
            <v>CONGELADO</v>
          </cell>
          <cell r="G916" t="str">
            <v>-</v>
          </cell>
          <cell r="H916" t="str">
            <v>CAJA 18,14KG</v>
          </cell>
        </row>
        <row r="917">
          <cell r="A917" t="str">
            <v>SPA-49</v>
          </cell>
          <cell r="B917" t="str">
            <v>COSTILLAR</v>
          </cell>
          <cell r="C917" t="str">
            <v>CERDO</v>
          </cell>
          <cell r="D917" t="str">
            <v>BRASIL</v>
          </cell>
          <cell r="E917" t="str">
            <v>LEBON</v>
          </cell>
          <cell r="F917" t="str">
            <v>CONGELADO</v>
          </cell>
          <cell r="G917" t="str">
            <v>-</v>
          </cell>
          <cell r="H917" t="str">
            <v xml:space="preserve">1PC/B </v>
          </cell>
        </row>
      </sheetData>
      <sheetData sheetId="1">
        <row r="5">
          <cell r="M5" t="str">
            <v>VACUNOBRASIL</v>
          </cell>
          <cell r="N5">
            <v>0.03</v>
          </cell>
        </row>
        <row r="6">
          <cell r="M6" t="str">
            <v>VACUNOUSA</v>
          </cell>
          <cell r="N6">
            <v>0.03</v>
          </cell>
        </row>
        <row r="7">
          <cell r="M7" t="str">
            <v>VACUNOPARAGUAY</v>
          </cell>
          <cell r="N7">
            <v>0.03</v>
          </cell>
        </row>
        <row r="8">
          <cell r="M8" t="str">
            <v>VACUNOCANADA</v>
          </cell>
          <cell r="N8">
            <v>0.03</v>
          </cell>
        </row>
        <row r="9">
          <cell r="M9" t="str">
            <v>CERDOBRASIL</v>
          </cell>
          <cell r="N9">
            <v>0.04</v>
          </cell>
        </row>
        <row r="10">
          <cell r="M10" t="str">
            <v>CERDOUSA</v>
          </cell>
          <cell r="N10">
            <v>0.04</v>
          </cell>
        </row>
        <row r="11">
          <cell r="M11" t="str">
            <v>POLLOBRASIL</v>
          </cell>
          <cell r="N11">
            <v>0.05</v>
          </cell>
        </row>
        <row r="12">
          <cell r="M12" t="str">
            <v>POLLOUSA</v>
          </cell>
          <cell r="N12">
            <v>0.1</v>
          </cell>
        </row>
        <row r="13">
          <cell r="M13" t="str">
            <v>PROCESADOBRASIL</v>
          </cell>
          <cell r="N13">
            <v>0.04</v>
          </cell>
        </row>
        <row r="14">
          <cell r="M14" t="str">
            <v>PROCESADOUSA</v>
          </cell>
          <cell r="N14">
            <v>0.04</v>
          </cell>
        </row>
        <row r="15">
          <cell r="M15" t="str">
            <v>PROCESADOHOLANDA</v>
          </cell>
          <cell r="N15">
            <v>0.04</v>
          </cell>
        </row>
        <row r="16">
          <cell r="M16" t="str">
            <v>VACUNO MBRASIL</v>
          </cell>
          <cell r="N16">
            <v>0.05</v>
          </cell>
        </row>
        <row r="17">
          <cell r="M17" t="str">
            <v>VACUNO MUSA</v>
          </cell>
          <cell r="N17">
            <v>0.05</v>
          </cell>
        </row>
        <row r="18">
          <cell r="M18" t="str">
            <v>VACUNO MCANADA</v>
          </cell>
          <cell r="N18">
            <v>0.05</v>
          </cell>
        </row>
        <row r="19">
          <cell r="M19" t="str">
            <v>CERDO MBRASIL</v>
          </cell>
          <cell r="N19">
            <v>0.06</v>
          </cell>
        </row>
        <row r="20">
          <cell r="M20" t="str">
            <v>CERDO MUSA</v>
          </cell>
          <cell r="N20">
            <v>0.06</v>
          </cell>
        </row>
        <row r="21">
          <cell r="M21" t="str">
            <v>POLLO MBRASIL</v>
          </cell>
          <cell r="N21">
            <v>7.0000000000000007E-2</v>
          </cell>
        </row>
        <row r="22">
          <cell r="M22" t="str">
            <v>POLLO MUSA</v>
          </cell>
          <cell r="N22">
            <v>7.0000000000000007E-2</v>
          </cell>
        </row>
        <row r="23">
          <cell r="M23" t="str">
            <v>CERDO MUK</v>
          </cell>
          <cell r="N23">
            <v>7.0000000000000007E-2</v>
          </cell>
        </row>
        <row r="24">
          <cell r="M24" t="str">
            <v>CERDOUK</v>
          </cell>
          <cell r="N24">
            <v>0.05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AQ954"/>
  <sheetViews>
    <sheetView tabSelected="1" zoomScale="85" zoomScaleNormal="85" zoomScaleSheetLayoutView="22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B1"/>
    </sheetView>
  </sheetViews>
  <sheetFormatPr baseColWidth="10" defaultColWidth="11.42578125" defaultRowHeight="15" outlineLevelCol="1" x14ac:dyDescent="0.25"/>
  <cols>
    <col min="1" max="1" width="15.7109375" style="4" customWidth="1"/>
    <col min="2" max="2" width="14.28515625" style="5" customWidth="1"/>
    <col min="3" max="3" width="36" style="4" customWidth="1"/>
    <col min="4" max="4" width="18" style="5" customWidth="1"/>
    <col min="5" max="5" width="14.7109375" style="24" customWidth="1"/>
    <col min="6" max="6" width="21" style="24" customWidth="1"/>
    <col min="7" max="7" width="13.42578125" style="24" customWidth="1" outlineLevel="1"/>
    <col min="8" max="8" width="13.28515625" style="9" customWidth="1" outlineLevel="1"/>
    <col min="9" max="9" width="21" style="24" customWidth="1" outlineLevel="1"/>
    <col min="10" max="10" width="20.85546875" style="5" customWidth="1"/>
    <col min="11" max="11" width="12.7109375" style="33" customWidth="1"/>
    <col min="12" max="12" width="17.42578125" style="27" bestFit="1" customWidth="1"/>
    <col min="13" max="13" width="21.28515625" style="66" customWidth="1"/>
    <col min="14" max="14" width="24.42578125" style="4" customWidth="1"/>
    <col min="15" max="15" width="17.28515625" style="8" customWidth="1"/>
    <col min="16" max="16" width="16.140625" style="4" bestFit="1" customWidth="1"/>
    <col min="17" max="17" width="19.42578125" style="62" customWidth="1"/>
    <col min="18" max="18" width="8" style="62" bestFit="1" customWidth="1"/>
    <col min="19" max="19" width="10.7109375" style="4" bestFit="1" customWidth="1"/>
    <col min="20" max="20" width="10.85546875" style="32" bestFit="1" customWidth="1"/>
    <col min="21" max="21" width="65" style="35" bestFit="1" customWidth="1"/>
    <col min="22" max="22" width="15.42578125" style="36" bestFit="1" customWidth="1"/>
    <col min="23" max="23" width="15" style="36" bestFit="1" customWidth="1"/>
    <col min="24" max="24" width="22" style="37" bestFit="1" customWidth="1"/>
    <col min="25" max="25" width="16.85546875" style="38" customWidth="1"/>
    <col min="26" max="26" width="13.42578125" style="40" customWidth="1"/>
    <col min="27" max="27" width="17.42578125" style="40" customWidth="1"/>
    <col min="28" max="28" width="17.140625" style="40" customWidth="1"/>
    <col min="29" max="29" width="22" style="40" customWidth="1"/>
    <col min="30" max="30" width="23.85546875" style="41" customWidth="1"/>
    <col min="31" max="31" width="29.85546875" style="40" customWidth="1"/>
    <col min="32" max="32" width="24.85546875" style="42" customWidth="1"/>
    <col min="33" max="33" width="21.5703125" style="11" bestFit="1" customWidth="1"/>
    <col min="34" max="34" width="12.28515625" style="42" bestFit="1" customWidth="1"/>
    <col min="35" max="35" width="24.140625" style="4" bestFit="1" customWidth="1"/>
    <col min="36" max="36" width="21.85546875" style="4" customWidth="1"/>
    <col min="37" max="37" width="17.42578125" style="32" customWidth="1"/>
    <col min="38" max="38" width="16.85546875" style="4" customWidth="1"/>
    <col min="39" max="39" width="19.5703125" style="32" customWidth="1"/>
    <col min="40" max="40" width="15.5703125" style="32" customWidth="1"/>
    <col min="41" max="42" width="26.42578125" style="10" customWidth="1"/>
    <col min="43" max="43" width="11.5703125" style="6"/>
    <col min="44" max="44" width="13.28515625" bestFit="1" customWidth="1"/>
  </cols>
  <sheetData>
    <row r="1" spans="1:43" x14ac:dyDescent="0.25">
      <c r="A1" s="57" t="s">
        <v>0</v>
      </c>
      <c r="B1" s="57"/>
      <c r="C1" s="28">
        <v>45852</v>
      </c>
      <c r="D1" s="3"/>
      <c r="E1" s="7"/>
      <c r="F1" s="48"/>
      <c r="G1" s="7"/>
      <c r="H1" s="3"/>
      <c r="I1" s="7"/>
      <c r="J1" s="3"/>
      <c r="K1" s="29"/>
      <c r="L1" s="54"/>
      <c r="M1" s="63"/>
      <c r="N1" s="2"/>
      <c r="O1" s="2"/>
      <c r="P1" s="2"/>
      <c r="Q1" s="58"/>
      <c r="R1" s="58"/>
      <c r="S1" s="2"/>
      <c r="T1" s="2"/>
      <c r="U1"/>
      <c r="V1" s="1"/>
      <c r="W1"/>
      <c r="X1" s="18"/>
      <c r="Y1" s="21"/>
      <c r="Z1"/>
      <c r="AA1"/>
      <c r="AB1"/>
      <c r="AC1"/>
      <c r="AD1" s="2"/>
      <c r="AE1"/>
      <c r="AF1"/>
      <c r="AG1"/>
      <c r="AH1"/>
      <c r="AI1" s="2"/>
      <c r="AJ1" s="2"/>
      <c r="AK1" s="2"/>
      <c r="AL1" s="2"/>
      <c r="AM1" s="2"/>
      <c r="AN1" s="2"/>
      <c r="AO1" s="2"/>
      <c r="AP1" s="2"/>
      <c r="AQ1"/>
    </row>
    <row r="2" spans="1:43" x14ac:dyDescent="0.25">
      <c r="A2" s="14"/>
      <c r="B2" s="22"/>
      <c r="C2" s="2" t="s">
        <v>51</v>
      </c>
      <c r="D2" s="22"/>
      <c r="E2" s="23"/>
      <c r="F2" s="49"/>
      <c r="G2" s="23"/>
      <c r="H2" s="22"/>
      <c r="I2" s="23"/>
      <c r="J2" s="22"/>
      <c r="K2" s="14"/>
      <c r="L2" s="55"/>
      <c r="M2" s="64"/>
      <c r="N2" s="14"/>
      <c r="O2" s="14"/>
      <c r="P2" s="14"/>
      <c r="Q2" s="59"/>
      <c r="R2" s="59"/>
      <c r="S2" s="14"/>
      <c r="T2" s="14"/>
      <c r="U2" s="13"/>
      <c r="V2" s="17"/>
      <c r="W2" s="13"/>
      <c r="X2" s="19"/>
      <c r="Y2" s="16"/>
      <c r="Z2" s="13"/>
      <c r="AA2" s="13"/>
      <c r="AB2" s="13"/>
      <c r="AC2" s="13"/>
      <c r="AD2" s="14"/>
      <c r="AE2" s="13"/>
      <c r="AF2" s="13"/>
      <c r="AG2" s="13"/>
      <c r="AH2" s="13"/>
      <c r="AI2" s="14"/>
      <c r="AJ2" s="14"/>
      <c r="AK2" s="14"/>
      <c r="AL2" s="14"/>
      <c r="AM2" s="14"/>
      <c r="AN2" s="14"/>
      <c r="AO2" s="14"/>
      <c r="AP2" s="2"/>
      <c r="AQ2"/>
    </row>
    <row r="3" spans="1:43" s="13" customFormat="1" x14ac:dyDescent="0.25">
      <c r="A3" s="26" t="s">
        <v>1</v>
      </c>
      <c r="B3" s="26" t="s">
        <v>3</v>
      </c>
      <c r="C3" s="26" t="s">
        <v>2</v>
      </c>
      <c r="D3" s="26" t="s">
        <v>4</v>
      </c>
      <c r="E3" s="26" t="s">
        <v>5</v>
      </c>
      <c r="F3" s="26" t="s">
        <v>6</v>
      </c>
      <c r="G3" s="26" t="s">
        <v>7</v>
      </c>
      <c r="H3" s="12" t="s">
        <v>8</v>
      </c>
      <c r="I3" s="26" t="s">
        <v>9</v>
      </c>
      <c r="J3" s="26" t="s">
        <v>10</v>
      </c>
      <c r="K3" s="26" t="s">
        <v>11</v>
      </c>
      <c r="L3" s="26" t="s">
        <v>12</v>
      </c>
      <c r="M3" s="65" t="s">
        <v>13</v>
      </c>
      <c r="N3" s="31" t="s">
        <v>52</v>
      </c>
      <c r="O3" s="12" t="s">
        <v>14</v>
      </c>
      <c r="P3" s="26" t="s">
        <v>15</v>
      </c>
      <c r="Q3" s="60" t="s">
        <v>16</v>
      </c>
      <c r="R3" s="60" t="s">
        <v>17</v>
      </c>
      <c r="S3" s="26" t="s">
        <v>54</v>
      </c>
      <c r="T3" s="26" t="s">
        <v>18</v>
      </c>
      <c r="U3" s="26" t="s">
        <v>53</v>
      </c>
      <c r="V3" s="50" t="s">
        <v>48</v>
      </c>
      <c r="W3" s="26" t="s">
        <v>19</v>
      </c>
      <c r="X3" s="51" t="s">
        <v>20</v>
      </c>
      <c r="Y3" s="52" t="s">
        <v>21</v>
      </c>
      <c r="Z3" s="26" t="s">
        <v>22</v>
      </c>
      <c r="AA3" s="26" t="s">
        <v>23</v>
      </c>
      <c r="AB3" s="26" t="s">
        <v>24</v>
      </c>
      <c r="AC3" s="26" t="s">
        <v>25</v>
      </c>
      <c r="AD3" s="26" t="s">
        <v>49</v>
      </c>
      <c r="AE3" s="26" t="s">
        <v>26</v>
      </c>
      <c r="AF3" s="26" t="s">
        <v>27</v>
      </c>
      <c r="AG3" s="53" t="s">
        <v>28</v>
      </c>
      <c r="AH3" s="26" t="s">
        <v>50</v>
      </c>
      <c r="AI3" s="26" t="s">
        <v>29</v>
      </c>
      <c r="AJ3" s="26" t="s">
        <v>16</v>
      </c>
      <c r="AK3" s="26" t="s">
        <v>30</v>
      </c>
      <c r="AL3" s="26" t="s">
        <v>31</v>
      </c>
      <c r="AM3" s="26" t="s">
        <v>32</v>
      </c>
      <c r="AN3" s="26" t="s">
        <v>33</v>
      </c>
      <c r="AO3" s="53" t="s">
        <v>34</v>
      </c>
      <c r="AP3" s="12"/>
      <c r="AQ3" s="15"/>
    </row>
    <row r="4" spans="1:43" x14ac:dyDescent="0.25">
      <c r="A4" s="4" t="s">
        <v>36</v>
      </c>
      <c r="B4" s="5" t="s">
        <v>63</v>
      </c>
      <c r="C4" s="25" t="str">
        <f>VLOOKUP($B4,[1]SKU!$A$2:$H$1048576,2,FALSE)</f>
        <v>PULPA PIERNA</v>
      </c>
      <c r="D4" s="24" t="str">
        <f>VLOOKUP($B4,[1]SKU!$A$2:$H$1048576,3,FALSE)</f>
        <v>CERDO</v>
      </c>
      <c r="E4" s="24" t="str">
        <f>VLOOKUP($B4,[1]SKU!$A$2:$H$1048576,4,FALSE)</f>
        <v>BRASIL</v>
      </c>
      <c r="F4" s="24" t="str">
        <f>VLOOKUP($B4,[1]SKU!$A$2:$H$1048576,5,FALSE)</f>
        <v>SEARA</v>
      </c>
      <c r="G4" s="24" t="str">
        <f>VLOOKUP($B4,[1]SKU!$A$2:$H$1048576,6,FALSE)</f>
        <v>CONGELADO</v>
      </c>
      <c r="H4" s="24" t="str">
        <f>VLOOKUP($B4,[1]SKU!$A$2:$H$1048576,7,FALSE)</f>
        <v>-</v>
      </c>
      <c r="I4" s="24" t="str">
        <f>VLOOKUP($B4,[1]SKU!$A$2:$H$1048576,8,FALSE)</f>
        <v>1PC/B - 2B/C</v>
      </c>
      <c r="J4" s="24" t="s">
        <v>35</v>
      </c>
      <c r="K4" s="33">
        <f>AO4</f>
        <v>23961</v>
      </c>
      <c r="L4" s="27">
        <f>+AE4</f>
        <v>2923.8946879999999</v>
      </c>
      <c r="M4" s="66">
        <v>46541</v>
      </c>
      <c r="N4" s="30">
        <f>+K4*L4</f>
        <v>70059440.619167998</v>
      </c>
      <c r="O4" s="20">
        <f>+L4/(1-0.03)</f>
        <v>3014.3244206185568</v>
      </c>
      <c r="P4" s="20">
        <f>+L4/(1-0.07)</f>
        <v>3143.972782795699</v>
      </c>
      <c r="Q4" s="61" t="s">
        <v>64</v>
      </c>
      <c r="R4" s="62">
        <v>940.28</v>
      </c>
      <c r="S4" s="34">
        <v>45839</v>
      </c>
      <c r="T4" s="32">
        <f>+AN4</f>
        <v>1175</v>
      </c>
      <c r="V4" s="36">
        <v>23961</v>
      </c>
      <c r="W4" s="36">
        <f>IF(E4="canada",V4/2.20462,IF(E4="usa",V4/2.20462,V4))</f>
        <v>23961</v>
      </c>
      <c r="X4" s="56">
        <f>W4/SUM($W$4)</f>
        <v>1</v>
      </c>
      <c r="Y4" s="38">
        <v>71643.39</v>
      </c>
      <c r="Z4" s="40">
        <f>Y4*AH4</f>
        <v>67364846.749200001</v>
      </c>
      <c r="AA4" s="40">
        <f>Z4/W4</f>
        <v>2811.4371999999998</v>
      </c>
      <c r="AB4" s="47">
        <f>VLOOKUP(_xlfn.CONCAT(D4,E4),[1]INTERNACIÓN!$M$5:$N$1048576,2,FALSE)*Z4</f>
        <v>2694593.8699680003</v>
      </c>
      <c r="AC4" s="39">
        <f>Z4+AB4</f>
        <v>70059440.619167998</v>
      </c>
      <c r="AD4" s="41" t="str">
        <f>_xlfn.CONCAT(B4,Q4)</f>
        <v>LWS-571261158</v>
      </c>
      <c r="AE4" s="39">
        <f>AC4/W4</f>
        <v>2923.8946879999999</v>
      </c>
      <c r="AF4" s="42">
        <f>IF(E4="USA",Y4/V4,IF(E4="CANADA",Y4/V4,(Y4/V4)/2.20462))</f>
        <v>1.3562427992125627</v>
      </c>
      <c r="AG4" s="11">
        <f>Y4/W4</f>
        <v>2.9899999999999998</v>
      </c>
      <c r="AH4" s="46">
        <f>IF(R4&lt;&gt;"",R4,"")</f>
        <v>940.28</v>
      </c>
      <c r="AI4" s="4">
        <f>W4</f>
        <v>23961</v>
      </c>
      <c r="AJ4" s="43" t="str">
        <f>IF(Q4&lt;&gt;"",Q4,"")</f>
        <v>1261158</v>
      </c>
      <c r="AK4" s="32">
        <v>1175</v>
      </c>
      <c r="AL4" s="4">
        <f>AI4/AK4</f>
        <v>20.392340425531916</v>
      </c>
      <c r="AM4" s="32">
        <f>0</f>
        <v>0</v>
      </c>
      <c r="AN4" s="32">
        <f>AK4-AM4</f>
        <v>1175</v>
      </c>
      <c r="AO4" s="10">
        <f>AN4*AL4</f>
        <v>23961</v>
      </c>
      <c r="AP4" s="10" t="str">
        <f>+J4</f>
        <v>3) STOCK</v>
      </c>
    </row>
    <row r="5" spans="1:43" x14ac:dyDescent="0.25">
      <c r="A5" s="4" t="s">
        <v>36</v>
      </c>
      <c r="B5" s="5" t="s">
        <v>63</v>
      </c>
      <c r="C5" s="25" t="str">
        <f>VLOOKUP($B5,[1]SKU!$A$2:$H$1048576,2,FALSE)</f>
        <v>PULPA PIERNA</v>
      </c>
      <c r="D5" s="24" t="str">
        <f>VLOOKUP($B5,[1]SKU!$A$2:$H$1048576,3,FALSE)</f>
        <v>CERDO</v>
      </c>
      <c r="E5" s="24" t="str">
        <f>VLOOKUP($B5,[1]SKU!$A$2:$H$1048576,4,FALSE)</f>
        <v>BRASIL</v>
      </c>
      <c r="F5" s="24" t="str">
        <f>VLOOKUP($B5,[1]SKU!$A$2:$H$1048576,5,FALSE)</f>
        <v>SEARA</v>
      </c>
      <c r="G5" s="24" t="str">
        <f>VLOOKUP($B5,[1]SKU!$A$2:$H$1048576,6,FALSE)</f>
        <v>CONGELADO</v>
      </c>
      <c r="H5" s="24" t="str">
        <f>VLOOKUP($B5,[1]SKU!$A$2:$H$1048576,7,FALSE)</f>
        <v>-</v>
      </c>
      <c r="I5" s="24" t="str">
        <f>VLOOKUP($B5,[1]SKU!$A$2:$H$1048576,8,FALSE)</f>
        <v>1PC/B - 2B/C</v>
      </c>
      <c r="J5" s="24" t="s">
        <v>35</v>
      </c>
      <c r="K5" s="33">
        <f>AO5</f>
        <v>23995.84</v>
      </c>
      <c r="L5" s="27">
        <f>+AE5</f>
        <v>2904.3366683878539</v>
      </c>
      <c r="M5" s="66">
        <v>46541</v>
      </c>
      <c r="N5" s="30">
        <f>+K5*L5</f>
        <v>69691998.000768006</v>
      </c>
      <c r="O5" s="20">
        <f>+L5/(1-0.03)</f>
        <v>2994.1615138019115</v>
      </c>
      <c r="P5" s="20">
        <f>+L5/(1-0.07)</f>
        <v>3122.9426541804883</v>
      </c>
      <c r="Q5" s="61">
        <v>1260796</v>
      </c>
      <c r="R5" s="62">
        <v>940.28</v>
      </c>
      <c r="S5" s="34">
        <v>45839</v>
      </c>
      <c r="T5" s="32">
        <f>+AN5</f>
        <v>1138</v>
      </c>
      <c r="V5" s="36">
        <v>23995.84</v>
      </c>
      <c r="W5" s="36">
        <f>IF(E5="canada",V5/2.20462,IF(E5="usa",V5/2.20462,V5))</f>
        <v>23995.84</v>
      </c>
      <c r="X5" s="56">
        <f>W5/SUM($W$5)</f>
        <v>1</v>
      </c>
      <c r="Y5" s="38">
        <v>71267.64</v>
      </c>
      <c r="Z5" s="40">
        <f>Y5*AH5</f>
        <v>67011536.5392</v>
      </c>
      <c r="AA5" s="40">
        <f>Z5/W5</f>
        <v>2792.6314119113981</v>
      </c>
      <c r="AB5" s="47">
        <f>VLOOKUP(_xlfn.CONCAT(D5,E5),[1]INTERNACIÓN!$M$5:$N$1048576,2,FALSE)*Z5</f>
        <v>2680461.4615680003</v>
      </c>
      <c r="AC5" s="39">
        <f>Z5+AB5</f>
        <v>69691998.000768006</v>
      </c>
      <c r="AD5" s="41" t="str">
        <f>_xlfn.CONCAT(B5,Q5)</f>
        <v>LWS-571260796</v>
      </c>
      <c r="AE5" s="39">
        <f>AC5/W5</f>
        <v>2904.3366683878539</v>
      </c>
      <c r="AF5" s="42">
        <f>IF(E5="USA",Y5/V5,IF(E5="CANADA",Y5/V5,(Y5/V5)/2.20462))</f>
        <v>1.347170850289541</v>
      </c>
      <c r="AG5" s="11">
        <f>Y5/W5</f>
        <v>2.9699997999653274</v>
      </c>
      <c r="AH5" s="46">
        <f>IF(R5&lt;&gt;"",R5,"")</f>
        <v>940.28</v>
      </c>
      <c r="AI5" s="4">
        <f>W5</f>
        <v>23995.84</v>
      </c>
      <c r="AJ5" s="43">
        <f>IF(Q5&lt;&gt;"",Q5,"")</f>
        <v>1260796</v>
      </c>
      <c r="AK5" s="32">
        <v>1138</v>
      </c>
      <c r="AL5" s="4">
        <f>AI5/AK5</f>
        <v>21.08597539543058</v>
      </c>
      <c r="AM5" s="32">
        <f>0</f>
        <v>0</v>
      </c>
      <c r="AN5" s="32">
        <f>AK5-AM5</f>
        <v>1138</v>
      </c>
      <c r="AO5" s="10">
        <f>AN5*AL5</f>
        <v>23995.84</v>
      </c>
      <c r="AP5" s="10" t="str">
        <f>+J5</f>
        <v>3) STOCK</v>
      </c>
    </row>
    <row r="6" spans="1:43" x14ac:dyDescent="0.25">
      <c r="A6" s="4" t="s">
        <v>36</v>
      </c>
      <c r="B6" s="5">
        <v>966</v>
      </c>
      <c r="C6" s="25" t="str">
        <f>VLOOKUP($B6,[1]SKU!$A$2:$H$1048576,2,FALSE)</f>
        <v>POSTA PALETA</v>
      </c>
      <c r="D6" s="24" t="str">
        <f>VLOOKUP($B6,[1]SKU!$A$2:$H$1048576,3,FALSE)</f>
        <v>VACUNO</v>
      </c>
      <c r="E6" s="24" t="str">
        <f>VLOOKUP($B6,[1]SKU!$A$2:$H$1048576,4,FALSE)</f>
        <v>BRASIL</v>
      </c>
      <c r="F6" s="24" t="str">
        <f>VLOOKUP($B6,[1]SKU!$A$2:$H$1048576,5,FALSE)</f>
        <v>FRIBOI</v>
      </c>
      <c r="G6" s="24" t="str">
        <f>VLOOKUP($B6,[1]SKU!$A$2:$H$1048576,6,FALSE)</f>
        <v>ENFRIADO</v>
      </c>
      <c r="H6" s="24" t="str">
        <f>VLOOKUP($B6,[1]SKU!$A$2:$H$1048576,7,FALSE)</f>
        <v>V</v>
      </c>
      <c r="I6" s="24" t="str">
        <f>VLOOKUP($B6,[1]SKU!$A$2:$H$1048576,8,FALSE)</f>
        <v>1PC/B - 3-8B/C</v>
      </c>
      <c r="J6" s="24" t="s">
        <v>35</v>
      </c>
      <c r="K6" s="33">
        <f t="shared" ref="K6:K12" si="0">AO6</f>
        <v>4675.04</v>
      </c>
      <c r="L6" s="27">
        <f t="shared" ref="L6:L12" si="1">+AE6</f>
        <v>5632.727987493583</v>
      </c>
      <c r="M6" s="66">
        <v>45921</v>
      </c>
      <c r="N6" s="30">
        <f t="shared" ref="N6:N12" si="2">+K6*L6</f>
        <v>26333228.650651999</v>
      </c>
      <c r="O6" s="20">
        <f t="shared" ref="O6:O12" si="3">+L6/(1-0.03)</f>
        <v>5806.9360695810137</v>
      </c>
      <c r="P6" s="20">
        <f t="shared" ref="P6:P12" si="4">+L6/(1-0.07)</f>
        <v>6056.6967607457882</v>
      </c>
      <c r="Q6" s="61" t="s">
        <v>65</v>
      </c>
      <c r="R6" s="62">
        <v>940.28</v>
      </c>
      <c r="S6" s="34">
        <v>45839</v>
      </c>
      <c r="T6" s="32">
        <f t="shared" ref="T6:T12" si="5">+AN6</f>
        <v>239</v>
      </c>
      <c r="V6" s="36">
        <v>4675.04</v>
      </c>
      <c r="W6" s="36">
        <f t="shared" ref="W6:W12" si="6">IF(E6="canada",V6/2.20462,IF(E6="usa",V6/2.20462,V6))</f>
        <v>4675.04</v>
      </c>
      <c r="X6" s="37">
        <f>SUM(W6)/SUM($W$6:$W$13)</f>
        <v>0.19471453074012168</v>
      </c>
      <c r="Y6" s="38">
        <v>27190.03</v>
      </c>
      <c r="Z6" s="40">
        <f t="shared" ref="Z6:Z12" si="7">Y6*AH6</f>
        <v>25566241.408399999</v>
      </c>
      <c r="AA6" s="40">
        <f t="shared" ref="AA6:AA12" si="8">Z6/W6</f>
        <v>5468.6679490228962</v>
      </c>
      <c r="AB6" s="47">
        <f>VLOOKUP(_xlfn.CONCAT(D6,E6),[1]INTERNACIÓN!$M$5:$N$1048576,2,FALSE)*Z6</f>
        <v>766987.24225199991</v>
      </c>
      <c r="AC6" s="39">
        <f t="shared" ref="AC6:AC12" si="9">Z6+AB6</f>
        <v>26333228.650651999</v>
      </c>
      <c r="AD6" s="41" t="str">
        <f t="shared" ref="AD6:AD12" si="10">_xlfn.CONCAT(B6,Q6)</f>
        <v>96661703002-2</v>
      </c>
      <c r="AE6" s="39">
        <f t="shared" ref="AE6:AE12" si="11">AC6/W6</f>
        <v>5632.727987493583</v>
      </c>
      <c r="AF6" s="42">
        <f t="shared" ref="AF6:AF12" si="12">IF(E6="USA",Y6/V6,IF(E6="CANADA",Y6/V6,(Y6/V6)/2.20462))</f>
        <v>2.6380961051332883</v>
      </c>
      <c r="AG6" s="11">
        <f t="shared" ref="AG6:AG12" si="13">Y6/W6</f>
        <v>5.8159994352989495</v>
      </c>
      <c r="AH6" s="46">
        <f t="shared" ref="AH6:AH12" si="14">IF(R6&lt;&gt;"",R6,"")</f>
        <v>940.28</v>
      </c>
      <c r="AI6" s="4">
        <f t="shared" ref="AI6:AI12" si="15">W6</f>
        <v>4675.04</v>
      </c>
      <c r="AJ6" s="43" t="str">
        <f t="shared" ref="AJ6:AJ12" si="16">IF(Q6&lt;&gt;"",Q6,"")</f>
        <v>61703002-2</v>
      </c>
      <c r="AK6" s="32">
        <v>239</v>
      </c>
      <c r="AL6" s="4">
        <f t="shared" ref="AL6:AL12" si="17">AI6/AK6</f>
        <v>19.560836820083683</v>
      </c>
      <c r="AM6" s="32">
        <f>0</f>
        <v>0</v>
      </c>
      <c r="AN6" s="32">
        <f t="shared" ref="AN6:AN12" si="18">AK6-AM6</f>
        <v>239</v>
      </c>
      <c r="AO6" s="10">
        <f t="shared" ref="AO6:AO12" si="19">AN6*AL6</f>
        <v>4675.04</v>
      </c>
      <c r="AP6" s="10" t="str">
        <f t="shared" ref="AP6:AP12" si="20">+J6</f>
        <v>3) STOCK</v>
      </c>
    </row>
    <row r="7" spans="1:43" x14ac:dyDescent="0.25">
      <c r="A7" s="4" t="s">
        <v>36</v>
      </c>
      <c r="B7" s="5">
        <v>968</v>
      </c>
      <c r="C7" s="25" t="str">
        <f>VLOOKUP($B7,[1]SKU!$A$2:$H$1048576,2,FALSE)</f>
        <v>HUACHALOMO</v>
      </c>
      <c r="D7" s="24" t="str">
        <f>VLOOKUP($B7,[1]SKU!$A$2:$H$1048576,3,FALSE)</f>
        <v>VACUNO</v>
      </c>
      <c r="E7" s="24" t="str">
        <f>VLOOKUP($B7,[1]SKU!$A$2:$H$1048576,4,FALSE)</f>
        <v>BRASIL</v>
      </c>
      <c r="F7" s="24" t="str">
        <f>VLOOKUP($B7,[1]SKU!$A$2:$H$1048576,5,FALSE)</f>
        <v>FRIBOI</v>
      </c>
      <c r="G7" s="24" t="str">
        <f>VLOOKUP($B7,[1]SKU!$A$2:$H$1048576,6,FALSE)</f>
        <v>ENFRIADO</v>
      </c>
      <c r="H7" s="24" t="str">
        <f>VLOOKUP($B7,[1]SKU!$A$2:$H$1048576,7,FALSE)</f>
        <v>V</v>
      </c>
      <c r="I7" s="24" t="str">
        <f>VLOOKUP($B7,[1]SKU!$A$2:$H$1048576,8,FALSE)</f>
        <v>1PC/B - 3-13B/C</v>
      </c>
      <c r="J7" s="24" t="s">
        <v>35</v>
      </c>
      <c r="K7" s="33">
        <f t="shared" si="0"/>
        <v>4529.6260000000002</v>
      </c>
      <c r="L7" s="27">
        <f t="shared" si="1"/>
        <v>5632.7275046814011</v>
      </c>
      <c r="M7" s="66">
        <v>45921</v>
      </c>
      <c r="N7" s="30">
        <f t="shared" si="2"/>
        <v>25514148.956119996</v>
      </c>
      <c r="O7" s="20">
        <f t="shared" si="3"/>
        <v>5806.9355718364959</v>
      </c>
      <c r="P7" s="20">
        <f t="shared" si="4"/>
        <v>6056.6962415929047</v>
      </c>
      <c r="Q7" s="61" t="s">
        <v>65</v>
      </c>
      <c r="R7" s="62">
        <v>940.28</v>
      </c>
      <c r="S7" s="34">
        <v>45839</v>
      </c>
      <c r="T7" s="32">
        <f t="shared" si="5"/>
        <v>244</v>
      </c>
      <c r="V7" s="36">
        <v>4529.6260000000002</v>
      </c>
      <c r="W7" s="36">
        <f t="shared" si="6"/>
        <v>4529.6260000000002</v>
      </c>
      <c r="X7" s="37">
        <f t="shared" ref="X7:X13" si="21">SUM(W7)/SUM($W$6:$W$13)</f>
        <v>0.18865806517553957</v>
      </c>
      <c r="Y7" s="38">
        <v>26344.3</v>
      </c>
      <c r="Z7" s="40">
        <f t="shared" si="7"/>
        <v>24771018.403999999</v>
      </c>
      <c r="AA7" s="40">
        <f t="shared" si="8"/>
        <v>5468.667480273205</v>
      </c>
      <c r="AB7" s="47">
        <f>VLOOKUP(_xlfn.CONCAT(D7,E7),[1]INTERNACIÓN!$M$5:$N$1048576,2,FALSE)*Z7</f>
        <v>743130.55211999989</v>
      </c>
      <c r="AC7" s="39">
        <f t="shared" si="9"/>
        <v>25514148.956119999</v>
      </c>
      <c r="AD7" s="41" t="str">
        <f t="shared" si="10"/>
        <v>96861703002-2</v>
      </c>
      <c r="AE7" s="39">
        <f t="shared" si="11"/>
        <v>5632.7275046814011</v>
      </c>
      <c r="AF7" s="42">
        <f t="shared" si="12"/>
        <v>2.6380958790075217</v>
      </c>
      <c r="AG7" s="11">
        <f t="shared" si="13"/>
        <v>5.8159989367775617</v>
      </c>
      <c r="AH7" s="46">
        <f t="shared" si="14"/>
        <v>940.28</v>
      </c>
      <c r="AI7" s="4">
        <f t="shared" si="15"/>
        <v>4529.6260000000002</v>
      </c>
      <c r="AJ7" s="43" t="str">
        <f t="shared" si="16"/>
        <v>61703002-2</v>
      </c>
      <c r="AK7" s="32">
        <v>244</v>
      </c>
      <c r="AL7" s="4">
        <f t="shared" si="17"/>
        <v>18.564040983606557</v>
      </c>
      <c r="AM7" s="32">
        <f>0</f>
        <v>0</v>
      </c>
      <c r="AN7" s="32">
        <f t="shared" si="18"/>
        <v>244</v>
      </c>
      <c r="AO7" s="10">
        <f t="shared" si="19"/>
        <v>4529.6260000000002</v>
      </c>
      <c r="AP7" s="10" t="str">
        <f t="shared" si="20"/>
        <v>3) STOCK</v>
      </c>
    </row>
    <row r="8" spans="1:43" x14ac:dyDescent="0.25">
      <c r="A8" s="4" t="s">
        <v>36</v>
      </c>
      <c r="B8" s="5">
        <v>973</v>
      </c>
      <c r="C8" s="25" t="str">
        <f>VLOOKUP($B8,[1]SKU!$A$2:$H$1048576,2,FALSE)</f>
        <v>ABASTERO</v>
      </c>
      <c r="D8" s="24" t="str">
        <f>VLOOKUP($B8,[1]SKU!$A$2:$H$1048576,3,FALSE)</f>
        <v>VACUNO</v>
      </c>
      <c r="E8" s="24" t="str">
        <f>VLOOKUP($B8,[1]SKU!$A$2:$H$1048576,4,FALSE)</f>
        <v>BRASIL</v>
      </c>
      <c r="F8" s="24" t="str">
        <f>VLOOKUP($B8,[1]SKU!$A$2:$H$1048576,5,FALSE)</f>
        <v>FRIBOI</v>
      </c>
      <c r="G8" s="24" t="str">
        <f>VLOOKUP($B8,[1]SKU!$A$2:$H$1048576,6,FALSE)</f>
        <v>ENFRIADO</v>
      </c>
      <c r="H8" s="24" t="str">
        <f>VLOOKUP($B8,[1]SKU!$A$2:$H$1048576,7,FALSE)</f>
        <v>V</v>
      </c>
      <c r="I8" s="24" t="str">
        <f>VLOOKUP($B8,[1]SKU!$A$2:$H$1048576,8,FALSE)</f>
        <v>1PC/B - 8-25B/C</v>
      </c>
      <c r="J8" s="24" t="s">
        <v>35</v>
      </c>
      <c r="K8" s="33">
        <f t="shared" si="0"/>
        <v>1616.8330000000001</v>
      </c>
      <c r="L8" s="27">
        <f t="shared" si="1"/>
        <v>5632.7280983255541</v>
      </c>
      <c r="M8" s="66">
        <v>45921</v>
      </c>
      <c r="N8" s="30">
        <f t="shared" si="2"/>
        <v>9107180.6694000009</v>
      </c>
      <c r="O8" s="20">
        <f t="shared" si="3"/>
        <v>5806.9361838407776</v>
      </c>
      <c r="P8" s="20">
        <f t="shared" si="4"/>
        <v>6056.6968799199512</v>
      </c>
      <c r="Q8" s="61" t="s">
        <v>65</v>
      </c>
      <c r="R8" s="62">
        <v>940.28</v>
      </c>
      <c r="S8" s="34">
        <v>45839</v>
      </c>
      <c r="T8" s="32">
        <f t="shared" si="5"/>
        <v>73</v>
      </c>
      <c r="V8" s="36">
        <v>1616.8330000000001</v>
      </c>
      <c r="W8" s="36">
        <f t="shared" si="6"/>
        <v>1616.8330000000001</v>
      </c>
      <c r="X8" s="37">
        <f t="shared" si="21"/>
        <v>6.7340788288473077E-2</v>
      </c>
      <c r="Y8" s="38">
        <v>9403.5</v>
      </c>
      <c r="Z8" s="40">
        <f t="shared" si="7"/>
        <v>8841922.9800000004</v>
      </c>
      <c r="AA8" s="40">
        <f t="shared" si="8"/>
        <v>5468.6680566267514</v>
      </c>
      <c r="AB8" s="47">
        <f>VLOOKUP(_xlfn.CONCAT(D8,E8),[1]INTERNACIÓN!$M$5:$N$1048576,2,FALSE)*Z8</f>
        <v>265257.68940000003</v>
      </c>
      <c r="AC8" s="39">
        <f t="shared" si="9"/>
        <v>9107180.6694000009</v>
      </c>
      <c r="AD8" s="41" t="str">
        <f t="shared" si="10"/>
        <v>97361703002-2</v>
      </c>
      <c r="AE8" s="39">
        <f t="shared" si="11"/>
        <v>5632.7280983255541</v>
      </c>
      <c r="AF8" s="42">
        <f t="shared" si="12"/>
        <v>2.6380961570415979</v>
      </c>
      <c r="AG8" s="11">
        <f t="shared" si="13"/>
        <v>5.8159995497370476</v>
      </c>
      <c r="AH8" s="46">
        <f t="shared" si="14"/>
        <v>940.28</v>
      </c>
      <c r="AI8" s="4">
        <f t="shared" si="15"/>
        <v>1616.8330000000001</v>
      </c>
      <c r="AJ8" s="43" t="str">
        <f t="shared" si="16"/>
        <v>61703002-2</v>
      </c>
      <c r="AK8" s="32">
        <v>73</v>
      </c>
      <c r="AL8" s="4">
        <f t="shared" si="17"/>
        <v>22.148397260273974</v>
      </c>
      <c r="AM8" s="32">
        <f>0</f>
        <v>0</v>
      </c>
      <c r="AN8" s="32">
        <f t="shared" si="18"/>
        <v>73</v>
      </c>
      <c r="AO8" s="10">
        <f t="shared" si="19"/>
        <v>1616.8330000000001</v>
      </c>
      <c r="AP8" s="10" t="str">
        <f t="shared" si="20"/>
        <v>3) STOCK</v>
      </c>
    </row>
    <row r="9" spans="1:43" x14ac:dyDescent="0.25">
      <c r="A9" s="4" t="s">
        <v>36</v>
      </c>
      <c r="B9" s="5">
        <v>974</v>
      </c>
      <c r="C9" s="25" t="str">
        <f>VLOOKUP($B9,[1]SKU!$A$2:$H$1048576,2,FALSE)</f>
        <v>CHOCLILLO</v>
      </c>
      <c r="D9" s="24" t="str">
        <f>VLOOKUP($B9,[1]SKU!$A$2:$H$1048576,3,FALSE)</f>
        <v>VACUNO</v>
      </c>
      <c r="E9" s="24" t="str">
        <f>VLOOKUP($B9,[1]SKU!$A$2:$H$1048576,4,FALSE)</f>
        <v>BRASIL</v>
      </c>
      <c r="F9" s="24" t="str">
        <f>VLOOKUP($B9,[1]SKU!$A$2:$H$1048576,5,FALSE)</f>
        <v>FRIBOI</v>
      </c>
      <c r="G9" s="24" t="str">
        <f>VLOOKUP($B9,[1]SKU!$A$2:$H$1048576,6,FALSE)</f>
        <v>ENFRIADO</v>
      </c>
      <c r="H9" s="24" t="str">
        <f>VLOOKUP($B9,[1]SKU!$A$2:$H$1048576,7,FALSE)</f>
        <v>V</v>
      </c>
      <c r="I9" s="24" t="str">
        <f>VLOOKUP($B9,[1]SKU!$A$2:$H$1048576,8,FALSE)</f>
        <v>1PC/B - 8-28B/C</v>
      </c>
      <c r="J9" s="24" t="s">
        <v>35</v>
      </c>
      <c r="K9" s="33">
        <f t="shared" si="0"/>
        <v>1434.38</v>
      </c>
      <c r="L9" s="27">
        <f t="shared" si="1"/>
        <v>5632.7257795981532</v>
      </c>
      <c r="M9" s="66">
        <v>45921</v>
      </c>
      <c r="N9" s="30">
        <f t="shared" si="2"/>
        <v>8079469.2037399998</v>
      </c>
      <c r="O9" s="20">
        <f t="shared" si="3"/>
        <v>5806.9337934001578</v>
      </c>
      <c r="P9" s="20">
        <f t="shared" si="4"/>
        <v>6056.6943866646816</v>
      </c>
      <c r="Q9" s="61" t="s">
        <v>65</v>
      </c>
      <c r="R9" s="62">
        <v>940.28</v>
      </c>
      <c r="S9" s="34">
        <v>45839</v>
      </c>
      <c r="T9" s="32">
        <f t="shared" si="5"/>
        <v>68</v>
      </c>
      <c r="V9" s="36">
        <v>1434.38</v>
      </c>
      <c r="W9" s="36">
        <f t="shared" si="6"/>
        <v>1434.38</v>
      </c>
      <c r="X9" s="37">
        <f t="shared" si="21"/>
        <v>5.9741655387550857E-2</v>
      </c>
      <c r="Y9" s="38">
        <v>8342.35</v>
      </c>
      <c r="Z9" s="40">
        <f t="shared" si="7"/>
        <v>7844144.858</v>
      </c>
      <c r="AA9" s="40">
        <f t="shared" si="8"/>
        <v>5468.6658054351001</v>
      </c>
      <c r="AB9" s="47">
        <f>VLOOKUP(_xlfn.CONCAT(D9,E9),[1]INTERNACIÓN!$M$5:$N$1048576,2,FALSE)*Z9</f>
        <v>235324.34573999999</v>
      </c>
      <c r="AC9" s="39">
        <f t="shared" si="9"/>
        <v>8079469.2037399998</v>
      </c>
      <c r="AD9" s="41" t="str">
        <f t="shared" si="10"/>
        <v>97461703002-2</v>
      </c>
      <c r="AE9" s="39">
        <f t="shared" si="11"/>
        <v>5632.7257795981532</v>
      </c>
      <c r="AF9" s="42">
        <f t="shared" si="12"/>
        <v>2.638095071062347</v>
      </c>
      <c r="AG9" s="11">
        <f t="shared" si="13"/>
        <v>5.815997155565471</v>
      </c>
      <c r="AH9" s="46">
        <f t="shared" si="14"/>
        <v>940.28</v>
      </c>
      <c r="AI9" s="4">
        <f t="shared" si="15"/>
        <v>1434.38</v>
      </c>
      <c r="AJ9" s="43" t="str">
        <f t="shared" si="16"/>
        <v>61703002-2</v>
      </c>
      <c r="AK9" s="32">
        <v>68</v>
      </c>
      <c r="AL9" s="4">
        <f t="shared" si="17"/>
        <v>21.093823529411765</v>
      </c>
      <c r="AM9" s="32">
        <f>0</f>
        <v>0</v>
      </c>
      <c r="AN9" s="32">
        <f t="shared" si="18"/>
        <v>68</v>
      </c>
      <c r="AO9" s="10">
        <f t="shared" si="19"/>
        <v>1434.38</v>
      </c>
      <c r="AP9" s="10" t="str">
        <f t="shared" si="20"/>
        <v>3) STOCK</v>
      </c>
    </row>
    <row r="10" spans="1:43" x14ac:dyDescent="0.25">
      <c r="A10" s="4" t="s">
        <v>36</v>
      </c>
      <c r="B10" s="5">
        <v>975</v>
      </c>
      <c r="C10" s="25" t="str">
        <f>VLOOKUP($B10,[1]SKU!$A$2:$H$1048576,2,FALSE)</f>
        <v>PUNTA PALETA</v>
      </c>
      <c r="D10" s="24" t="str">
        <f>VLOOKUP($B10,[1]SKU!$A$2:$H$1048576,3,FALSE)</f>
        <v>VACUNO</v>
      </c>
      <c r="E10" s="24" t="str">
        <f>VLOOKUP($B10,[1]SKU!$A$2:$H$1048576,4,FALSE)</f>
        <v>BRASIL</v>
      </c>
      <c r="F10" s="24" t="str">
        <f>VLOOKUP($B10,[1]SKU!$A$2:$H$1048576,5,FALSE)</f>
        <v>FRIBOI</v>
      </c>
      <c r="G10" s="24" t="str">
        <f>VLOOKUP($B10,[1]SKU!$A$2:$H$1048576,6,FALSE)</f>
        <v>ENFRIADO</v>
      </c>
      <c r="H10" s="24" t="str">
        <f>VLOOKUP($B10,[1]SKU!$A$2:$H$1048576,7,FALSE)</f>
        <v>V</v>
      </c>
      <c r="I10" s="24" t="str">
        <f>VLOOKUP($B10,[1]SKU!$A$2:$H$1048576,8,FALSE)</f>
        <v>1PC/B - 8-25B/C</v>
      </c>
      <c r="J10" s="24" t="s">
        <v>35</v>
      </c>
      <c r="K10" s="33">
        <f t="shared" si="0"/>
        <v>1988.546</v>
      </c>
      <c r="L10" s="27">
        <f t="shared" si="1"/>
        <v>5632.7268122497535</v>
      </c>
      <c r="M10" s="66">
        <v>45921</v>
      </c>
      <c r="N10" s="30">
        <f t="shared" si="2"/>
        <v>11200936.371591998</v>
      </c>
      <c r="O10" s="20">
        <f t="shared" si="3"/>
        <v>5806.9348579894368</v>
      </c>
      <c r="P10" s="20">
        <f t="shared" si="4"/>
        <v>6056.695497042746</v>
      </c>
      <c r="Q10" s="61" t="s">
        <v>65</v>
      </c>
      <c r="R10" s="62">
        <v>940.28</v>
      </c>
      <c r="S10" s="34">
        <v>45839</v>
      </c>
      <c r="T10" s="32">
        <f t="shared" si="5"/>
        <v>95</v>
      </c>
      <c r="V10" s="36">
        <v>1988.546</v>
      </c>
      <c r="W10" s="36">
        <f t="shared" si="6"/>
        <v>1988.546</v>
      </c>
      <c r="X10" s="37">
        <f t="shared" si="21"/>
        <v>8.2822564351352296E-2</v>
      </c>
      <c r="Y10" s="38">
        <v>11565.38</v>
      </c>
      <c r="Z10" s="40">
        <f t="shared" si="7"/>
        <v>10874695.506399998</v>
      </c>
      <c r="AA10" s="40">
        <f t="shared" si="8"/>
        <v>5468.6668080094696</v>
      </c>
      <c r="AB10" s="47">
        <f>VLOOKUP(_xlfn.CONCAT(D10,E10),[1]INTERNACIÓN!$M$5:$N$1048576,2,FALSE)*Z10</f>
        <v>326240.86519199994</v>
      </c>
      <c r="AC10" s="39">
        <f t="shared" si="9"/>
        <v>11200936.371591998</v>
      </c>
      <c r="AD10" s="41" t="str">
        <f t="shared" si="10"/>
        <v>97561703002-2</v>
      </c>
      <c r="AE10" s="39">
        <f t="shared" si="11"/>
        <v>5632.7268122497535</v>
      </c>
      <c r="AF10" s="42">
        <f t="shared" si="12"/>
        <v>2.6380955547061817</v>
      </c>
      <c r="AG10" s="11">
        <f t="shared" si="13"/>
        <v>5.8159982218163417</v>
      </c>
      <c r="AH10" s="46">
        <f t="shared" si="14"/>
        <v>940.28</v>
      </c>
      <c r="AI10" s="4">
        <f t="shared" si="15"/>
        <v>1988.546</v>
      </c>
      <c r="AJ10" s="43" t="str">
        <f t="shared" si="16"/>
        <v>61703002-2</v>
      </c>
      <c r="AK10" s="32">
        <v>95</v>
      </c>
      <c r="AL10" s="4">
        <f t="shared" si="17"/>
        <v>20.932063157894738</v>
      </c>
      <c r="AM10" s="32">
        <f>0</f>
        <v>0</v>
      </c>
      <c r="AN10" s="32">
        <f t="shared" si="18"/>
        <v>95</v>
      </c>
      <c r="AO10" s="10">
        <f t="shared" si="19"/>
        <v>1988.546</v>
      </c>
      <c r="AP10" s="10" t="str">
        <f t="shared" si="20"/>
        <v>3) STOCK</v>
      </c>
    </row>
    <row r="11" spans="1:43" x14ac:dyDescent="0.25">
      <c r="A11" s="4" t="s">
        <v>36</v>
      </c>
      <c r="B11" s="5">
        <v>976</v>
      </c>
      <c r="C11" s="25" t="str">
        <f>VLOOKUP($B11,[1]SKU!$A$2:$H$1048576,2,FALSE)</f>
        <v>SOBRECOSTILLA</v>
      </c>
      <c r="D11" s="24" t="str">
        <f>VLOOKUP($B11,[1]SKU!$A$2:$H$1048576,3,FALSE)</f>
        <v>VACUNO</v>
      </c>
      <c r="E11" s="24" t="str">
        <f>VLOOKUP($B11,[1]SKU!$A$2:$H$1048576,4,FALSE)</f>
        <v>BRASIL</v>
      </c>
      <c r="F11" s="24" t="str">
        <f>VLOOKUP($B11,[1]SKU!$A$2:$H$1048576,5,FALSE)</f>
        <v>FRIBOI</v>
      </c>
      <c r="G11" s="24" t="str">
        <f>VLOOKUP($B11,[1]SKU!$A$2:$H$1048576,6,FALSE)</f>
        <v>ENFRIADO</v>
      </c>
      <c r="H11" s="24" t="str">
        <f>VLOOKUP($B11,[1]SKU!$A$2:$H$1048576,7,FALSE)</f>
        <v>V</v>
      </c>
      <c r="I11" s="24" t="str">
        <f>VLOOKUP($B11,[1]SKU!$A$2:$H$1048576,8,FALSE)</f>
        <v>1PC/B - 3-20B/C</v>
      </c>
      <c r="J11" s="24" t="s">
        <v>35</v>
      </c>
      <c r="K11" s="33">
        <f t="shared" si="0"/>
        <v>5231.1380000000008</v>
      </c>
      <c r="L11" s="27">
        <f t="shared" si="1"/>
        <v>5632.7287921136849</v>
      </c>
      <c r="M11" s="66">
        <v>45921</v>
      </c>
      <c r="N11" s="30">
        <f t="shared" si="2"/>
        <v>29465581.628120001</v>
      </c>
      <c r="O11" s="20">
        <f t="shared" si="3"/>
        <v>5806.9368990862731</v>
      </c>
      <c r="P11" s="20">
        <f t="shared" si="4"/>
        <v>6056.6976259286939</v>
      </c>
      <c r="Q11" s="61" t="s">
        <v>65</v>
      </c>
      <c r="R11" s="62">
        <v>940.28</v>
      </c>
      <c r="S11" s="34">
        <v>45839</v>
      </c>
      <c r="T11" s="32">
        <f t="shared" si="5"/>
        <v>273</v>
      </c>
      <c r="V11" s="36">
        <v>5231.1379999999999</v>
      </c>
      <c r="W11" s="36">
        <f t="shared" si="6"/>
        <v>5231.1379999999999</v>
      </c>
      <c r="X11" s="37">
        <f t="shared" si="21"/>
        <v>0.21787590713808197</v>
      </c>
      <c r="Y11" s="38">
        <v>30424.3</v>
      </c>
      <c r="Z11" s="40">
        <f t="shared" si="7"/>
        <v>28607360.803999998</v>
      </c>
      <c r="AA11" s="40">
        <f t="shared" si="8"/>
        <v>5468.6687302074615</v>
      </c>
      <c r="AB11" s="47">
        <f>VLOOKUP(_xlfn.CONCAT(D11,E11),[1]INTERNACIÓN!$M$5:$N$1048576,2,FALSE)*Z11</f>
        <v>858220.82411999989</v>
      </c>
      <c r="AC11" s="39">
        <f t="shared" si="9"/>
        <v>29465581.628119998</v>
      </c>
      <c r="AD11" s="41" t="str">
        <f t="shared" si="10"/>
        <v>97661703002-2</v>
      </c>
      <c r="AE11" s="39">
        <f t="shared" si="11"/>
        <v>5632.7287921136849</v>
      </c>
      <c r="AF11" s="42">
        <f t="shared" si="12"/>
        <v>2.6380964819782489</v>
      </c>
      <c r="AG11" s="11">
        <f t="shared" si="13"/>
        <v>5.8160002660988868</v>
      </c>
      <c r="AH11" s="46">
        <f t="shared" si="14"/>
        <v>940.28</v>
      </c>
      <c r="AI11" s="4">
        <f t="shared" si="15"/>
        <v>5231.1379999999999</v>
      </c>
      <c r="AJ11" s="43" t="str">
        <f t="shared" si="16"/>
        <v>61703002-2</v>
      </c>
      <c r="AK11" s="32">
        <v>273</v>
      </c>
      <c r="AL11" s="4">
        <f t="shared" si="17"/>
        <v>19.161677655677657</v>
      </c>
      <c r="AM11" s="32">
        <f>0</f>
        <v>0</v>
      </c>
      <c r="AN11" s="32">
        <f t="shared" si="18"/>
        <v>273</v>
      </c>
      <c r="AO11" s="10">
        <f t="shared" si="19"/>
        <v>5231.1380000000008</v>
      </c>
      <c r="AP11" s="10" t="str">
        <f t="shared" si="20"/>
        <v>3) STOCK</v>
      </c>
    </row>
    <row r="12" spans="1:43" x14ac:dyDescent="0.25">
      <c r="A12" s="4" t="s">
        <v>36</v>
      </c>
      <c r="B12" s="5">
        <v>977</v>
      </c>
      <c r="C12" s="25" t="str">
        <f>VLOOKUP($B12,[1]SKU!$A$2:$H$1048576,2,FALSE)</f>
        <v>ASADO DEL CARNICERO</v>
      </c>
      <c r="D12" s="24" t="str">
        <f>VLOOKUP($B12,[1]SKU!$A$2:$H$1048576,3,FALSE)</f>
        <v>VACUNO</v>
      </c>
      <c r="E12" s="24" t="str">
        <f>VLOOKUP($B12,[1]SKU!$A$2:$H$1048576,4,FALSE)</f>
        <v>BRASIL</v>
      </c>
      <c r="F12" s="24" t="str">
        <f>VLOOKUP($B12,[1]SKU!$A$2:$H$1048576,5,FALSE)</f>
        <v>FRIBOI</v>
      </c>
      <c r="G12" s="24" t="str">
        <f>VLOOKUP($B12,[1]SKU!$A$2:$H$1048576,6,FALSE)</f>
        <v>ENFRIADO</v>
      </c>
      <c r="H12" s="24" t="str">
        <f>VLOOKUP($B12,[1]SKU!$A$2:$H$1048576,7,FALSE)</f>
        <v>V</v>
      </c>
      <c r="I12" s="24" t="str">
        <f>VLOOKUP($B12,[1]SKU!$A$2:$H$1048576,8,FALSE)</f>
        <v>1PC/B - 6-30B/C</v>
      </c>
      <c r="J12" s="24" t="s">
        <v>35</v>
      </c>
      <c r="K12" s="33">
        <f t="shared" si="0"/>
        <v>1728.79</v>
      </c>
      <c r="L12" s="27">
        <f t="shared" si="1"/>
        <v>5632.7270554410889</v>
      </c>
      <c r="M12" s="66">
        <v>45921</v>
      </c>
      <c r="N12" s="30">
        <f t="shared" si="2"/>
        <v>9737802.2061759997</v>
      </c>
      <c r="O12" s="20">
        <f t="shared" si="3"/>
        <v>5806.9351087021532</v>
      </c>
      <c r="P12" s="20">
        <f t="shared" si="4"/>
        <v>6056.6957585388054</v>
      </c>
      <c r="Q12" s="61" t="s">
        <v>65</v>
      </c>
      <c r="R12" s="62">
        <v>940.28</v>
      </c>
      <c r="S12" s="34">
        <v>45839</v>
      </c>
      <c r="T12" s="32">
        <f t="shared" si="5"/>
        <v>82</v>
      </c>
      <c r="V12" s="36">
        <v>1728.79</v>
      </c>
      <c r="W12" s="36">
        <f t="shared" si="6"/>
        <v>1728.79</v>
      </c>
      <c r="X12" s="37">
        <f t="shared" si="21"/>
        <v>7.2003776138431966E-2</v>
      </c>
      <c r="Y12" s="38">
        <v>10054.64</v>
      </c>
      <c r="Z12" s="40">
        <f t="shared" si="7"/>
        <v>9454176.8991999999</v>
      </c>
      <c r="AA12" s="40">
        <f t="shared" si="8"/>
        <v>5468.667044117562</v>
      </c>
      <c r="AB12" s="47">
        <f>VLOOKUP(_xlfn.CONCAT(D12,E12),[1]INTERNACIÓN!$M$5:$N$1048576,2,FALSE)*Z12</f>
        <v>283625.30697599996</v>
      </c>
      <c r="AC12" s="39">
        <f t="shared" si="9"/>
        <v>9737802.2061759997</v>
      </c>
      <c r="AD12" s="41" t="str">
        <f t="shared" si="10"/>
        <v>97761703002-2</v>
      </c>
      <c r="AE12" s="39">
        <f t="shared" si="11"/>
        <v>5632.7270554410889</v>
      </c>
      <c r="AF12" s="42">
        <f t="shared" si="12"/>
        <v>2.6380956686051866</v>
      </c>
      <c r="AG12" s="11">
        <f t="shared" si="13"/>
        <v>5.8159984729203664</v>
      </c>
      <c r="AH12" s="46">
        <f t="shared" si="14"/>
        <v>940.28</v>
      </c>
      <c r="AI12" s="4">
        <f t="shared" si="15"/>
        <v>1728.79</v>
      </c>
      <c r="AJ12" s="43" t="str">
        <f t="shared" si="16"/>
        <v>61703002-2</v>
      </c>
      <c r="AK12" s="32">
        <v>82</v>
      </c>
      <c r="AL12" s="4">
        <f t="shared" si="17"/>
        <v>21.08280487804878</v>
      </c>
      <c r="AM12" s="32">
        <f>0</f>
        <v>0</v>
      </c>
      <c r="AN12" s="32">
        <f t="shared" si="18"/>
        <v>82</v>
      </c>
      <c r="AO12" s="10">
        <f t="shared" si="19"/>
        <v>1728.79</v>
      </c>
      <c r="AP12" s="10" t="str">
        <f t="shared" si="20"/>
        <v>3) STOCK</v>
      </c>
    </row>
    <row r="13" spans="1:43" x14ac:dyDescent="0.25">
      <c r="A13" s="4" t="s">
        <v>36</v>
      </c>
      <c r="B13" s="5">
        <v>355789</v>
      </c>
      <c r="C13" s="25" t="str">
        <f>VLOOKUP($B13,[1]SKU!$A$2:$H$1048576,2,FALSE)</f>
        <v>LOMO VETADO</v>
      </c>
      <c r="D13" s="24" t="str">
        <f>VLOOKUP($B13,[1]SKU!$A$2:$H$1048576,3,FALSE)</f>
        <v>VACUNO</v>
      </c>
      <c r="E13" s="24" t="str">
        <f>VLOOKUP($B13,[1]SKU!$A$2:$H$1048576,4,FALSE)</f>
        <v>BRASIL</v>
      </c>
      <c r="F13" s="24" t="str">
        <f>VLOOKUP($B13,[1]SKU!$A$2:$H$1048576,5,FALSE)</f>
        <v>FRIBOI</v>
      </c>
      <c r="G13" s="24" t="str">
        <f>VLOOKUP($B13,[1]SKU!$A$2:$H$1048576,6,FALSE)</f>
        <v>ENFRIADO</v>
      </c>
      <c r="H13" s="24" t="str">
        <f>VLOOKUP($B13,[1]SKU!$A$2:$H$1048576,7,FALSE)</f>
        <v>V</v>
      </c>
      <c r="I13" s="24" t="str">
        <f>VLOOKUP($B13,[1]SKU!$A$2:$H$1048576,8,FALSE)</f>
        <v>1PC/B - 5-20B/C</v>
      </c>
      <c r="J13" s="24" t="s">
        <v>35</v>
      </c>
      <c r="K13" s="33">
        <f>AO13</f>
        <v>2805.36</v>
      </c>
      <c r="L13" s="27">
        <f>+AE13</f>
        <v>5632.7272363432849</v>
      </c>
      <c r="M13" s="66">
        <v>45921</v>
      </c>
      <c r="N13" s="30">
        <f>+K13*L13</f>
        <v>15801827.679747999</v>
      </c>
      <c r="O13" s="20">
        <f>+L13/(1-0.03)</f>
        <v>5806.9352951992632</v>
      </c>
      <c r="P13" s="20">
        <f>+L13/(1-0.07)</f>
        <v>6056.6959530572958</v>
      </c>
      <c r="Q13" s="61" t="s">
        <v>65</v>
      </c>
      <c r="R13" s="62">
        <v>940.28</v>
      </c>
      <c r="S13" s="34">
        <v>45839</v>
      </c>
      <c r="T13" s="32">
        <f>+AN13</f>
        <v>138</v>
      </c>
      <c r="V13" s="36">
        <v>2805.36</v>
      </c>
      <c r="W13" s="36">
        <f>IF(E13="canada",V13/2.20462,IF(E13="usa",V13/2.20462,V13))</f>
        <v>2805.36</v>
      </c>
      <c r="X13" s="37">
        <f t="shared" si="21"/>
        <v>0.11684271278044847</v>
      </c>
      <c r="Y13" s="38">
        <v>16315.97</v>
      </c>
      <c r="Z13" s="40">
        <f>Y13*AH13</f>
        <v>15341580.271599999</v>
      </c>
      <c r="AA13" s="40">
        <f>Z13/W13</f>
        <v>5468.6672197507623</v>
      </c>
      <c r="AB13" s="47">
        <f>VLOOKUP(_xlfn.CONCAT(D13,E13),[1]INTERNACIÓN!$M$5:$N$1048576,2,FALSE)*Z13</f>
        <v>460247.40814799996</v>
      </c>
      <c r="AC13" s="39">
        <f>Z13+AB13</f>
        <v>15801827.679747999</v>
      </c>
      <c r="AD13" s="41" t="str">
        <f>_xlfn.CONCAT(B13,Q13)</f>
        <v>35578961703002-2</v>
      </c>
      <c r="AE13" s="39">
        <f>AC13/W13</f>
        <v>5632.7272363432849</v>
      </c>
      <c r="AF13" s="42">
        <f>IF(E13="USA",Y13/V13,IF(E13="CANADA",Y13/V13,(Y13/V13)/2.20462))</f>
        <v>2.6380957533309859</v>
      </c>
      <c r="AG13" s="11">
        <f>Y13/W13</f>
        <v>5.8159986597085576</v>
      </c>
      <c r="AH13" s="46">
        <f>IF(R13&lt;&gt;"",R13,"")</f>
        <v>940.28</v>
      </c>
      <c r="AI13" s="4">
        <f>W13</f>
        <v>2805.36</v>
      </c>
      <c r="AJ13" s="43" t="str">
        <f>IF(Q13&lt;&gt;"",Q13,"")</f>
        <v>61703002-2</v>
      </c>
      <c r="AK13" s="32">
        <v>138</v>
      </c>
      <c r="AL13" s="4">
        <f>AI13/AK13</f>
        <v>20.328695652173913</v>
      </c>
      <c r="AM13" s="32">
        <f>0</f>
        <v>0</v>
      </c>
      <c r="AN13" s="32">
        <f>AK13-AM13</f>
        <v>138</v>
      </c>
      <c r="AO13" s="10">
        <f>AN13*AL13</f>
        <v>2805.36</v>
      </c>
      <c r="AP13" s="10" t="str">
        <f>+J13</f>
        <v>3) STOCK</v>
      </c>
    </row>
    <row r="14" spans="1:43" x14ac:dyDescent="0.25">
      <c r="A14" s="4" t="s">
        <v>36</v>
      </c>
      <c r="B14" s="5" t="s">
        <v>61</v>
      </c>
      <c r="C14" s="25" t="str">
        <f>VLOOKUP($B14,[1]SKU!$A$2:$H$1048576,2,FALSE)</f>
        <v>COSTILLAR IWP</v>
      </c>
      <c r="D14" s="24" t="str">
        <f>VLOOKUP($B14,[1]SKU!$A$2:$H$1048576,3,FALSE)</f>
        <v>CERDO</v>
      </c>
      <c r="E14" s="24" t="str">
        <f>VLOOKUP($B14,[1]SKU!$A$2:$H$1048576,4,FALSE)</f>
        <v>BRASIL</v>
      </c>
      <c r="F14" s="24" t="str">
        <f>VLOOKUP($B14,[1]SKU!$A$2:$H$1048576,5,FALSE)</f>
        <v>SEARA</v>
      </c>
      <c r="G14" s="24" t="str">
        <f>VLOOKUP($B14,[1]SKU!$A$2:$H$1048576,6,FALSE)</f>
        <v>CONGELADO</v>
      </c>
      <c r="H14" s="24" t="str">
        <f>VLOOKUP($B14,[1]SKU!$A$2:$H$1048576,7,FALSE)</f>
        <v>-</v>
      </c>
      <c r="I14" s="24" t="str">
        <f>VLOOKUP($B14,[1]SKU!$A$2:$H$1048576,8,FALSE)</f>
        <v>1PC/B - 9-10B/C</v>
      </c>
      <c r="J14" s="24" t="s">
        <v>35</v>
      </c>
      <c r="K14" s="33">
        <f>AO14</f>
        <v>24451.08</v>
      </c>
      <c r="L14" s="27">
        <f>+AE14</f>
        <v>3227.0408000248658</v>
      </c>
      <c r="M14" s="66">
        <v>46554</v>
      </c>
      <c r="N14" s="30">
        <f>+K14*L14</f>
        <v>78904632.764671996</v>
      </c>
      <c r="O14" s="20">
        <f>+L14/(1-0.03)</f>
        <v>3326.8461855926453</v>
      </c>
      <c r="P14" s="20">
        <f>+L14/(1-0.07)</f>
        <v>3469.9363441127593</v>
      </c>
      <c r="Q14" s="61">
        <v>1265386</v>
      </c>
      <c r="R14" s="62">
        <v>940.28</v>
      </c>
      <c r="S14" s="34">
        <v>45839</v>
      </c>
      <c r="T14" s="32">
        <f>+AN14</f>
        <v>1365</v>
      </c>
      <c r="V14" s="36">
        <v>24451.08</v>
      </c>
      <c r="W14" s="36">
        <f>IF(E14="canada",V14/2.20462,IF(E14="usa",V14/2.20462,V14))</f>
        <v>24451.08</v>
      </c>
      <c r="X14" s="56">
        <f>W14/SUM($W$14)</f>
        <v>1</v>
      </c>
      <c r="Y14" s="38">
        <v>80688.56</v>
      </c>
      <c r="Z14" s="40">
        <f>Y14*AH14</f>
        <v>75869839.196799994</v>
      </c>
      <c r="AA14" s="40">
        <f>Z14/W14</f>
        <v>3102.9238461777554</v>
      </c>
      <c r="AB14" s="47">
        <f>VLOOKUP(_xlfn.CONCAT(D14,E14),[1]INTERNACIÓN!$M$5:$N$1048576,2,FALSE)*Z14</f>
        <v>3034793.5678719999</v>
      </c>
      <c r="AC14" s="39">
        <f>Z14+AB14</f>
        <v>78904632.764671996</v>
      </c>
      <c r="AD14" s="41" t="str">
        <f>_xlfn.CONCAT(B14,Q14)</f>
        <v>SPA-281265386</v>
      </c>
      <c r="AE14" s="39">
        <f>AC14/W14</f>
        <v>3227.0408000248658</v>
      </c>
      <c r="AF14" s="42">
        <f>IF(E14="USA",Y14/V14,IF(E14="CANADA",Y14/V14,(Y14/V14)/2.20462))</f>
        <v>1.4968565269334597</v>
      </c>
      <c r="AG14" s="11">
        <f>Y14/W14</f>
        <v>3.2999998364080438</v>
      </c>
      <c r="AH14" s="46">
        <f>IF(R14&lt;&gt;"",R14,"")</f>
        <v>940.28</v>
      </c>
      <c r="AI14" s="4">
        <f>W14</f>
        <v>24451.08</v>
      </c>
      <c r="AJ14" s="43">
        <f>IF(Q14&lt;&gt;"",Q14,"")</f>
        <v>1265386</v>
      </c>
      <c r="AK14" s="32">
        <v>1365</v>
      </c>
      <c r="AL14" s="4">
        <f>AI14/AK14</f>
        <v>17.912879120879122</v>
      </c>
      <c r="AM14" s="32">
        <f>0</f>
        <v>0</v>
      </c>
      <c r="AN14" s="32">
        <f>AK14-AM14</f>
        <v>1365</v>
      </c>
      <c r="AO14" s="10">
        <f>AN14*AL14</f>
        <v>24451.08</v>
      </c>
      <c r="AP14" s="10" t="str">
        <f>+J14</f>
        <v>3) STOCK</v>
      </c>
    </row>
    <row r="15" spans="1:43" x14ac:dyDescent="0.25">
      <c r="A15" s="4" t="s">
        <v>36</v>
      </c>
      <c r="B15" s="5" t="s">
        <v>55</v>
      </c>
      <c r="C15" s="25" t="str">
        <f>VLOOKUP($B15,[1]SKU!$A$2:$H$1048576,2,FALSE)</f>
        <v>PUNTA DE GANSO</v>
      </c>
      <c r="D15" s="24" t="str">
        <f>VLOOKUP($B15,[1]SKU!$A$2:$H$1048576,3,FALSE)</f>
        <v>VACUNO</v>
      </c>
      <c r="E15" s="24" t="str">
        <f>VLOOKUP($B15,[1]SKU!$A$2:$H$1048576,4,FALSE)</f>
        <v>CANADA</v>
      </c>
      <c r="F15" s="24" t="str">
        <f>VLOOKUP($B15,[1]SKU!$A$2:$H$1048576,5,FALSE)</f>
        <v>BLUE RIBBON</v>
      </c>
      <c r="G15" s="24" t="str">
        <f>VLOOKUP($B15,[1]SKU!$A$2:$H$1048576,6,FALSE)</f>
        <v>ENFRIADO</v>
      </c>
      <c r="H15" s="24" t="str">
        <f>VLOOKUP($B15,[1]SKU!$A$2:$H$1048576,7,FALSE)</f>
        <v>AAA</v>
      </c>
      <c r="I15" s="24" t="str">
        <f>VLOOKUP($B15,[1]SKU!$A$2:$H$1048576,8,FALSE)</f>
        <v>1PC/B - 10B/C</v>
      </c>
      <c r="J15" s="24" t="s">
        <v>35</v>
      </c>
      <c r="K15" s="33">
        <f t="shared" ref="K15:K19" si="22">AO15</f>
        <v>482.51999999999992</v>
      </c>
      <c r="L15" s="27">
        <f t="shared" ref="L15:L19" si="23">+AE15</f>
        <v>15475.087411920749</v>
      </c>
      <c r="M15" s="66">
        <v>45923</v>
      </c>
      <c r="N15" s="30">
        <f t="shared" ref="N15:N19" si="24">+K15*L15</f>
        <v>7467039.1779999984</v>
      </c>
      <c r="O15" s="20">
        <f t="shared" ref="O15:O19" si="25">+L15/(1-0.03)</f>
        <v>15953.698362804897</v>
      </c>
      <c r="P15" s="20">
        <f t="shared" ref="P15:P19" si="26">+L15/(1-0.07)</f>
        <v>16639.878937549194</v>
      </c>
      <c r="Q15" s="61">
        <v>9091712385</v>
      </c>
      <c r="R15" s="62">
        <v>940</v>
      </c>
      <c r="S15" s="34">
        <v>45839</v>
      </c>
      <c r="T15" s="32">
        <f t="shared" ref="T15:T19" si="27">+AN15</f>
        <v>26</v>
      </c>
      <c r="V15" s="36">
        <v>482.52</v>
      </c>
      <c r="W15" s="36">
        <v>482.52</v>
      </c>
      <c r="X15" s="37">
        <f>SUM(W15)/SUM($W$15:$W$20)</f>
        <v>0.18414263688958768</v>
      </c>
      <c r="Y15" s="38">
        <v>7712.29</v>
      </c>
      <c r="Z15" s="40">
        <f t="shared" ref="Z15:Z19" si="28">Y15*AH15</f>
        <v>7249552.5999999996</v>
      </c>
      <c r="AA15" s="40">
        <f t="shared" ref="AA15:AA19" si="29">Z15/W15</f>
        <v>15024.356710602669</v>
      </c>
      <c r="AB15" s="47">
        <f>VLOOKUP(_xlfn.CONCAT(D15,E15),[1]INTERNACIÓN!$M$5:$N$1048576,2,FALSE)*Z15</f>
        <v>217486.57799999998</v>
      </c>
      <c r="AC15" s="39">
        <f t="shared" ref="AC15:AC19" si="30">Z15+AB15</f>
        <v>7467039.1779999994</v>
      </c>
      <c r="AD15" s="41" t="str">
        <f t="shared" ref="AD15:AD19" si="31">_xlfn.CONCAT(B15,Q15)</f>
        <v>C4807AWFR9091712385</v>
      </c>
      <c r="AE15" s="39">
        <f t="shared" ref="AE15:AE19" si="32">AC15/W15</f>
        <v>15475.087411920749</v>
      </c>
      <c r="AF15" s="42">
        <f t="shared" ref="AF15:AF19" si="33">IF(E15="USA",Y15/V15,IF(E15="CANADA",Y15/V15,(Y15/V15)/2.20462))</f>
        <v>15.983358202768798</v>
      </c>
      <c r="AG15" s="11">
        <f t="shared" ref="AG15:AG19" si="34">Y15/W15</f>
        <v>15.983358202768798</v>
      </c>
      <c r="AH15" s="46">
        <f t="shared" ref="AH15:AH19" si="35">IF(R15&lt;&gt;"",R15,"")</f>
        <v>940</v>
      </c>
      <c r="AI15" s="4">
        <f t="shared" ref="AI15:AI19" si="36">W15</f>
        <v>482.52</v>
      </c>
      <c r="AJ15" s="43">
        <f t="shared" ref="AJ15:AJ19" si="37">IF(Q15&lt;&gt;"",Q15,"")</f>
        <v>9091712385</v>
      </c>
      <c r="AK15" s="32">
        <v>26</v>
      </c>
      <c r="AL15" s="4">
        <f t="shared" ref="AL15:AL19" si="38">AI15/AK15</f>
        <v>18.558461538461536</v>
      </c>
      <c r="AM15" s="32">
        <f>0</f>
        <v>0</v>
      </c>
      <c r="AN15" s="32">
        <f t="shared" ref="AN15:AN19" si="39">AK15-AM15</f>
        <v>26</v>
      </c>
      <c r="AO15" s="10">
        <f t="shared" ref="AO15:AO19" si="40">AN15*AL15</f>
        <v>482.51999999999992</v>
      </c>
      <c r="AP15" s="10" t="str">
        <f t="shared" ref="AP15:AP19" si="41">+J15</f>
        <v>3) STOCK</v>
      </c>
    </row>
    <row r="16" spans="1:43" x14ac:dyDescent="0.25">
      <c r="A16" s="4" t="s">
        <v>36</v>
      </c>
      <c r="B16" s="5" t="s">
        <v>56</v>
      </c>
      <c r="C16" s="25" t="str">
        <f>VLOOKUP($B16,[1]SKU!$A$2:$H$1048576,2,FALSE)</f>
        <v>PUNTA PALETA</v>
      </c>
      <c r="D16" s="24" t="str">
        <f>VLOOKUP($B16,[1]SKU!$A$2:$H$1048576,3,FALSE)</f>
        <v>VACUNO</v>
      </c>
      <c r="E16" s="24" t="str">
        <f>VLOOKUP($B16,[1]SKU!$A$2:$H$1048576,4,FALSE)</f>
        <v>CANADA</v>
      </c>
      <c r="F16" s="24" t="str">
        <f>VLOOKUP($B16,[1]SKU!$A$2:$H$1048576,5,FALSE)</f>
        <v>BLUE RIBBON</v>
      </c>
      <c r="G16" s="24" t="str">
        <f>VLOOKUP($B16,[1]SKU!$A$2:$H$1048576,6,FALSE)</f>
        <v>ENFRIADO</v>
      </c>
      <c r="H16" s="24" t="str">
        <f>VLOOKUP($B16,[1]SKU!$A$2:$H$1048576,7,FALSE)</f>
        <v>AAA</v>
      </c>
      <c r="I16" s="24" t="str">
        <f>VLOOKUP($B16,[1]SKU!$A$2:$H$1048576,8,FALSE)</f>
        <v>4PC/B - 12B/C</v>
      </c>
      <c r="J16" s="24" t="s">
        <v>35</v>
      </c>
      <c r="K16" s="33">
        <f t="shared" si="22"/>
        <v>274.35000000000002</v>
      </c>
      <c r="L16" s="27">
        <f t="shared" si="23"/>
        <v>17289.401669400402</v>
      </c>
      <c r="M16" s="66">
        <v>45923</v>
      </c>
      <c r="N16" s="30">
        <f t="shared" si="24"/>
        <v>4743347.3480000012</v>
      </c>
      <c r="O16" s="20">
        <f t="shared" si="25"/>
        <v>17824.125432371548</v>
      </c>
      <c r="P16" s="20">
        <f t="shared" si="26"/>
        <v>18590.754483226239</v>
      </c>
      <c r="Q16" s="61">
        <v>9091712385</v>
      </c>
      <c r="R16" s="62">
        <v>940</v>
      </c>
      <c r="S16" s="34">
        <v>45839</v>
      </c>
      <c r="T16" s="32">
        <f t="shared" si="27"/>
        <v>14</v>
      </c>
      <c r="V16" s="36">
        <v>274.35000000000002</v>
      </c>
      <c r="W16" s="36">
        <v>274.35000000000002</v>
      </c>
      <c r="X16" s="37">
        <f t="shared" ref="X16:X20" si="42">SUM(W16)/SUM($W$15:$W$20)</f>
        <v>0.10469935428719718</v>
      </c>
      <c r="Y16" s="38">
        <v>4899.1400000000003</v>
      </c>
      <c r="Z16" s="40">
        <f t="shared" si="28"/>
        <v>4605191.6000000006</v>
      </c>
      <c r="AA16" s="40">
        <f t="shared" si="29"/>
        <v>16785.826863495535</v>
      </c>
      <c r="AB16" s="47">
        <f>VLOOKUP(_xlfn.CONCAT(D16,E16),[1]INTERNACIÓN!$M$5:$N$1048576,2,FALSE)*Z16</f>
        <v>138155.74800000002</v>
      </c>
      <c r="AC16" s="39">
        <f t="shared" si="30"/>
        <v>4743347.3480000002</v>
      </c>
      <c r="AD16" s="41" t="str">
        <f t="shared" si="31"/>
        <v>C1807AWFR9091712385</v>
      </c>
      <c r="AE16" s="39">
        <f t="shared" si="32"/>
        <v>17289.401669400402</v>
      </c>
      <c r="AF16" s="42">
        <f t="shared" si="33"/>
        <v>17.857262620739931</v>
      </c>
      <c r="AG16" s="11">
        <f t="shared" si="34"/>
        <v>17.857262620739931</v>
      </c>
      <c r="AH16" s="46">
        <f t="shared" si="35"/>
        <v>940</v>
      </c>
      <c r="AI16" s="4">
        <f t="shared" si="36"/>
        <v>274.35000000000002</v>
      </c>
      <c r="AJ16" s="43">
        <f t="shared" si="37"/>
        <v>9091712385</v>
      </c>
      <c r="AK16" s="32">
        <v>14</v>
      </c>
      <c r="AL16" s="4">
        <f t="shared" si="38"/>
        <v>19.596428571428572</v>
      </c>
      <c r="AM16" s="32">
        <f>0</f>
        <v>0</v>
      </c>
      <c r="AN16" s="32">
        <f t="shared" si="39"/>
        <v>14</v>
      </c>
      <c r="AO16" s="10">
        <f t="shared" si="40"/>
        <v>274.35000000000002</v>
      </c>
      <c r="AP16" s="10" t="str">
        <f t="shared" si="41"/>
        <v>3) STOCK</v>
      </c>
    </row>
    <row r="17" spans="1:42" x14ac:dyDescent="0.25">
      <c r="A17" s="4" t="s">
        <v>36</v>
      </c>
      <c r="B17" s="5" t="s">
        <v>57</v>
      </c>
      <c r="C17" s="25" t="str">
        <f>VLOOKUP($B17,[1]SKU!$A$2:$H$1048576,2,FALSE)</f>
        <v>PALANCA</v>
      </c>
      <c r="D17" s="24" t="str">
        <f>VLOOKUP($B17,[1]SKU!$A$2:$H$1048576,3,FALSE)</f>
        <v>VACUNO</v>
      </c>
      <c r="E17" s="24" t="str">
        <f>VLOOKUP($B17,[1]SKU!$A$2:$H$1048576,4,FALSE)</f>
        <v>CANADA</v>
      </c>
      <c r="F17" s="24" t="str">
        <f>VLOOKUP($B17,[1]SKU!$A$2:$H$1048576,5,FALSE)</f>
        <v>BLUE RIBBON</v>
      </c>
      <c r="G17" s="24" t="str">
        <f>VLOOKUP($B17,[1]SKU!$A$2:$H$1048576,6,FALSE)</f>
        <v>ENFRIADO</v>
      </c>
      <c r="H17" s="24" t="str">
        <f>VLOOKUP($B17,[1]SKU!$A$2:$H$1048576,7,FALSE)</f>
        <v>AAA</v>
      </c>
      <c r="I17" s="24" t="str">
        <f>VLOOKUP($B17,[1]SKU!$A$2:$H$1048576,8,FALSE)</f>
        <v>1PC/B - 18B/C</v>
      </c>
      <c r="J17" s="24" t="s">
        <v>35</v>
      </c>
      <c r="K17" s="33">
        <f t="shared" si="22"/>
        <v>252.03000000000003</v>
      </c>
      <c r="L17" s="27">
        <f t="shared" si="23"/>
        <v>17823.016521842634</v>
      </c>
      <c r="M17" s="66">
        <v>45923</v>
      </c>
      <c r="N17" s="30">
        <f t="shared" si="24"/>
        <v>4491934.8539999994</v>
      </c>
      <c r="O17" s="20">
        <f t="shared" si="25"/>
        <v>18374.243836951169</v>
      </c>
      <c r="P17" s="20">
        <f t="shared" si="26"/>
        <v>19164.533894454446</v>
      </c>
      <c r="Q17" s="61">
        <v>9091712385</v>
      </c>
      <c r="R17" s="62">
        <v>940</v>
      </c>
      <c r="S17" s="34">
        <v>45839</v>
      </c>
      <c r="T17" s="32">
        <f t="shared" si="27"/>
        <v>12</v>
      </c>
      <c r="V17" s="36">
        <v>252.03</v>
      </c>
      <c r="W17" s="36">
        <v>252.03</v>
      </c>
      <c r="X17" s="37">
        <f t="shared" si="42"/>
        <v>9.6181440718069264E-2</v>
      </c>
      <c r="Y17" s="38">
        <v>4639.47</v>
      </c>
      <c r="Z17" s="40">
        <f t="shared" si="28"/>
        <v>4361101.8</v>
      </c>
      <c r="AA17" s="40">
        <f t="shared" si="29"/>
        <v>17303.899535769549</v>
      </c>
      <c r="AB17" s="47">
        <f>VLOOKUP(_xlfn.CONCAT(D17,E17),[1]INTERNACIÓN!$M$5:$N$1048576,2,FALSE)*Z17</f>
        <v>130833.05399999999</v>
      </c>
      <c r="AC17" s="39">
        <f t="shared" si="30"/>
        <v>4491934.8539999994</v>
      </c>
      <c r="AD17" s="41" t="str">
        <f t="shared" si="31"/>
        <v>C5167AWFR9091712385</v>
      </c>
      <c r="AE17" s="39">
        <f t="shared" si="32"/>
        <v>17823.016521842634</v>
      </c>
      <c r="AF17" s="42">
        <f t="shared" si="33"/>
        <v>18.40840376145697</v>
      </c>
      <c r="AG17" s="11">
        <f t="shared" si="34"/>
        <v>18.40840376145697</v>
      </c>
      <c r="AH17" s="46">
        <f t="shared" si="35"/>
        <v>940</v>
      </c>
      <c r="AI17" s="4">
        <f t="shared" si="36"/>
        <v>252.03</v>
      </c>
      <c r="AJ17" s="43">
        <f t="shared" si="37"/>
        <v>9091712385</v>
      </c>
      <c r="AK17" s="32">
        <v>12</v>
      </c>
      <c r="AL17" s="4">
        <f t="shared" si="38"/>
        <v>21.002500000000001</v>
      </c>
      <c r="AM17" s="32">
        <f>0</f>
        <v>0</v>
      </c>
      <c r="AN17" s="32">
        <f t="shared" si="39"/>
        <v>12</v>
      </c>
      <c r="AO17" s="10">
        <f t="shared" si="40"/>
        <v>252.03000000000003</v>
      </c>
      <c r="AP17" s="10" t="str">
        <f t="shared" si="41"/>
        <v>3) STOCK</v>
      </c>
    </row>
    <row r="18" spans="1:42" x14ac:dyDescent="0.25">
      <c r="A18" s="4" t="s">
        <v>36</v>
      </c>
      <c r="B18" s="5" t="s">
        <v>58</v>
      </c>
      <c r="C18" s="25" t="str">
        <f>VLOOKUP($B18,[1]SKU!$A$2:$H$1048576,2,FALSE)</f>
        <v>PUNTA PICANA</v>
      </c>
      <c r="D18" s="24" t="str">
        <f>VLOOKUP($B18,[1]SKU!$A$2:$H$1048576,3,FALSE)</f>
        <v>VACUNO</v>
      </c>
      <c r="E18" s="24" t="str">
        <f>VLOOKUP($B18,[1]SKU!$A$2:$H$1048576,4,FALSE)</f>
        <v>CANADA</v>
      </c>
      <c r="F18" s="24" t="str">
        <f>VLOOKUP($B18,[1]SKU!$A$2:$H$1048576,5,FALSE)</f>
        <v>BLUE RIBBON</v>
      </c>
      <c r="G18" s="24" t="str">
        <f>VLOOKUP($B18,[1]SKU!$A$2:$H$1048576,6,FALSE)</f>
        <v>ENFRIADO</v>
      </c>
      <c r="H18" s="24" t="str">
        <f>VLOOKUP($B18,[1]SKU!$A$2:$H$1048576,7,FALSE)</f>
        <v>AAA</v>
      </c>
      <c r="I18" s="24" t="str">
        <f>VLOOKUP($B18,[1]SKU!$A$2:$H$1048576,8,FALSE)</f>
        <v>1PC/B - 10B/C</v>
      </c>
      <c r="J18" s="24" t="s">
        <v>35</v>
      </c>
      <c r="K18" s="33">
        <f t="shared" si="22"/>
        <v>487</v>
      </c>
      <c r="L18" s="27">
        <f t="shared" si="23"/>
        <v>11526.271893223819</v>
      </c>
      <c r="M18" s="66">
        <v>45923</v>
      </c>
      <c r="N18" s="30">
        <f t="shared" si="24"/>
        <v>5613294.4119999995</v>
      </c>
      <c r="O18" s="20">
        <f t="shared" si="25"/>
        <v>11882.754529096721</v>
      </c>
      <c r="P18" s="20">
        <f t="shared" si="26"/>
        <v>12393.840745401956</v>
      </c>
      <c r="Q18" s="61">
        <v>9091712385</v>
      </c>
      <c r="R18" s="62">
        <v>940</v>
      </c>
      <c r="S18" s="34">
        <v>45839</v>
      </c>
      <c r="T18" s="32">
        <f t="shared" si="27"/>
        <v>24</v>
      </c>
      <c r="V18" s="36">
        <v>487</v>
      </c>
      <c r="W18" s="36">
        <v>487</v>
      </c>
      <c r="X18" s="37">
        <f t="shared" si="42"/>
        <v>0.1858523256346456</v>
      </c>
      <c r="Y18" s="38">
        <v>5797.66</v>
      </c>
      <c r="Z18" s="40">
        <f t="shared" si="28"/>
        <v>5449800.3999999994</v>
      </c>
      <c r="AA18" s="40">
        <f t="shared" si="29"/>
        <v>11190.555236139629</v>
      </c>
      <c r="AB18" s="47">
        <f>VLOOKUP(_xlfn.CONCAT(D18,E18),[1]INTERNACIÓN!$M$5:$N$1048576,2,FALSE)*Z18</f>
        <v>163494.01199999999</v>
      </c>
      <c r="AC18" s="39">
        <f t="shared" si="30"/>
        <v>5613294.4119999995</v>
      </c>
      <c r="AD18" s="41" t="str">
        <f t="shared" si="31"/>
        <v>C4547AWFR9091712385</v>
      </c>
      <c r="AE18" s="39">
        <f t="shared" si="32"/>
        <v>11526.271893223819</v>
      </c>
      <c r="AF18" s="42">
        <f t="shared" si="33"/>
        <v>11.904845995893224</v>
      </c>
      <c r="AG18" s="11">
        <f t="shared" si="34"/>
        <v>11.904845995893224</v>
      </c>
      <c r="AH18" s="46">
        <f t="shared" si="35"/>
        <v>940</v>
      </c>
      <c r="AI18" s="4">
        <f t="shared" si="36"/>
        <v>487</v>
      </c>
      <c r="AJ18" s="43">
        <f t="shared" si="37"/>
        <v>9091712385</v>
      </c>
      <c r="AK18" s="32">
        <v>24</v>
      </c>
      <c r="AL18" s="4">
        <f t="shared" si="38"/>
        <v>20.291666666666668</v>
      </c>
      <c r="AM18" s="32">
        <f>0</f>
        <v>0</v>
      </c>
      <c r="AN18" s="32">
        <f t="shared" si="39"/>
        <v>24</v>
      </c>
      <c r="AO18" s="10">
        <f t="shared" si="40"/>
        <v>487</v>
      </c>
      <c r="AP18" s="10" t="str">
        <f t="shared" si="41"/>
        <v>3) STOCK</v>
      </c>
    </row>
    <row r="19" spans="1:42" x14ac:dyDescent="0.25">
      <c r="A19" s="4" t="s">
        <v>36</v>
      </c>
      <c r="B19" s="5" t="s">
        <v>59</v>
      </c>
      <c r="C19" s="25" t="str">
        <f>VLOOKUP($B19,[1]SKU!$A$2:$H$1048576,2,FALSE)</f>
        <v>ENTRAÑA</v>
      </c>
      <c r="D19" s="24" t="str">
        <f>VLOOKUP($B19,[1]SKU!$A$2:$H$1048576,3,FALSE)</f>
        <v>VACUNO</v>
      </c>
      <c r="E19" s="24" t="str">
        <f>VLOOKUP($B19,[1]SKU!$A$2:$H$1048576,4,FALSE)</f>
        <v>CANADA</v>
      </c>
      <c r="F19" s="24" t="str">
        <f>VLOOKUP($B19,[1]SKU!$A$2:$H$1048576,5,FALSE)</f>
        <v>BLUE RIBBON</v>
      </c>
      <c r="G19" s="24" t="str">
        <f>VLOOKUP($B19,[1]SKU!$A$2:$H$1048576,6,FALSE)</f>
        <v>ENFRIADO</v>
      </c>
      <c r="H19" s="24" t="str">
        <f>VLOOKUP($B19,[1]SKU!$A$2:$H$1048576,7,FALSE)</f>
        <v>AAA</v>
      </c>
      <c r="I19" s="24" t="str">
        <f>VLOOKUP($B19,[1]SKU!$A$2:$H$1048576,8,FALSE)</f>
        <v>1PC/B - 16B/C</v>
      </c>
      <c r="J19" s="24" t="s">
        <v>35</v>
      </c>
      <c r="K19" s="33">
        <f t="shared" si="22"/>
        <v>1011.1700000000001</v>
      </c>
      <c r="L19" s="27">
        <f t="shared" si="23"/>
        <v>20277.689258977221</v>
      </c>
      <c r="M19" s="66">
        <v>45923</v>
      </c>
      <c r="N19" s="30">
        <f t="shared" si="24"/>
        <v>20504191.047999997</v>
      </c>
      <c r="O19" s="20">
        <f t="shared" si="25"/>
        <v>20904.834287605383</v>
      </c>
      <c r="P19" s="20">
        <f t="shared" si="26"/>
        <v>21803.966945136799</v>
      </c>
      <c r="Q19" s="61">
        <v>9091712385</v>
      </c>
      <c r="R19" s="62">
        <v>940</v>
      </c>
      <c r="S19" s="34">
        <v>45839</v>
      </c>
      <c r="T19" s="32">
        <f t="shared" si="27"/>
        <v>53</v>
      </c>
      <c r="V19" s="36">
        <v>1011.17</v>
      </c>
      <c r="W19" s="36">
        <v>1011.17</v>
      </c>
      <c r="X19" s="37">
        <f t="shared" si="42"/>
        <v>0.38588972507594371</v>
      </c>
      <c r="Y19" s="38">
        <v>21177.64</v>
      </c>
      <c r="Z19" s="40">
        <f t="shared" si="28"/>
        <v>19906981.599999998</v>
      </c>
      <c r="AA19" s="40">
        <f t="shared" si="29"/>
        <v>19687.076950463324</v>
      </c>
      <c r="AB19" s="47">
        <f>VLOOKUP(_xlfn.CONCAT(D19,E19),[1]INTERNACIÓN!$M$5:$N$1048576,2,FALSE)*Z19</f>
        <v>597209.44799999986</v>
      </c>
      <c r="AC19" s="39">
        <f t="shared" si="30"/>
        <v>20504191.047999997</v>
      </c>
      <c r="AD19" s="41" t="str">
        <f t="shared" si="31"/>
        <v>C3877AWFR9091712385</v>
      </c>
      <c r="AE19" s="39">
        <f t="shared" si="32"/>
        <v>20277.689258977221</v>
      </c>
      <c r="AF19" s="42">
        <f t="shared" si="33"/>
        <v>20.943698883471622</v>
      </c>
      <c r="AG19" s="11">
        <f t="shared" si="34"/>
        <v>20.943698883471622</v>
      </c>
      <c r="AH19" s="46">
        <f t="shared" si="35"/>
        <v>940</v>
      </c>
      <c r="AI19" s="4">
        <f t="shared" si="36"/>
        <v>1011.17</v>
      </c>
      <c r="AJ19" s="43">
        <f t="shared" si="37"/>
        <v>9091712385</v>
      </c>
      <c r="AK19" s="32">
        <v>53</v>
      </c>
      <c r="AL19" s="4">
        <f t="shared" si="38"/>
        <v>19.07867924528302</v>
      </c>
      <c r="AM19" s="32">
        <f>0</f>
        <v>0</v>
      </c>
      <c r="AN19" s="32">
        <f t="shared" si="39"/>
        <v>53</v>
      </c>
      <c r="AO19" s="10">
        <f t="shared" si="40"/>
        <v>1011.1700000000001</v>
      </c>
      <c r="AP19" s="10" t="str">
        <f t="shared" si="41"/>
        <v>3) STOCK</v>
      </c>
    </row>
    <row r="20" spans="1:42" x14ac:dyDescent="0.25">
      <c r="A20" s="4" t="s">
        <v>36</v>
      </c>
      <c r="B20" s="5" t="s">
        <v>60</v>
      </c>
      <c r="C20" s="25" t="str">
        <f>VLOOKUP($B20,[1]SKU!$A$2:$H$1048576,2,FALSE)</f>
        <v>TAPABARRIGA/ARRACHERA</v>
      </c>
      <c r="D20" s="24" t="str">
        <f>VLOOKUP($B20,[1]SKU!$A$2:$H$1048576,3,FALSE)</f>
        <v>VACUNO</v>
      </c>
      <c r="E20" s="24" t="str">
        <f>VLOOKUP($B20,[1]SKU!$A$2:$H$1048576,4,FALSE)</f>
        <v>CANADA</v>
      </c>
      <c r="F20" s="24" t="str">
        <f>VLOOKUP($B20,[1]SKU!$A$2:$H$1048576,5,FALSE)</f>
        <v>BLUE RIBBON</v>
      </c>
      <c r="G20" s="24" t="str">
        <f>VLOOKUP($B20,[1]SKU!$A$2:$H$1048576,6,FALSE)</f>
        <v>ENFRIADO</v>
      </c>
      <c r="H20" s="24" t="str">
        <f>VLOOKUP($B20,[1]SKU!$A$2:$H$1048576,7,FALSE)</f>
        <v>AAA</v>
      </c>
      <c r="I20" s="24" t="str">
        <f>VLOOKUP($B20,[1]SKU!$A$2:$H$1048576,8,FALSE)</f>
        <v>1PC/B - 13B/C</v>
      </c>
      <c r="J20" s="24" t="s">
        <v>35</v>
      </c>
      <c r="K20" s="33">
        <f>AO20</f>
        <v>113.29</v>
      </c>
      <c r="L20" s="27">
        <f>+AE20</f>
        <v>17075.923506046431</v>
      </c>
      <c r="M20" s="66">
        <v>45923</v>
      </c>
      <c r="N20" s="30">
        <f>+K20*L20</f>
        <v>1934531.3740000003</v>
      </c>
      <c r="O20" s="20">
        <f>+L20/(1-0.03)</f>
        <v>17604.044851594259</v>
      </c>
      <c r="P20" s="20">
        <f>+L20/(1-0.07)</f>
        <v>18361.208071017667</v>
      </c>
      <c r="Q20" s="61">
        <v>9091712385</v>
      </c>
      <c r="R20" s="62">
        <v>940</v>
      </c>
      <c r="S20" s="34">
        <v>45839</v>
      </c>
      <c r="T20" s="32">
        <f>+AN20</f>
        <v>6</v>
      </c>
      <c r="V20" s="36">
        <v>113.29</v>
      </c>
      <c r="W20" s="36">
        <v>113.29</v>
      </c>
      <c r="X20" s="37">
        <f t="shared" si="42"/>
        <v>4.3234517394556471E-2</v>
      </c>
      <c r="Y20" s="38">
        <v>1998.07</v>
      </c>
      <c r="Z20" s="40">
        <f>Y20*AH20</f>
        <v>1878185.8</v>
      </c>
      <c r="AA20" s="40">
        <f>Z20/W20</f>
        <v>16578.56651072469</v>
      </c>
      <c r="AB20" s="47">
        <f>VLOOKUP(_xlfn.CONCAT(D20,E20),[1]INTERNACIÓN!$M$5:$N$1048576,2,FALSE)*Z20</f>
        <v>56345.574000000001</v>
      </c>
      <c r="AC20" s="39">
        <f>Z20+AB20</f>
        <v>1934531.3740000001</v>
      </c>
      <c r="AD20" s="41" t="str">
        <f>_xlfn.CONCAT(B20,Q20)</f>
        <v>C3107AWFR9091712385</v>
      </c>
      <c r="AE20" s="39">
        <f>AC20/W20</f>
        <v>17075.923506046431</v>
      </c>
      <c r="AF20" s="42">
        <f>IF(E20="USA",Y20/V20,IF(E20="CANADA",Y20/V20,(Y20/V20)/2.20462))</f>
        <v>17.636772883749668</v>
      </c>
      <c r="AG20" s="11">
        <f>Y20/W20</f>
        <v>17.636772883749668</v>
      </c>
      <c r="AH20" s="46">
        <f>IF(R20&lt;&gt;"",R20,"")</f>
        <v>940</v>
      </c>
      <c r="AI20" s="4">
        <f>W20</f>
        <v>113.29</v>
      </c>
      <c r="AJ20" s="43">
        <f>IF(Q20&lt;&gt;"",Q20,"")</f>
        <v>9091712385</v>
      </c>
      <c r="AK20" s="32">
        <v>6</v>
      </c>
      <c r="AL20" s="4">
        <f>AI20/AK20</f>
        <v>18.881666666666668</v>
      </c>
      <c r="AM20" s="32">
        <f>0</f>
        <v>0</v>
      </c>
      <c r="AN20" s="32">
        <f>AK20-AM20</f>
        <v>6</v>
      </c>
      <c r="AO20" s="10">
        <f>AN20*AL20</f>
        <v>113.29</v>
      </c>
      <c r="AP20" s="10" t="str">
        <f>+J20</f>
        <v>3) STOCK</v>
      </c>
    </row>
    <row r="21" spans="1:42" x14ac:dyDescent="0.25">
      <c r="A21" s="4" t="s">
        <v>36</v>
      </c>
      <c r="B21" s="5">
        <v>984</v>
      </c>
      <c r="C21" s="25" t="str">
        <f>VLOOKUP($B21,[1]SKU!$A$2:$H$1048576,2,FALSE)</f>
        <v>POSTA ROSADA</v>
      </c>
      <c r="D21" s="24" t="str">
        <f>VLOOKUP($B21,[1]SKU!$A$2:$H$1048576,3,FALSE)</f>
        <v>VACUNO</v>
      </c>
      <c r="E21" s="24" t="str">
        <f>VLOOKUP($B21,[1]SKU!$A$2:$H$1048576,4,FALSE)</f>
        <v>BRASIL</v>
      </c>
      <c r="F21" s="24" t="str">
        <f>VLOOKUP($B21,[1]SKU!$A$2:$H$1048576,5,FALSE)</f>
        <v>FRIBOI</v>
      </c>
      <c r="G21" s="24" t="str">
        <f>VLOOKUP($B21,[1]SKU!$A$2:$H$1048576,6,FALSE)</f>
        <v>ENFRIADO</v>
      </c>
      <c r="H21" s="24" t="str">
        <f>VLOOKUP($B21,[1]SKU!$A$2:$H$1048576,7,FALSE)</f>
        <v>V</v>
      </c>
      <c r="I21" s="24" t="str">
        <f>VLOOKUP($B21,[1]SKU!$A$2:$H$1048576,8,FALSE)</f>
        <v>1PC/B - 3-4B/C</v>
      </c>
      <c r="J21" s="24" t="s">
        <v>35</v>
      </c>
      <c r="K21" s="33">
        <f t="shared" ref="K21:K27" si="43">AO21</f>
        <v>17130.621999999999</v>
      </c>
      <c r="L21" s="27">
        <f t="shared" ref="L21:L27" si="44">+AE21</f>
        <v>5906.0197626215786</v>
      </c>
      <c r="M21" s="66">
        <v>45921</v>
      </c>
      <c r="N21" s="30">
        <f t="shared" ref="N21:N27" si="45">+K21*L21</f>
        <v>101173792.07799999</v>
      </c>
      <c r="O21" s="20">
        <f t="shared" ref="O21:O27" si="46">+L21/(1-0.03)</f>
        <v>6088.6801676511122</v>
      </c>
      <c r="P21" s="20">
        <f t="shared" ref="P21:P27" si="47">+L21/(1-0.07)</f>
        <v>6350.5588845393322</v>
      </c>
      <c r="Q21" s="61" t="s">
        <v>66</v>
      </c>
      <c r="R21" s="62">
        <v>940</v>
      </c>
      <c r="S21" s="34">
        <v>45839</v>
      </c>
      <c r="T21" s="32">
        <f t="shared" ref="T21:T27" si="48">+AN21</f>
        <v>811</v>
      </c>
      <c r="V21" s="36">
        <v>17130.621999999999</v>
      </c>
      <c r="W21" s="36">
        <f t="shared" ref="W21:W27" si="49">IF(E21="canada",V21/2.20462,IF(E21="usa",V21/2.20462,V21))</f>
        <v>17130.621999999999</v>
      </c>
      <c r="X21" s="37">
        <f>SUM(W21)/SUM($W$21:$W$28)</f>
        <v>0.70104901443781154</v>
      </c>
      <c r="Y21" s="38">
        <v>104496.79</v>
      </c>
      <c r="Z21" s="40">
        <f t="shared" ref="Z21:Z27" si="50">Y21*AH21</f>
        <v>98226982.599999994</v>
      </c>
      <c r="AA21" s="40">
        <f t="shared" ref="AA21:AA27" si="51">Z21/W21</f>
        <v>5733.9997695355132</v>
      </c>
      <c r="AB21" s="47">
        <f>VLOOKUP(_xlfn.CONCAT(D21,E21),[1]INTERNACIÓN!$M$5:$N$1048576,2,FALSE)*Z21</f>
        <v>2946809.4779999997</v>
      </c>
      <c r="AC21" s="39">
        <f t="shared" ref="AC21:AC27" si="52">Z21+AB21</f>
        <v>101173792.07799999</v>
      </c>
      <c r="AD21" s="41" t="str">
        <f t="shared" ref="AD21:AD27" si="53">_xlfn.CONCAT(B21,Q21)</f>
        <v>98461057687-3</v>
      </c>
      <c r="AE21" s="39">
        <f t="shared" ref="AE21:AE27" si="54">AC21/W21</f>
        <v>5906.0197626215786</v>
      </c>
      <c r="AF21" s="42">
        <f t="shared" ref="AF21:AF27" si="55">IF(E21="USA",Y21/V21,IF(E21="CANADA",Y21/V21,(Y21/V21)/2.20462))</f>
        <v>2.7669166363477675</v>
      </c>
      <c r="AG21" s="11">
        <f t="shared" ref="AG21:AG27" si="56">Y21/W21</f>
        <v>6.0999997548250144</v>
      </c>
      <c r="AH21" s="46">
        <f t="shared" ref="AH21:AH27" si="57">IF(R21&lt;&gt;"",R21,"")</f>
        <v>940</v>
      </c>
      <c r="AI21" s="4">
        <f t="shared" ref="AI21:AI27" si="58">W21</f>
        <v>17130.621999999999</v>
      </c>
      <c r="AJ21" s="43" t="str">
        <f t="shared" ref="AJ21:AJ27" si="59">IF(Q21&lt;&gt;"",Q21,"")</f>
        <v>61057687-3</v>
      </c>
      <c r="AK21" s="32">
        <v>811</v>
      </c>
      <c r="AL21" s="4">
        <f t="shared" ref="AL21:AL27" si="60">AI21/AK21</f>
        <v>21.122838471023428</v>
      </c>
      <c r="AM21" s="32">
        <f>0</f>
        <v>0</v>
      </c>
      <c r="AN21" s="32">
        <f t="shared" ref="AN21:AN27" si="61">AK21-AM21</f>
        <v>811</v>
      </c>
      <c r="AO21" s="10">
        <f t="shared" ref="AO21:AO27" si="62">AN21*AL21</f>
        <v>17130.621999999999</v>
      </c>
      <c r="AP21" s="10" t="str">
        <f t="shared" ref="AP21:AP27" si="63">+J21</f>
        <v>3) STOCK</v>
      </c>
    </row>
    <row r="22" spans="1:42" x14ac:dyDescent="0.25">
      <c r="A22" s="4" t="s">
        <v>36</v>
      </c>
      <c r="B22" s="5">
        <v>1047</v>
      </c>
      <c r="C22" s="25" t="str">
        <f>VLOOKUP($B22,[1]SKU!$A$2:$H$1048576,2,FALSE)</f>
        <v>LOMO LISO</v>
      </c>
      <c r="D22" s="24" t="str">
        <f>VLOOKUP($B22,[1]SKU!$A$2:$H$1048576,3,FALSE)</f>
        <v>VACUNO</v>
      </c>
      <c r="E22" s="24" t="str">
        <f>VLOOKUP($B22,[1]SKU!$A$2:$H$1048576,4,FALSE)</f>
        <v>BRASIL</v>
      </c>
      <c r="F22" s="24" t="str">
        <f>VLOOKUP($B22,[1]SKU!$A$2:$H$1048576,5,FALSE)</f>
        <v>FRIBOI</v>
      </c>
      <c r="G22" s="24" t="str">
        <f>VLOOKUP($B22,[1]SKU!$A$2:$H$1048576,6,FALSE)</f>
        <v>ENFRIADO</v>
      </c>
      <c r="H22" s="24" t="str">
        <f>VLOOKUP($B22,[1]SKU!$A$2:$H$1048576,7,FALSE)</f>
        <v>V</v>
      </c>
      <c r="I22" s="24" t="str">
        <f>VLOOKUP($B22,[1]SKU!$A$2:$H$1048576,8,FALSE)</f>
        <v>1PC/B - 3-6B/C</v>
      </c>
      <c r="J22" s="24" t="s">
        <v>35</v>
      </c>
      <c r="K22" s="33">
        <f t="shared" si="43"/>
        <v>468.69100000000003</v>
      </c>
      <c r="L22" s="27">
        <f t="shared" si="44"/>
        <v>7067.8511172606268</v>
      </c>
      <c r="M22" s="66">
        <v>45921</v>
      </c>
      <c r="N22" s="30">
        <f t="shared" si="45"/>
        <v>3312638.2080000006</v>
      </c>
      <c r="O22" s="20">
        <f t="shared" si="46"/>
        <v>7286.4444507841517</v>
      </c>
      <c r="P22" s="20">
        <f t="shared" si="47"/>
        <v>7599.8399110329328</v>
      </c>
      <c r="Q22" s="61" t="s">
        <v>66</v>
      </c>
      <c r="R22" s="62">
        <v>940</v>
      </c>
      <c r="S22" s="34">
        <v>45839</v>
      </c>
      <c r="T22" s="32">
        <f t="shared" si="48"/>
        <v>24</v>
      </c>
      <c r="V22" s="36">
        <v>468.69099999999997</v>
      </c>
      <c r="W22" s="36">
        <f t="shared" si="49"/>
        <v>468.69099999999997</v>
      </c>
      <c r="X22" s="37">
        <f t="shared" ref="X22:X28" si="64">SUM(W22)/SUM($W$21:$W$28)</f>
        <v>1.9180585715210592E-2</v>
      </c>
      <c r="Y22" s="38">
        <v>3421.44</v>
      </c>
      <c r="Z22" s="40">
        <f t="shared" si="50"/>
        <v>3216153.6</v>
      </c>
      <c r="AA22" s="40">
        <f t="shared" si="51"/>
        <v>6861.9913759811907</v>
      </c>
      <c r="AB22" s="47">
        <f>VLOOKUP(_xlfn.CONCAT(D22,E22),[1]INTERNACIÓN!$M$5:$N$1048576,2,FALSE)*Z22</f>
        <v>96484.607999999993</v>
      </c>
      <c r="AC22" s="39">
        <f t="shared" si="52"/>
        <v>3312638.2080000001</v>
      </c>
      <c r="AD22" s="41" t="str">
        <f t="shared" si="53"/>
        <v>104761057687-3</v>
      </c>
      <c r="AE22" s="39">
        <f t="shared" si="54"/>
        <v>7067.8511172606268</v>
      </c>
      <c r="AF22" s="42">
        <f t="shared" si="55"/>
        <v>3.3112240773974229</v>
      </c>
      <c r="AG22" s="11">
        <f t="shared" si="56"/>
        <v>7.2999908255119053</v>
      </c>
      <c r="AH22" s="46">
        <f t="shared" si="57"/>
        <v>940</v>
      </c>
      <c r="AI22" s="4">
        <f t="shared" si="58"/>
        <v>468.69099999999997</v>
      </c>
      <c r="AJ22" s="43" t="str">
        <f t="shared" si="59"/>
        <v>61057687-3</v>
      </c>
      <c r="AK22" s="32">
        <v>24</v>
      </c>
      <c r="AL22" s="4">
        <f t="shared" si="60"/>
        <v>19.528791666666667</v>
      </c>
      <c r="AM22" s="32">
        <f>0</f>
        <v>0</v>
      </c>
      <c r="AN22" s="32">
        <f t="shared" si="61"/>
        <v>24</v>
      </c>
      <c r="AO22" s="10">
        <f t="shared" si="62"/>
        <v>468.69100000000003</v>
      </c>
      <c r="AP22" s="10" t="str">
        <f t="shared" si="63"/>
        <v>3) STOCK</v>
      </c>
    </row>
    <row r="23" spans="1:42" x14ac:dyDescent="0.25">
      <c r="A23" s="4" t="s">
        <v>36</v>
      </c>
      <c r="B23" s="5">
        <v>1048</v>
      </c>
      <c r="C23" s="25" t="str">
        <f>VLOOKUP($B23,[1]SKU!$A$2:$H$1048576,2,FALSE)</f>
        <v>POSTA NEGRA</v>
      </c>
      <c r="D23" s="24" t="str">
        <f>VLOOKUP($B23,[1]SKU!$A$2:$H$1048576,3,FALSE)</f>
        <v>VACUNO</v>
      </c>
      <c r="E23" s="24" t="str">
        <f>VLOOKUP($B23,[1]SKU!$A$2:$H$1048576,4,FALSE)</f>
        <v>BRASIL</v>
      </c>
      <c r="F23" s="24" t="str">
        <f>VLOOKUP($B23,[1]SKU!$A$2:$H$1048576,5,FALSE)</f>
        <v>FRIBOI</v>
      </c>
      <c r="G23" s="24" t="str">
        <f>VLOOKUP($B23,[1]SKU!$A$2:$H$1048576,6,FALSE)</f>
        <v>ENFRIADO</v>
      </c>
      <c r="H23" s="24" t="str">
        <f>VLOOKUP($B23,[1]SKU!$A$2:$H$1048576,7,FALSE)</f>
        <v>V</v>
      </c>
      <c r="I23" s="24" t="str">
        <f>VLOOKUP($B23,[1]SKU!$A$2:$H$1048576,8,FALSE)</f>
        <v>1PC/B - 1-5B/C</v>
      </c>
      <c r="J23" s="24" t="s">
        <v>35</v>
      </c>
      <c r="K23" s="33">
        <f t="shared" si="43"/>
        <v>2324.1930000000002</v>
      </c>
      <c r="L23" s="27">
        <f t="shared" si="44"/>
        <v>6293.2981254138522</v>
      </c>
      <c r="M23" s="66">
        <v>45921</v>
      </c>
      <c r="N23" s="30">
        <f t="shared" si="45"/>
        <v>14626839.449999999</v>
      </c>
      <c r="O23" s="20">
        <f t="shared" si="46"/>
        <v>6487.9362117668579</v>
      </c>
      <c r="P23" s="20">
        <f t="shared" si="47"/>
        <v>6766.9872316277988</v>
      </c>
      <c r="Q23" s="61" t="s">
        <v>66</v>
      </c>
      <c r="R23" s="62">
        <v>940</v>
      </c>
      <c r="S23" s="34">
        <v>45839</v>
      </c>
      <c r="T23" s="32">
        <f t="shared" si="48"/>
        <v>120</v>
      </c>
      <c r="V23" s="36">
        <v>2324.1930000000002</v>
      </c>
      <c r="W23" s="36">
        <f t="shared" si="49"/>
        <v>2324.1930000000002</v>
      </c>
      <c r="X23" s="37">
        <f t="shared" si="64"/>
        <v>9.511465561573075E-2</v>
      </c>
      <c r="Y23" s="38">
        <v>15107.25</v>
      </c>
      <c r="Z23" s="40">
        <f t="shared" si="50"/>
        <v>14200815</v>
      </c>
      <c r="AA23" s="40">
        <f t="shared" si="51"/>
        <v>6109.9981800134492</v>
      </c>
      <c r="AB23" s="47">
        <f>VLOOKUP(_xlfn.CONCAT(D23,E23),[1]INTERNACIÓN!$M$5:$N$1048576,2,FALSE)*Z23</f>
        <v>426024.45</v>
      </c>
      <c r="AC23" s="39">
        <f t="shared" si="52"/>
        <v>14626839.449999999</v>
      </c>
      <c r="AD23" s="41" t="str">
        <f t="shared" si="53"/>
        <v>104861057687-3</v>
      </c>
      <c r="AE23" s="39">
        <f t="shared" si="54"/>
        <v>6293.2981254138522</v>
      </c>
      <c r="AF23" s="42">
        <f t="shared" si="55"/>
        <v>2.9483530331050685</v>
      </c>
      <c r="AG23" s="11">
        <f t="shared" si="56"/>
        <v>6.4999980638440951</v>
      </c>
      <c r="AH23" s="46">
        <f t="shared" si="57"/>
        <v>940</v>
      </c>
      <c r="AI23" s="4">
        <f t="shared" si="58"/>
        <v>2324.1930000000002</v>
      </c>
      <c r="AJ23" s="43" t="str">
        <f t="shared" si="59"/>
        <v>61057687-3</v>
      </c>
      <c r="AK23" s="32">
        <v>120</v>
      </c>
      <c r="AL23" s="4">
        <f t="shared" si="60"/>
        <v>19.368275000000001</v>
      </c>
      <c r="AM23" s="32">
        <f>0</f>
        <v>0</v>
      </c>
      <c r="AN23" s="32">
        <f t="shared" si="61"/>
        <v>120</v>
      </c>
      <c r="AO23" s="10">
        <f t="shared" si="62"/>
        <v>2324.1930000000002</v>
      </c>
      <c r="AP23" s="10" t="str">
        <f t="shared" si="63"/>
        <v>3) STOCK</v>
      </c>
    </row>
    <row r="24" spans="1:42" x14ac:dyDescent="0.25">
      <c r="A24" s="4" t="s">
        <v>36</v>
      </c>
      <c r="B24" s="5">
        <v>1051</v>
      </c>
      <c r="C24" s="25" t="str">
        <f>VLOOKUP($B24,[1]SKU!$A$2:$H$1048576,2,FALSE)</f>
        <v>ASIENTO</v>
      </c>
      <c r="D24" s="24" t="str">
        <f>VLOOKUP($B24,[1]SKU!$A$2:$H$1048576,3,FALSE)</f>
        <v>VACUNO</v>
      </c>
      <c r="E24" s="24" t="str">
        <f>VLOOKUP($B24,[1]SKU!$A$2:$H$1048576,4,FALSE)</f>
        <v>BRASIL</v>
      </c>
      <c r="F24" s="24" t="str">
        <f>VLOOKUP($B24,[1]SKU!$A$2:$H$1048576,5,FALSE)</f>
        <v>FRIBOI</v>
      </c>
      <c r="G24" s="24" t="str">
        <f>VLOOKUP($B24,[1]SKU!$A$2:$H$1048576,6,FALSE)</f>
        <v>ENFRIADO</v>
      </c>
      <c r="H24" s="24" t="str">
        <f>VLOOKUP($B24,[1]SKU!$A$2:$H$1048576,7,FALSE)</f>
        <v>V</v>
      </c>
      <c r="I24" s="24" t="str">
        <f>VLOOKUP($B24,[1]SKU!$A$2:$H$1048576,8,FALSE)</f>
        <v>1PC/B - 4-8B/C</v>
      </c>
      <c r="J24" s="24" t="s">
        <v>35</v>
      </c>
      <c r="K24" s="33">
        <f t="shared" si="43"/>
        <v>1019.864</v>
      </c>
      <c r="L24" s="27">
        <f t="shared" si="44"/>
        <v>6390.1177215785629</v>
      </c>
      <c r="M24" s="66">
        <v>45921</v>
      </c>
      <c r="N24" s="30">
        <f t="shared" si="45"/>
        <v>6517051.0199999996</v>
      </c>
      <c r="O24" s="20">
        <f t="shared" si="46"/>
        <v>6587.7502284315078</v>
      </c>
      <c r="P24" s="20">
        <f t="shared" si="47"/>
        <v>6871.0943242780249</v>
      </c>
      <c r="Q24" s="61" t="s">
        <v>66</v>
      </c>
      <c r="R24" s="62">
        <v>940</v>
      </c>
      <c r="S24" s="34">
        <v>45839</v>
      </c>
      <c r="T24" s="32">
        <f t="shared" si="48"/>
        <v>48</v>
      </c>
      <c r="V24" s="36">
        <v>1019.864</v>
      </c>
      <c r="W24" s="36">
        <f t="shared" si="49"/>
        <v>1019.864</v>
      </c>
      <c r="X24" s="37">
        <f t="shared" si="64"/>
        <v>4.1736642841141681E-2</v>
      </c>
      <c r="Y24" s="38">
        <v>6731.1</v>
      </c>
      <c r="Z24" s="40">
        <f t="shared" si="50"/>
        <v>6327234</v>
      </c>
      <c r="AA24" s="40">
        <f t="shared" si="51"/>
        <v>6203.9977879403523</v>
      </c>
      <c r="AB24" s="47">
        <f>VLOOKUP(_xlfn.CONCAT(D24,E24),[1]INTERNACIÓN!$M$5:$N$1048576,2,FALSE)*Z24</f>
        <v>189817.02</v>
      </c>
      <c r="AC24" s="39">
        <f t="shared" si="52"/>
        <v>6517051.0199999996</v>
      </c>
      <c r="AD24" s="41" t="str">
        <f t="shared" si="53"/>
        <v>105161057687-3</v>
      </c>
      <c r="AE24" s="39">
        <f t="shared" si="54"/>
        <v>6390.1177215785629</v>
      </c>
      <c r="AF24" s="42">
        <f t="shared" si="55"/>
        <v>2.9937121348554658</v>
      </c>
      <c r="AG24" s="11">
        <f t="shared" si="56"/>
        <v>6.5999976467450567</v>
      </c>
      <c r="AH24" s="46">
        <f t="shared" si="57"/>
        <v>940</v>
      </c>
      <c r="AI24" s="4">
        <f t="shared" si="58"/>
        <v>1019.864</v>
      </c>
      <c r="AJ24" s="43" t="str">
        <f t="shared" si="59"/>
        <v>61057687-3</v>
      </c>
      <c r="AK24" s="32">
        <v>48</v>
      </c>
      <c r="AL24" s="4">
        <f t="shared" si="60"/>
        <v>21.247166666666669</v>
      </c>
      <c r="AM24" s="32">
        <f>0</f>
        <v>0</v>
      </c>
      <c r="AN24" s="32">
        <f t="shared" si="61"/>
        <v>48</v>
      </c>
      <c r="AO24" s="10">
        <f t="shared" si="62"/>
        <v>1019.864</v>
      </c>
      <c r="AP24" s="10" t="str">
        <f t="shared" si="63"/>
        <v>3) STOCK</v>
      </c>
    </row>
    <row r="25" spans="1:42" x14ac:dyDescent="0.25">
      <c r="A25" s="4" t="s">
        <v>36</v>
      </c>
      <c r="B25" s="5">
        <v>355789</v>
      </c>
      <c r="C25" s="25" t="str">
        <f>VLOOKUP($B25,[1]SKU!$A$2:$H$1048576,2,FALSE)</f>
        <v>LOMO VETADO</v>
      </c>
      <c r="D25" s="24" t="str">
        <f>VLOOKUP($B25,[1]SKU!$A$2:$H$1048576,3,FALSE)</f>
        <v>VACUNO</v>
      </c>
      <c r="E25" s="24" t="str">
        <f>VLOOKUP($B25,[1]SKU!$A$2:$H$1048576,4,FALSE)</f>
        <v>BRASIL</v>
      </c>
      <c r="F25" s="24" t="str">
        <f>VLOOKUP($B25,[1]SKU!$A$2:$H$1048576,5,FALSE)</f>
        <v>FRIBOI</v>
      </c>
      <c r="G25" s="24" t="str">
        <f>VLOOKUP($B25,[1]SKU!$A$2:$H$1048576,6,FALSE)</f>
        <v>ENFRIADO</v>
      </c>
      <c r="H25" s="24" t="str">
        <f>VLOOKUP($B25,[1]SKU!$A$2:$H$1048576,7,FALSE)</f>
        <v>V</v>
      </c>
      <c r="I25" s="24" t="str">
        <f>VLOOKUP($B25,[1]SKU!$A$2:$H$1048576,8,FALSE)</f>
        <v>1PC/B - 5-20B/C</v>
      </c>
      <c r="J25" s="24" t="s">
        <v>35</v>
      </c>
      <c r="K25" s="33">
        <f t="shared" si="43"/>
        <v>1983.46</v>
      </c>
      <c r="L25" s="27">
        <f t="shared" si="44"/>
        <v>7358.3219525475679</v>
      </c>
      <c r="M25" s="66">
        <v>45921</v>
      </c>
      <c r="N25" s="30">
        <f t="shared" si="45"/>
        <v>14594937.26</v>
      </c>
      <c r="O25" s="20">
        <f t="shared" si="46"/>
        <v>7585.8989201521317</v>
      </c>
      <c r="P25" s="20">
        <f t="shared" si="47"/>
        <v>7912.1741425242672</v>
      </c>
      <c r="Q25" s="61" t="s">
        <v>66</v>
      </c>
      <c r="R25" s="62">
        <v>940</v>
      </c>
      <c r="S25" s="34">
        <v>45839</v>
      </c>
      <c r="T25" s="32">
        <f t="shared" si="48"/>
        <v>102</v>
      </c>
      <c r="V25" s="36">
        <v>1983.46</v>
      </c>
      <c r="W25" s="36">
        <f t="shared" si="49"/>
        <v>1983.46</v>
      </c>
      <c r="X25" s="37">
        <f t="shared" si="64"/>
        <v>8.1170589029214563E-2</v>
      </c>
      <c r="Y25" s="38">
        <v>15074.3</v>
      </c>
      <c r="Z25" s="40">
        <f t="shared" si="50"/>
        <v>14169842</v>
      </c>
      <c r="AA25" s="40">
        <f t="shared" si="51"/>
        <v>7144.001895677251</v>
      </c>
      <c r="AB25" s="47">
        <f>VLOOKUP(_xlfn.CONCAT(D25,E25),[1]INTERNACIÓN!$M$5:$N$1048576,2,FALSE)*Z25</f>
        <v>425095.26</v>
      </c>
      <c r="AC25" s="39">
        <f t="shared" si="52"/>
        <v>14594937.26</v>
      </c>
      <c r="AD25" s="41" t="str">
        <f t="shared" si="53"/>
        <v>35578961057687-3</v>
      </c>
      <c r="AE25" s="39">
        <f t="shared" si="54"/>
        <v>7358.3219525475679</v>
      </c>
      <c r="AF25" s="42">
        <f t="shared" si="55"/>
        <v>3.4473070264616696</v>
      </c>
      <c r="AG25" s="11">
        <f t="shared" si="56"/>
        <v>7.6000020166779256</v>
      </c>
      <c r="AH25" s="46">
        <f t="shared" si="57"/>
        <v>940</v>
      </c>
      <c r="AI25" s="4">
        <f t="shared" si="58"/>
        <v>1983.46</v>
      </c>
      <c r="AJ25" s="43" t="str">
        <f t="shared" si="59"/>
        <v>61057687-3</v>
      </c>
      <c r="AK25" s="32">
        <v>102</v>
      </c>
      <c r="AL25" s="4">
        <f t="shared" si="60"/>
        <v>19.445686274509804</v>
      </c>
      <c r="AM25" s="32">
        <f>0</f>
        <v>0</v>
      </c>
      <c r="AN25" s="32">
        <f t="shared" si="61"/>
        <v>102</v>
      </c>
      <c r="AO25" s="10">
        <f t="shared" si="62"/>
        <v>1983.46</v>
      </c>
      <c r="AP25" s="10" t="str">
        <f t="shared" si="63"/>
        <v>3) STOCK</v>
      </c>
    </row>
    <row r="26" spans="1:42" x14ac:dyDescent="0.25">
      <c r="A26" s="4" t="s">
        <v>36</v>
      </c>
      <c r="B26" s="5">
        <v>367532</v>
      </c>
      <c r="C26" s="25" t="str">
        <f>VLOOKUP($B26,[1]SKU!$A$2:$H$1048576,2,FALSE)</f>
        <v>FILETE</v>
      </c>
      <c r="D26" s="24" t="str">
        <f>VLOOKUP($B26,[1]SKU!$A$2:$H$1048576,3,FALSE)</f>
        <v>VACUNO</v>
      </c>
      <c r="E26" s="24" t="str">
        <f>VLOOKUP($B26,[1]SKU!$A$2:$H$1048576,4,FALSE)</f>
        <v>BRASIL</v>
      </c>
      <c r="F26" s="24" t="str">
        <f>VLOOKUP($B26,[1]SKU!$A$2:$H$1048576,5,FALSE)</f>
        <v>FRIBOI</v>
      </c>
      <c r="G26" s="24" t="str">
        <f>VLOOKUP($B26,[1]SKU!$A$2:$H$1048576,6,FALSE)</f>
        <v>ENFRIADO</v>
      </c>
      <c r="H26" s="24" t="str">
        <f>VLOOKUP($B26,[1]SKU!$A$2:$H$1048576,7,FALSE)</f>
        <v>V</v>
      </c>
      <c r="I26" s="24" t="str">
        <f>VLOOKUP($B26,[1]SKU!$A$2:$H$1048576,8,FALSE)</f>
        <v>1PC/B - 10-18B/C</v>
      </c>
      <c r="J26" s="24" t="s">
        <v>35</v>
      </c>
      <c r="K26" s="33">
        <f t="shared" si="43"/>
        <v>519.20600000000002</v>
      </c>
      <c r="L26" s="27">
        <f t="shared" si="44"/>
        <v>11327.939627045913</v>
      </c>
      <c r="M26" s="66">
        <v>45921</v>
      </c>
      <c r="N26" s="30">
        <f t="shared" si="45"/>
        <v>5881534.2220000001</v>
      </c>
      <c r="O26" s="20">
        <f t="shared" si="46"/>
        <v>11678.288275305065</v>
      </c>
      <c r="P26" s="20">
        <f t="shared" si="47"/>
        <v>12180.580244135392</v>
      </c>
      <c r="Q26" s="61" t="s">
        <v>66</v>
      </c>
      <c r="R26" s="62">
        <v>940</v>
      </c>
      <c r="S26" s="34">
        <v>45839</v>
      </c>
      <c r="T26" s="32">
        <f t="shared" si="48"/>
        <v>26</v>
      </c>
      <c r="V26" s="36">
        <v>519.20600000000002</v>
      </c>
      <c r="W26" s="36">
        <f t="shared" si="49"/>
        <v>519.20600000000002</v>
      </c>
      <c r="X26" s="37">
        <f t="shared" si="64"/>
        <v>2.1247848127767831E-2</v>
      </c>
      <c r="Y26" s="38">
        <v>6074.71</v>
      </c>
      <c r="Z26" s="40">
        <f t="shared" si="50"/>
        <v>5710227.4000000004</v>
      </c>
      <c r="AA26" s="40">
        <f t="shared" si="51"/>
        <v>10997.999637908653</v>
      </c>
      <c r="AB26" s="47">
        <f>VLOOKUP(_xlfn.CONCAT(D26,E26),[1]INTERNACIÓN!$M$5:$N$1048576,2,FALSE)*Z26</f>
        <v>171306.82200000001</v>
      </c>
      <c r="AC26" s="39">
        <f t="shared" si="52"/>
        <v>5881534.2220000001</v>
      </c>
      <c r="AD26" s="41" t="str">
        <f t="shared" si="53"/>
        <v>36753261057687-3</v>
      </c>
      <c r="AE26" s="39">
        <f t="shared" si="54"/>
        <v>11327.939627045913</v>
      </c>
      <c r="AF26" s="42">
        <f t="shared" si="55"/>
        <v>5.3070368656713809</v>
      </c>
      <c r="AG26" s="11">
        <f t="shared" si="56"/>
        <v>11.69999961479644</v>
      </c>
      <c r="AH26" s="46">
        <f t="shared" si="57"/>
        <v>940</v>
      </c>
      <c r="AI26" s="4">
        <f t="shared" si="58"/>
        <v>519.20600000000002</v>
      </c>
      <c r="AJ26" s="43" t="str">
        <f t="shared" si="59"/>
        <v>61057687-3</v>
      </c>
      <c r="AK26" s="32">
        <v>26</v>
      </c>
      <c r="AL26" s="4">
        <f t="shared" si="60"/>
        <v>19.969461538461537</v>
      </c>
      <c r="AM26" s="32">
        <f>0</f>
        <v>0</v>
      </c>
      <c r="AN26" s="32">
        <f t="shared" si="61"/>
        <v>26</v>
      </c>
      <c r="AO26" s="10">
        <f t="shared" si="62"/>
        <v>519.20600000000002</v>
      </c>
      <c r="AP26" s="10" t="str">
        <f t="shared" si="63"/>
        <v>3) STOCK</v>
      </c>
    </row>
    <row r="27" spans="1:42" x14ac:dyDescent="0.25">
      <c r="A27" s="4" t="s">
        <v>36</v>
      </c>
      <c r="B27" s="5">
        <v>388271</v>
      </c>
      <c r="C27" s="25" t="str">
        <f>VLOOKUP($B27,[1]SKU!$A$2:$H$1048576,2,FALSE)</f>
        <v>POSTA NEGRA</v>
      </c>
      <c r="D27" s="24" t="str">
        <f>VLOOKUP($B27,[1]SKU!$A$2:$H$1048576,3,FALSE)</f>
        <v>VACUNO</v>
      </c>
      <c r="E27" s="24" t="str">
        <f>VLOOKUP($B27,[1]SKU!$A$2:$H$1048576,4,FALSE)</f>
        <v>BRASIL</v>
      </c>
      <c r="F27" s="24" t="str">
        <f>VLOOKUP($B27,[1]SKU!$A$2:$H$1048576,5,FALSE)</f>
        <v>FRIBOI</v>
      </c>
      <c r="G27" s="24" t="str">
        <f>VLOOKUP($B27,[1]SKU!$A$2:$H$1048576,6,FALSE)</f>
        <v>ENFRIADO</v>
      </c>
      <c r="H27" s="24" t="str">
        <f>VLOOKUP($B27,[1]SKU!$A$2:$H$1048576,7,FALSE)</f>
        <v>V</v>
      </c>
      <c r="I27" s="24" t="str">
        <f>VLOOKUP($B27,[1]SKU!$A$2:$H$1048576,8,FALSE)</f>
        <v>1PC/B - 1-3B/C</v>
      </c>
      <c r="J27" s="24" t="s">
        <v>35</v>
      </c>
      <c r="K27" s="33">
        <f t="shared" si="43"/>
        <v>970.62900000000002</v>
      </c>
      <c r="L27" s="27">
        <f t="shared" si="44"/>
        <v>6583.7627929929968</v>
      </c>
      <c r="M27" s="66">
        <v>45921</v>
      </c>
      <c r="N27" s="30">
        <f t="shared" si="45"/>
        <v>6390391.0959999999</v>
      </c>
      <c r="O27" s="20">
        <f t="shared" si="46"/>
        <v>6787.3843226731924</v>
      </c>
      <c r="P27" s="20">
        <f t="shared" si="47"/>
        <v>7079.3148311752657</v>
      </c>
      <c r="Q27" s="61" t="s">
        <v>66</v>
      </c>
      <c r="R27" s="62">
        <v>940</v>
      </c>
      <c r="S27" s="34">
        <v>45839</v>
      </c>
      <c r="T27" s="32">
        <f t="shared" si="48"/>
        <v>51</v>
      </c>
      <c r="V27" s="36">
        <v>970.62900000000002</v>
      </c>
      <c r="W27" s="36">
        <f t="shared" si="49"/>
        <v>970.62900000000002</v>
      </c>
      <c r="X27" s="37">
        <f t="shared" si="64"/>
        <v>3.9721762807839588E-2</v>
      </c>
      <c r="Y27" s="38">
        <v>6600.28</v>
      </c>
      <c r="Z27" s="40">
        <f t="shared" si="50"/>
        <v>6204263.2000000002</v>
      </c>
      <c r="AA27" s="40">
        <f t="shared" si="51"/>
        <v>6392.0027116436868</v>
      </c>
      <c r="AB27" s="47">
        <f>VLOOKUP(_xlfn.CONCAT(D27,E27),[1]INTERNACIÓN!$M$5:$N$1048576,2,FALSE)*Z27</f>
        <v>186127.89600000001</v>
      </c>
      <c r="AC27" s="39">
        <f t="shared" si="52"/>
        <v>6390391.0959999999</v>
      </c>
      <c r="AD27" s="41" t="str">
        <f t="shared" si="53"/>
        <v>38827161057687-3</v>
      </c>
      <c r="AE27" s="39">
        <f t="shared" si="54"/>
        <v>6583.7627929929968</v>
      </c>
      <c r="AF27" s="42">
        <f t="shared" si="55"/>
        <v>3.0844330926542112</v>
      </c>
      <c r="AG27" s="11">
        <f t="shared" si="56"/>
        <v>6.8000028847273262</v>
      </c>
      <c r="AH27" s="46">
        <f t="shared" si="57"/>
        <v>940</v>
      </c>
      <c r="AI27" s="4">
        <f t="shared" si="58"/>
        <v>970.62900000000002</v>
      </c>
      <c r="AJ27" s="43" t="str">
        <f t="shared" si="59"/>
        <v>61057687-3</v>
      </c>
      <c r="AK27" s="32">
        <v>51</v>
      </c>
      <c r="AL27" s="4">
        <f t="shared" si="60"/>
        <v>19.031941176470589</v>
      </c>
      <c r="AM27" s="32">
        <f>0</f>
        <v>0</v>
      </c>
      <c r="AN27" s="32">
        <f t="shared" si="61"/>
        <v>51</v>
      </c>
      <c r="AO27" s="10">
        <f t="shared" si="62"/>
        <v>970.62900000000002</v>
      </c>
      <c r="AP27" s="10" t="str">
        <f t="shared" si="63"/>
        <v>3) STOCK</v>
      </c>
    </row>
    <row r="28" spans="1:42" x14ac:dyDescent="0.25">
      <c r="A28" s="4" t="s">
        <v>36</v>
      </c>
      <c r="B28" s="5">
        <v>391322</v>
      </c>
      <c r="C28" s="25" t="str">
        <f>VLOOKUP($B28,[1]SKU!$A$2:$H$1048576,2,FALSE)</f>
        <v>PUNTA DE GANSO</v>
      </c>
      <c r="D28" s="24" t="str">
        <f>VLOOKUP($B28,[1]SKU!$A$2:$H$1048576,3,FALSE)</f>
        <v>VACUNO</v>
      </c>
      <c r="E28" s="24" t="str">
        <f>VLOOKUP($B28,[1]SKU!$A$2:$H$1048576,4,FALSE)</f>
        <v>BRASIL</v>
      </c>
      <c r="F28" s="24" t="str">
        <f>VLOOKUP($B28,[1]SKU!$A$2:$H$1048576,5,FALSE)</f>
        <v>FRIBOI</v>
      </c>
      <c r="G28" s="24" t="str">
        <f>VLOOKUP($B28,[1]SKU!$A$2:$H$1048576,6,FALSE)</f>
        <v>ENFRIADO</v>
      </c>
      <c r="H28" s="24" t="str">
        <f>VLOOKUP($B28,[1]SKU!$A$2:$H$1048576,7,FALSE)</f>
        <v>V</v>
      </c>
      <c r="I28" s="24" t="str">
        <f>VLOOKUP($B28,[1]SKU!$A$2:$H$1048576,8,FALSE)</f>
        <v>1PC/B - 8-15B/C</v>
      </c>
      <c r="J28" s="24" t="s">
        <v>35</v>
      </c>
      <c r="K28" s="33">
        <f t="shared" ref="K28:K33" si="65">AO28</f>
        <v>19.033000000000001</v>
      </c>
      <c r="L28" s="27">
        <f t="shared" ref="L28:L33" si="66">+AE28</f>
        <v>10069.117217464403</v>
      </c>
      <c r="M28" s="66">
        <v>45921</v>
      </c>
      <c r="N28" s="30">
        <f t="shared" ref="N28:N33" si="67">+K28*L28</f>
        <v>191645.508</v>
      </c>
      <c r="O28" s="20">
        <f t="shared" ref="O28:O33" si="68">+L28/(1-0.03)</f>
        <v>10380.533213880828</v>
      </c>
      <c r="P28" s="20">
        <f t="shared" ref="P28:P33" si="69">+L28/(1-0.07)</f>
        <v>10827.007760714412</v>
      </c>
      <c r="Q28" s="61" t="s">
        <v>66</v>
      </c>
      <c r="R28" s="62">
        <v>940</v>
      </c>
      <c r="S28" s="34">
        <v>45839</v>
      </c>
      <c r="T28" s="32">
        <f t="shared" ref="T28:T33" si="70">+AN28</f>
        <v>1</v>
      </c>
      <c r="V28" s="36">
        <v>19.033000000000001</v>
      </c>
      <c r="W28" s="36">
        <f t="shared" ref="W28:W33" si="71">IF(E28="canada",V28/2.20462,IF(E28="usa",V28/2.20462,V28))</f>
        <v>19.033000000000001</v>
      </c>
      <c r="X28" s="37">
        <f t="shared" si="64"/>
        <v>7.7890142528361597E-4</v>
      </c>
      <c r="Y28" s="38">
        <v>197.94</v>
      </c>
      <c r="Z28" s="40">
        <f t="shared" ref="Z28:Z33" si="72">Y28*AH28</f>
        <v>186063.6</v>
      </c>
      <c r="AA28" s="40">
        <f t="shared" ref="AA28:AA33" si="73">Z28/W28</f>
        <v>9775.841958703304</v>
      </c>
      <c r="AB28" s="47">
        <f>VLOOKUP(_xlfn.CONCAT(D28,E28),[1]INTERNACIÓN!$M$5:$N$1048576,2,FALSE)*Z28</f>
        <v>5581.9080000000004</v>
      </c>
      <c r="AC28" s="39">
        <f t="shared" ref="AC28:AC33" si="74">Z28+AB28</f>
        <v>191645.508</v>
      </c>
      <c r="AD28" s="41" t="str">
        <f t="shared" ref="AD28:AD33" si="75">_xlfn.CONCAT(B28,Q28)</f>
        <v>39132261057687-3</v>
      </c>
      <c r="AE28" s="39">
        <f t="shared" ref="AE28:AE33" si="76">AC28/W28</f>
        <v>10069.117217464403</v>
      </c>
      <c r="AF28" s="42">
        <f t="shared" ref="AF28:AF33" si="77">IF(E28="USA",Y28/V28,IF(E28="CANADA",Y28/V28,(Y28/V28)/2.20462))</f>
        <v>4.7172899959906749</v>
      </c>
      <c r="AG28" s="11">
        <f t="shared" ref="AG28:AG33" si="78">Y28/W28</f>
        <v>10.399831870960961</v>
      </c>
      <c r="AH28" s="46">
        <f t="shared" ref="AH28:AH33" si="79">IF(R28&lt;&gt;"",R28,"")</f>
        <v>940</v>
      </c>
      <c r="AI28" s="4">
        <f t="shared" ref="AI28:AI33" si="80">W28</f>
        <v>19.033000000000001</v>
      </c>
      <c r="AJ28" s="43" t="str">
        <f t="shared" ref="AJ28:AJ33" si="81">IF(Q28&lt;&gt;"",Q28,"")</f>
        <v>61057687-3</v>
      </c>
      <c r="AK28" s="32">
        <v>1</v>
      </c>
      <c r="AL28" s="4">
        <f t="shared" ref="AL28:AL33" si="82">AI28/AK28</f>
        <v>19.033000000000001</v>
      </c>
      <c r="AM28" s="32">
        <f>0</f>
        <v>0</v>
      </c>
      <c r="AN28" s="32">
        <f t="shared" ref="AN28:AN33" si="83">AK28-AM28</f>
        <v>1</v>
      </c>
      <c r="AO28" s="10">
        <f t="shared" ref="AO28:AO33" si="84">AN28*AL28</f>
        <v>19.033000000000001</v>
      </c>
      <c r="AP28" s="10" t="str">
        <f t="shared" ref="AP28:AP33" si="85">+J28</f>
        <v>3) STOCK</v>
      </c>
    </row>
    <row r="29" spans="1:42" x14ac:dyDescent="0.25">
      <c r="A29" s="4" t="s">
        <v>36</v>
      </c>
      <c r="B29" s="5" t="s">
        <v>61</v>
      </c>
      <c r="C29" s="25" t="str">
        <f>VLOOKUP($B29,[1]SKU!$A$2:$H$1048576,2,FALSE)</f>
        <v>COSTILLAR IWP</v>
      </c>
      <c r="D29" s="24" t="str">
        <f>VLOOKUP($B29,[1]SKU!$A$2:$H$1048576,3,FALSE)</f>
        <v>CERDO</v>
      </c>
      <c r="E29" s="24" t="str">
        <f>VLOOKUP($B29,[1]SKU!$A$2:$H$1048576,4,FALSE)</f>
        <v>BRASIL</v>
      </c>
      <c r="F29" s="24" t="str">
        <f>VLOOKUP($B29,[1]SKU!$A$2:$H$1048576,5,FALSE)</f>
        <v>SEARA</v>
      </c>
      <c r="G29" s="24" t="str">
        <f>VLOOKUP($B29,[1]SKU!$A$2:$H$1048576,6,FALSE)</f>
        <v>CONGELADO</v>
      </c>
      <c r="H29" s="24" t="str">
        <f>VLOOKUP($B29,[1]SKU!$A$2:$H$1048576,7,FALSE)</f>
        <v>-</v>
      </c>
      <c r="I29" s="24" t="str">
        <f>VLOOKUP($B29,[1]SKU!$A$2:$H$1048576,8,FALSE)</f>
        <v>1PC/B - 9-10B/C</v>
      </c>
      <c r="J29" s="24" t="s">
        <v>35</v>
      </c>
      <c r="K29" s="33">
        <f t="shared" si="65"/>
        <v>24499.51</v>
      </c>
      <c r="L29" s="27">
        <f t="shared" si="66"/>
        <v>3177.2000997570981</v>
      </c>
      <c r="M29" s="66">
        <v>46554</v>
      </c>
      <c r="N29" s="30">
        <f t="shared" si="67"/>
        <v>77839845.616000012</v>
      </c>
      <c r="O29" s="20">
        <f t="shared" si="68"/>
        <v>3275.4640203681424</v>
      </c>
      <c r="P29" s="20">
        <f t="shared" si="69"/>
        <v>3416.3441932872024</v>
      </c>
      <c r="Q29" s="61">
        <v>1266037</v>
      </c>
      <c r="R29" s="62">
        <v>940</v>
      </c>
      <c r="S29" s="34">
        <v>45839</v>
      </c>
      <c r="T29" s="32">
        <f t="shared" si="70"/>
        <v>1352</v>
      </c>
      <c r="V29" s="36">
        <v>24499.51</v>
      </c>
      <c r="W29" s="36">
        <f t="shared" si="71"/>
        <v>24499.51</v>
      </c>
      <c r="X29" s="56">
        <f>W29/SUM($W$29)</f>
        <v>1</v>
      </c>
      <c r="Y29" s="38">
        <v>79623.41</v>
      </c>
      <c r="Z29" s="40">
        <f t="shared" si="72"/>
        <v>74846005.400000006</v>
      </c>
      <c r="AA29" s="40">
        <f t="shared" si="73"/>
        <v>3055.0000959202862</v>
      </c>
      <c r="AB29" s="47">
        <f>VLOOKUP(_xlfn.CONCAT(D29,E29),[1]INTERNACIÓN!$M$5:$N$1048576,2,FALSE)*Z29</f>
        <v>2993840.2160000005</v>
      </c>
      <c r="AC29" s="39">
        <f t="shared" si="74"/>
        <v>77839845.616000012</v>
      </c>
      <c r="AD29" s="41" t="str">
        <f t="shared" si="75"/>
        <v>SPA-281266037</v>
      </c>
      <c r="AE29" s="39">
        <f t="shared" si="76"/>
        <v>3177.2000997570981</v>
      </c>
      <c r="AF29" s="42">
        <f t="shared" si="77"/>
        <v>1.4741770019517459</v>
      </c>
      <c r="AG29" s="11">
        <f t="shared" si="78"/>
        <v>3.2500001020428577</v>
      </c>
      <c r="AH29" s="46">
        <f t="shared" si="79"/>
        <v>940</v>
      </c>
      <c r="AI29" s="4">
        <f t="shared" si="80"/>
        <v>24499.51</v>
      </c>
      <c r="AJ29" s="43">
        <f t="shared" si="81"/>
        <v>1266037</v>
      </c>
      <c r="AK29" s="32">
        <v>1352</v>
      </c>
      <c r="AL29" s="4">
        <f t="shared" si="82"/>
        <v>18.120939349112426</v>
      </c>
      <c r="AM29" s="32">
        <f>0</f>
        <v>0</v>
      </c>
      <c r="AN29" s="32">
        <f t="shared" si="83"/>
        <v>1352</v>
      </c>
      <c r="AO29" s="10">
        <f t="shared" si="84"/>
        <v>24499.51</v>
      </c>
      <c r="AP29" s="10" t="str">
        <f t="shared" si="85"/>
        <v>3) STOCK</v>
      </c>
    </row>
    <row r="30" spans="1:42" x14ac:dyDescent="0.25">
      <c r="A30" s="4" t="s">
        <v>36</v>
      </c>
      <c r="B30" s="5" t="s">
        <v>62</v>
      </c>
      <c r="C30" s="25" t="str">
        <f>VLOOKUP($B30,[1]SKU!$A$2:$H$1048576,2,FALSE)</f>
        <v xml:space="preserve">CHULETA CENTRO </v>
      </c>
      <c r="D30" s="24" t="str">
        <f>VLOOKUP($B30,[1]SKU!$A$2:$H$1048576,3,FALSE)</f>
        <v>CERDO</v>
      </c>
      <c r="E30" s="24" t="str">
        <f>VLOOKUP($B30,[1]SKU!$A$2:$H$1048576,4,FALSE)</f>
        <v>BRASIL</v>
      </c>
      <c r="F30" s="24" t="str">
        <f>VLOOKUP($B30,[1]SKU!$A$2:$H$1048576,5,FALSE)</f>
        <v>SEARA</v>
      </c>
      <c r="G30" s="24" t="str">
        <f>VLOOKUP($B30,[1]SKU!$A$2:$H$1048576,6,FALSE)</f>
        <v>CONGELADO</v>
      </c>
      <c r="H30" s="24" t="str">
        <f>VLOOKUP($B30,[1]SKU!$A$2:$H$1048576,7,FALSE)</f>
        <v>-</v>
      </c>
      <c r="I30" s="24" t="str">
        <f>VLOOKUP($B30,[1]SKU!$A$2:$H$1048576,8,FALSE)</f>
        <v>1PC/B - 3-4B/C</v>
      </c>
      <c r="J30" s="24" t="s">
        <v>35</v>
      </c>
      <c r="K30" s="33">
        <f t="shared" si="65"/>
        <v>24362.82</v>
      </c>
      <c r="L30" s="27">
        <f t="shared" si="66"/>
        <v>2365.7918234424424</v>
      </c>
      <c r="M30" s="66">
        <v>46559</v>
      </c>
      <c r="N30" s="30">
        <f t="shared" si="67"/>
        <v>57637360.352000006</v>
      </c>
      <c r="O30" s="20">
        <f t="shared" si="68"/>
        <v>2438.9606427241674</v>
      </c>
      <c r="P30" s="20">
        <f t="shared" si="69"/>
        <v>2543.8621757445617</v>
      </c>
      <c r="Q30" s="61">
        <v>1267093</v>
      </c>
      <c r="R30" s="62">
        <v>940</v>
      </c>
      <c r="S30" s="34">
        <v>45839</v>
      </c>
      <c r="T30" s="32">
        <f t="shared" si="70"/>
        <v>1344</v>
      </c>
      <c r="V30" s="36">
        <v>24362.82</v>
      </c>
      <c r="W30" s="36">
        <f t="shared" si="71"/>
        <v>24362.82</v>
      </c>
      <c r="X30" s="56">
        <f>W30/SUM($W$30)</f>
        <v>1</v>
      </c>
      <c r="Y30" s="38">
        <v>58958.02</v>
      </c>
      <c r="Z30" s="40">
        <f t="shared" si="72"/>
        <v>55420538.799999997</v>
      </c>
      <c r="AA30" s="40">
        <f t="shared" si="73"/>
        <v>2274.7998302331175</v>
      </c>
      <c r="AB30" s="47">
        <f>VLOOKUP(_xlfn.CONCAT(D30,E30),[1]INTERNACIÓN!$M$5:$N$1048576,2,FALSE)*Z30</f>
        <v>2216821.5520000001</v>
      </c>
      <c r="AC30" s="39">
        <f t="shared" si="74"/>
        <v>57637360.351999998</v>
      </c>
      <c r="AD30" s="41" t="str">
        <f t="shared" si="75"/>
        <v>LBI-301267093</v>
      </c>
      <c r="AE30" s="39">
        <f t="shared" si="76"/>
        <v>2365.7918234424424</v>
      </c>
      <c r="AF30" s="42">
        <f t="shared" si="77"/>
        <v>1.0976947589139776</v>
      </c>
      <c r="AG30" s="11">
        <f t="shared" si="78"/>
        <v>2.4199998193969332</v>
      </c>
      <c r="AH30" s="46">
        <f t="shared" si="79"/>
        <v>940</v>
      </c>
      <c r="AI30" s="4">
        <f t="shared" si="80"/>
        <v>24362.82</v>
      </c>
      <c r="AJ30" s="43">
        <f t="shared" si="81"/>
        <v>1267093</v>
      </c>
      <c r="AK30" s="32">
        <v>1344</v>
      </c>
      <c r="AL30" s="4">
        <f t="shared" si="82"/>
        <v>18.127098214285713</v>
      </c>
      <c r="AM30" s="32">
        <f>0</f>
        <v>0</v>
      </c>
      <c r="AN30" s="32">
        <f t="shared" si="83"/>
        <v>1344</v>
      </c>
      <c r="AO30" s="10">
        <f t="shared" si="84"/>
        <v>24362.82</v>
      </c>
      <c r="AP30" s="10" t="str">
        <f t="shared" si="85"/>
        <v>3) STOCK</v>
      </c>
    </row>
    <row r="31" spans="1:42" x14ac:dyDescent="0.25">
      <c r="A31" s="4" t="s">
        <v>36</v>
      </c>
      <c r="B31" s="5" t="s">
        <v>62</v>
      </c>
      <c r="C31" s="25" t="str">
        <f>VLOOKUP($B31,[1]SKU!$A$2:$H$1048576,2,FALSE)</f>
        <v xml:space="preserve">CHULETA CENTRO </v>
      </c>
      <c r="D31" s="24" t="str">
        <f>VLOOKUP($B31,[1]SKU!$A$2:$H$1048576,3,FALSE)</f>
        <v>CERDO</v>
      </c>
      <c r="E31" s="24" t="str">
        <f>VLOOKUP($B31,[1]SKU!$A$2:$H$1048576,4,FALSE)</f>
        <v>BRASIL</v>
      </c>
      <c r="F31" s="24" t="str">
        <f>VLOOKUP($B31,[1]SKU!$A$2:$H$1048576,5,FALSE)</f>
        <v>SEARA</v>
      </c>
      <c r="G31" s="24" t="str">
        <f>VLOOKUP($B31,[1]SKU!$A$2:$H$1048576,6,FALSE)</f>
        <v>CONGELADO</v>
      </c>
      <c r="H31" s="24" t="str">
        <f>VLOOKUP($B31,[1]SKU!$A$2:$H$1048576,7,FALSE)</f>
        <v>-</v>
      </c>
      <c r="I31" s="24" t="str">
        <f>VLOOKUP($B31,[1]SKU!$A$2:$H$1048576,8,FALSE)</f>
        <v>1PC/B - 3-4B/C</v>
      </c>
      <c r="J31" s="24" t="s">
        <v>35</v>
      </c>
      <c r="K31" s="33">
        <f t="shared" si="65"/>
        <v>24387.630000000005</v>
      </c>
      <c r="L31" s="27">
        <f t="shared" si="66"/>
        <v>2365.7918156048781</v>
      </c>
      <c r="M31" s="66">
        <v>46558</v>
      </c>
      <c r="N31" s="30">
        <f t="shared" si="67"/>
        <v>57696055.456000008</v>
      </c>
      <c r="O31" s="20">
        <f t="shared" si="68"/>
        <v>2438.9606346442042</v>
      </c>
      <c r="P31" s="20">
        <f t="shared" si="69"/>
        <v>2543.8621673170733</v>
      </c>
      <c r="Q31" s="61">
        <v>1265960</v>
      </c>
      <c r="R31" s="62">
        <v>940</v>
      </c>
      <c r="S31" s="34">
        <v>45839</v>
      </c>
      <c r="T31" s="32">
        <f t="shared" si="70"/>
        <v>1320</v>
      </c>
      <c r="V31" s="36">
        <v>24387.63</v>
      </c>
      <c r="W31" s="36">
        <f t="shared" si="71"/>
        <v>24387.63</v>
      </c>
      <c r="X31" s="56">
        <f>W31/SUM($W$31)</f>
        <v>1</v>
      </c>
      <c r="Y31" s="38">
        <v>59018.06</v>
      </c>
      <c r="Z31" s="40">
        <f t="shared" si="72"/>
        <v>55476976.399999999</v>
      </c>
      <c r="AA31" s="40">
        <f t="shared" si="73"/>
        <v>2274.7998226969985</v>
      </c>
      <c r="AB31" s="47">
        <f>VLOOKUP(_xlfn.CONCAT(D31,E31),[1]INTERNACIÓN!$M$5:$N$1048576,2,FALSE)*Z31</f>
        <v>2219079.0559999999</v>
      </c>
      <c r="AC31" s="39">
        <f t="shared" si="74"/>
        <v>57696055.456</v>
      </c>
      <c r="AD31" s="41" t="str">
        <f t="shared" si="75"/>
        <v>LBI-301265960</v>
      </c>
      <c r="AE31" s="39">
        <f t="shared" si="76"/>
        <v>2365.7918156048781</v>
      </c>
      <c r="AF31" s="42">
        <f t="shared" si="77"/>
        <v>1.0976947552774563</v>
      </c>
      <c r="AG31" s="11">
        <f t="shared" si="78"/>
        <v>2.4199998113797854</v>
      </c>
      <c r="AH31" s="46">
        <f t="shared" si="79"/>
        <v>940</v>
      </c>
      <c r="AI31" s="4">
        <f t="shared" si="80"/>
        <v>24387.63</v>
      </c>
      <c r="AJ31" s="43">
        <f t="shared" si="81"/>
        <v>1265960</v>
      </c>
      <c r="AK31" s="32">
        <v>1320</v>
      </c>
      <c r="AL31" s="4">
        <f t="shared" si="82"/>
        <v>18.475477272727275</v>
      </c>
      <c r="AM31" s="32">
        <f>0</f>
        <v>0</v>
      </c>
      <c r="AN31" s="32">
        <f t="shared" si="83"/>
        <v>1320</v>
      </c>
      <c r="AO31" s="10">
        <f t="shared" si="84"/>
        <v>24387.630000000005</v>
      </c>
      <c r="AP31" s="10" t="str">
        <f t="shared" si="85"/>
        <v>3) STOCK</v>
      </c>
    </row>
    <row r="32" spans="1:42" x14ac:dyDescent="0.25">
      <c r="A32" s="4" t="s">
        <v>36</v>
      </c>
      <c r="B32" s="5" t="s">
        <v>63</v>
      </c>
      <c r="C32" s="25" t="str">
        <f>VLOOKUP($B32,[1]SKU!$A$2:$H$1048576,2,FALSE)</f>
        <v>PULPA PIERNA</v>
      </c>
      <c r="D32" s="24" t="str">
        <f>VLOOKUP($B32,[1]SKU!$A$2:$H$1048576,3,FALSE)</f>
        <v>CERDO</v>
      </c>
      <c r="E32" s="24" t="str">
        <f>VLOOKUP($B32,[1]SKU!$A$2:$H$1048576,4,FALSE)</f>
        <v>BRASIL</v>
      </c>
      <c r="F32" s="24" t="str">
        <f>VLOOKUP($B32,[1]SKU!$A$2:$H$1048576,5,FALSE)</f>
        <v>SEARA</v>
      </c>
      <c r="G32" s="24" t="str">
        <f>VLOOKUP($B32,[1]SKU!$A$2:$H$1048576,6,FALSE)</f>
        <v>CONGELADO</v>
      </c>
      <c r="H32" s="24" t="str">
        <f>VLOOKUP($B32,[1]SKU!$A$2:$H$1048576,7,FALSE)</f>
        <v>-</v>
      </c>
      <c r="I32" s="24" t="str">
        <f>VLOOKUP($B32,[1]SKU!$A$2:$H$1048576,8,FALSE)</f>
        <v>1PC/B - 2B/C</v>
      </c>
      <c r="J32" s="24" t="s">
        <v>35</v>
      </c>
      <c r="K32" s="33">
        <f t="shared" si="65"/>
        <v>23961</v>
      </c>
      <c r="L32" s="27">
        <f t="shared" si="66"/>
        <v>2923.8946879999999</v>
      </c>
      <c r="M32" s="66">
        <v>46541</v>
      </c>
      <c r="N32" s="30">
        <f t="shared" si="67"/>
        <v>70059440.619167998</v>
      </c>
      <c r="O32" s="20">
        <f t="shared" si="68"/>
        <v>3014.3244206185568</v>
      </c>
      <c r="P32" s="20">
        <f t="shared" si="69"/>
        <v>3143.972782795699</v>
      </c>
      <c r="Q32" s="61" t="s">
        <v>64</v>
      </c>
      <c r="R32" s="62">
        <v>940.28</v>
      </c>
      <c r="S32" s="34">
        <v>45839</v>
      </c>
      <c r="T32" s="32">
        <f t="shared" si="70"/>
        <v>1175</v>
      </c>
      <c r="V32" s="36">
        <v>23961</v>
      </c>
      <c r="W32" s="36">
        <f t="shared" si="71"/>
        <v>23961</v>
      </c>
      <c r="X32" s="56">
        <f>W32/SUM($W$4)</f>
        <v>1</v>
      </c>
      <c r="Y32" s="38">
        <v>71643.39</v>
      </c>
      <c r="Z32" s="40">
        <f t="shared" si="72"/>
        <v>67364846.749200001</v>
      </c>
      <c r="AA32" s="40">
        <f t="shared" si="73"/>
        <v>2811.4371999999998</v>
      </c>
      <c r="AB32" s="47">
        <f>VLOOKUP(_xlfn.CONCAT(D32,E32),[1]INTERNACIÓN!$M$5:$N$1048576,2,FALSE)*Z32</f>
        <v>2694593.8699680003</v>
      </c>
      <c r="AC32" s="39">
        <f t="shared" si="74"/>
        <v>70059440.619167998</v>
      </c>
      <c r="AD32" s="41" t="str">
        <f t="shared" si="75"/>
        <v>LWS-571261158</v>
      </c>
      <c r="AE32" s="39">
        <f t="shared" si="76"/>
        <v>2923.8946879999999</v>
      </c>
      <c r="AF32" s="42">
        <f t="shared" si="77"/>
        <v>1.3562427992125627</v>
      </c>
      <c r="AG32" s="11">
        <f t="shared" si="78"/>
        <v>2.9899999999999998</v>
      </c>
      <c r="AH32" s="46">
        <f t="shared" si="79"/>
        <v>940.28</v>
      </c>
      <c r="AI32" s="4">
        <f t="shared" si="80"/>
        <v>23961</v>
      </c>
      <c r="AJ32" s="43" t="str">
        <f t="shared" si="81"/>
        <v>1261158</v>
      </c>
      <c r="AK32" s="32">
        <v>1175</v>
      </c>
      <c r="AL32" s="4">
        <f t="shared" si="82"/>
        <v>20.392340425531916</v>
      </c>
      <c r="AM32" s="32">
        <f>0</f>
        <v>0</v>
      </c>
      <c r="AN32" s="32">
        <f t="shared" si="83"/>
        <v>1175</v>
      </c>
      <c r="AO32" s="10">
        <f t="shared" si="84"/>
        <v>23961</v>
      </c>
      <c r="AP32" s="10" t="str">
        <f t="shared" si="85"/>
        <v>3) STOCK</v>
      </c>
    </row>
    <row r="33" spans="1:43" x14ac:dyDescent="0.25">
      <c r="A33" s="4" t="s">
        <v>36</v>
      </c>
      <c r="B33" s="5" t="s">
        <v>63</v>
      </c>
      <c r="C33" s="25" t="str">
        <f>VLOOKUP($B33,[1]SKU!$A$2:$H$1048576,2,FALSE)</f>
        <v>PULPA PIERNA</v>
      </c>
      <c r="D33" s="24" t="str">
        <f>VLOOKUP($B33,[1]SKU!$A$2:$H$1048576,3,FALSE)</f>
        <v>CERDO</v>
      </c>
      <c r="E33" s="24" t="str">
        <f>VLOOKUP($B33,[1]SKU!$A$2:$H$1048576,4,FALSE)</f>
        <v>BRASIL</v>
      </c>
      <c r="F33" s="24" t="str">
        <f>VLOOKUP($B33,[1]SKU!$A$2:$H$1048576,5,FALSE)</f>
        <v>SEARA</v>
      </c>
      <c r="G33" s="24" t="str">
        <f>VLOOKUP($B33,[1]SKU!$A$2:$H$1048576,6,FALSE)</f>
        <v>CONGELADO</v>
      </c>
      <c r="H33" s="24" t="str">
        <f>VLOOKUP($B33,[1]SKU!$A$2:$H$1048576,7,FALSE)</f>
        <v>-</v>
      </c>
      <c r="I33" s="24" t="str">
        <f>VLOOKUP($B33,[1]SKU!$A$2:$H$1048576,8,FALSE)</f>
        <v>1PC/B - 2B/C</v>
      </c>
      <c r="J33" s="24" t="s">
        <v>35</v>
      </c>
      <c r="K33" s="33">
        <f t="shared" si="65"/>
        <v>23995.84</v>
      </c>
      <c r="L33" s="27">
        <f t="shared" si="66"/>
        <v>2904.3366683878539</v>
      </c>
      <c r="M33" s="66">
        <v>46541</v>
      </c>
      <c r="N33" s="30">
        <f t="shared" si="67"/>
        <v>69691998.000768006</v>
      </c>
      <c r="O33" s="20">
        <f t="shared" si="68"/>
        <v>2994.1615138019115</v>
      </c>
      <c r="P33" s="20">
        <f t="shared" si="69"/>
        <v>3122.9426541804883</v>
      </c>
      <c r="Q33" s="61">
        <v>1260796</v>
      </c>
      <c r="R33" s="62">
        <v>940.28</v>
      </c>
      <c r="S33" s="34">
        <v>45839</v>
      </c>
      <c r="T33" s="32">
        <f t="shared" si="70"/>
        <v>1138</v>
      </c>
      <c r="V33" s="36">
        <v>23995.84</v>
      </c>
      <c r="W33" s="36">
        <f t="shared" si="71"/>
        <v>23995.84</v>
      </c>
      <c r="X33" s="56">
        <f>W33/SUM($W$5)</f>
        <v>1</v>
      </c>
      <c r="Y33" s="38">
        <v>71267.64</v>
      </c>
      <c r="Z33" s="40">
        <f t="shared" si="72"/>
        <v>67011536.5392</v>
      </c>
      <c r="AA33" s="40">
        <f t="shared" si="73"/>
        <v>2792.6314119113981</v>
      </c>
      <c r="AB33" s="47">
        <f>VLOOKUP(_xlfn.CONCAT(D33,E33),[1]INTERNACIÓN!$M$5:$N$1048576,2,FALSE)*Z33</f>
        <v>2680461.4615680003</v>
      </c>
      <c r="AC33" s="39">
        <f t="shared" si="74"/>
        <v>69691998.000768006</v>
      </c>
      <c r="AD33" s="41" t="str">
        <f t="shared" si="75"/>
        <v>LWS-571260796</v>
      </c>
      <c r="AE33" s="39">
        <f t="shared" si="76"/>
        <v>2904.3366683878539</v>
      </c>
      <c r="AF33" s="42">
        <f t="shared" si="77"/>
        <v>1.347170850289541</v>
      </c>
      <c r="AG33" s="11">
        <f t="shared" si="78"/>
        <v>2.9699997999653274</v>
      </c>
      <c r="AH33" s="46">
        <f t="shared" si="79"/>
        <v>940.28</v>
      </c>
      <c r="AI33" s="4">
        <f t="shared" si="80"/>
        <v>23995.84</v>
      </c>
      <c r="AJ33" s="43">
        <f t="shared" si="81"/>
        <v>1260796</v>
      </c>
      <c r="AK33" s="32">
        <v>1138</v>
      </c>
      <c r="AL33" s="4">
        <f t="shared" si="82"/>
        <v>21.08597539543058</v>
      </c>
      <c r="AM33" s="32">
        <f>0</f>
        <v>0</v>
      </c>
      <c r="AN33" s="32">
        <f t="shared" si="83"/>
        <v>1138</v>
      </c>
      <c r="AO33" s="10">
        <f t="shared" si="84"/>
        <v>23995.84</v>
      </c>
      <c r="AP33" s="10" t="str">
        <f t="shared" si="85"/>
        <v>3) STOCK</v>
      </c>
    </row>
    <row r="34" spans="1:43" x14ac:dyDescent="0.25">
      <c r="A34" s="4" t="s">
        <v>36</v>
      </c>
      <c r="B34" s="5">
        <v>966</v>
      </c>
      <c r="C34" s="25" t="str">
        <f>VLOOKUP($B34,[1]SKU!$A$2:$H$1048576,2,FALSE)</f>
        <v>POSTA PALETA</v>
      </c>
      <c r="D34" s="24" t="str">
        <f>VLOOKUP($B34,[1]SKU!$A$2:$H$1048576,3,FALSE)</f>
        <v>VACUNO</v>
      </c>
      <c r="E34" s="24" t="str">
        <f>VLOOKUP($B34,[1]SKU!$A$2:$H$1048576,4,FALSE)</f>
        <v>BRASIL</v>
      </c>
      <c r="F34" s="24" t="str">
        <f>VLOOKUP($B34,[1]SKU!$A$2:$H$1048576,5,FALSE)</f>
        <v>FRIBOI</v>
      </c>
      <c r="G34" s="24" t="str">
        <f>VLOOKUP($B34,[1]SKU!$A$2:$H$1048576,6,FALSE)</f>
        <v>ENFRIADO</v>
      </c>
      <c r="H34" s="24" t="str">
        <f>VLOOKUP($B34,[1]SKU!$A$2:$H$1048576,7,FALSE)</f>
        <v>V</v>
      </c>
      <c r="I34" s="24" t="str">
        <f>VLOOKUP($B34,[1]SKU!$A$2:$H$1048576,8,FALSE)</f>
        <v>1PC/B - 3-8B/C</v>
      </c>
      <c r="J34" s="24" t="s">
        <v>35</v>
      </c>
      <c r="K34" s="33">
        <f t="shared" ref="K34:K40" si="86">AO34</f>
        <v>4675.04</v>
      </c>
      <c r="L34" s="27">
        <f t="shared" ref="L34:L40" si="87">+AE34</f>
        <v>5632.727987493583</v>
      </c>
      <c r="M34" s="66">
        <v>45921</v>
      </c>
      <c r="N34" s="30">
        <f t="shared" ref="N34:N40" si="88">+K34*L34</f>
        <v>26333228.650651999</v>
      </c>
      <c r="O34" s="20">
        <f t="shared" ref="O34:O40" si="89">+L34/(1-0.03)</f>
        <v>5806.9360695810137</v>
      </c>
      <c r="P34" s="20">
        <f t="shared" ref="P34:P40" si="90">+L34/(1-0.07)</f>
        <v>6056.6967607457882</v>
      </c>
      <c r="Q34" s="61" t="s">
        <v>65</v>
      </c>
      <c r="R34" s="62">
        <v>940.28</v>
      </c>
      <c r="S34" s="34">
        <v>45839</v>
      </c>
      <c r="T34" s="32">
        <f t="shared" ref="T34:T40" si="91">+AN34</f>
        <v>239</v>
      </c>
      <c r="V34" s="36">
        <v>4675.04</v>
      </c>
      <c r="W34" s="36">
        <f t="shared" ref="W34:W40" si="92">IF(E34="canada",V34/2.20462,IF(E34="usa",V34/2.20462,V34))</f>
        <v>4675.04</v>
      </c>
      <c r="X34" s="37">
        <f>SUM(W34)/SUM($W$6:$W$13)</f>
        <v>0.19471453074012168</v>
      </c>
      <c r="Y34" s="38">
        <v>27190.03</v>
      </c>
      <c r="Z34" s="40">
        <f t="shared" ref="Z34:Z40" si="93">Y34*AH34</f>
        <v>25566241.408399999</v>
      </c>
      <c r="AA34" s="40">
        <f t="shared" ref="AA34:AA40" si="94">Z34/W34</f>
        <v>5468.6679490228962</v>
      </c>
      <c r="AB34" s="47">
        <f>VLOOKUP(_xlfn.CONCAT(D34,E34),[1]INTERNACIÓN!$M$5:$N$1048576,2,FALSE)*Z34</f>
        <v>766987.24225199991</v>
      </c>
      <c r="AC34" s="39">
        <f t="shared" ref="AC34:AC40" si="95">Z34+AB34</f>
        <v>26333228.650651999</v>
      </c>
      <c r="AD34" s="41" t="str">
        <f t="shared" ref="AD34:AD40" si="96">_xlfn.CONCAT(B34,Q34)</f>
        <v>96661703002-2</v>
      </c>
      <c r="AE34" s="39">
        <f t="shared" ref="AE34:AE40" si="97">AC34/W34</f>
        <v>5632.727987493583</v>
      </c>
      <c r="AF34" s="42">
        <f t="shared" ref="AF34:AF40" si="98">IF(E34="USA",Y34/V34,IF(E34="CANADA",Y34/V34,(Y34/V34)/2.20462))</f>
        <v>2.6380961051332883</v>
      </c>
      <c r="AG34" s="11">
        <f t="shared" ref="AG34:AG40" si="99">Y34/W34</f>
        <v>5.8159994352989495</v>
      </c>
      <c r="AH34" s="46">
        <f t="shared" ref="AH34:AH40" si="100">IF(R34&lt;&gt;"",R34,"")</f>
        <v>940.28</v>
      </c>
      <c r="AI34" s="4">
        <f t="shared" ref="AI34:AI40" si="101">W34</f>
        <v>4675.04</v>
      </c>
      <c r="AJ34" s="43" t="str">
        <f t="shared" ref="AJ34:AJ40" si="102">IF(Q34&lt;&gt;"",Q34,"")</f>
        <v>61703002-2</v>
      </c>
      <c r="AK34" s="32">
        <v>239</v>
      </c>
      <c r="AL34" s="4">
        <f t="shared" ref="AL34:AL40" si="103">AI34/AK34</f>
        <v>19.560836820083683</v>
      </c>
      <c r="AM34" s="32">
        <f>0</f>
        <v>0</v>
      </c>
      <c r="AN34" s="32">
        <f t="shared" ref="AN34:AN40" si="104">AK34-AM34</f>
        <v>239</v>
      </c>
      <c r="AO34" s="10">
        <f t="shared" ref="AO34:AO40" si="105">AN34*AL34</f>
        <v>4675.04</v>
      </c>
      <c r="AP34" s="10" t="str">
        <f t="shared" ref="AP34:AP40" si="106">+J34</f>
        <v>3) STOCK</v>
      </c>
    </row>
    <row r="35" spans="1:43" x14ac:dyDescent="0.25">
      <c r="A35" s="4" t="s">
        <v>36</v>
      </c>
      <c r="B35" s="5">
        <v>968</v>
      </c>
      <c r="C35" s="25" t="str">
        <f>VLOOKUP($B35,[1]SKU!$A$2:$H$1048576,2,FALSE)</f>
        <v>HUACHALOMO</v>
      </c>
      <c r="D35" s="24" t="str">
        <f>VLOOKUP($B35,[1]SKU!$A$2:$H$1048576,3,FALSE)</f>
        <v>VACUNO</v>
      </c>
      <c r="E35" s="24" t="str">
        <f>VLOOKUP($B35,[1]SKU!$A$2:$H$1048576,4,FALSE)</f>
        <v>BRASIL</v>
      </c>
      <c r="F35" s="24" t="str">
        <f>VLOOKUP($B35,[1]SKU!$A$2:$H$1048576,5,FALSE)</f>
        <v>FRIBOI</v>
      </c>
      <c r="G35" s="24" t="str">
        <f>VLOOKUP($B35,[1]SKU!$A$2:$H$1048576,6,FALSE)</f>
        <v>ENFRIADO</v>
      </c>
      <c r="H35" s="24" t="str">
        <f>VLOOKUP($B35,[1]SKU!$A$2:$H$1048576,7,FALSE)</f>
        <v>V</v>
      </c>
      <c r="I35" s="24" t="str">
        <f>VLOOKUP($B35,[1]SKU!$A$2:$H$1048576,8,FALSE)</f>
        <v>1PC/B - 3-13B/C</v>
      </c>
      <c r="J35" s="24" t="s">
        <v>35</v>
      </c>
      <c r="K35" s="33">
        <f t="shared" si="86"/>
        <v>4529.6260000000002</v>
      </c>
      <c r="L35" s="27">
        <f t="shared" si="87"/>
        <v>5632.7275046814011</v>
      </c>
      <c r="M35" s="66">
        <v>45921</v>
      </c>
      <c r="N35" s="30">
        <f t="shared" si="88"/>
        <v>25514148.956119996</v>
      </c>
      <c r="O35" s="20">
        <f t="shared" si="89"/>
        <v>5806.9355718364959</v>
      </c>
      <c r="P35" s="20">
        <f t="shared" si="90"/>
        <v>6056.6962415929047</v>
      </c>
      <c r="Q35" s="61" t="s">
        <v>65</v>
      </c>
      <c r="R35" s="62">
        <v>940.28</v>
      </c>
      <c r="S35" s="34">
        <v>45839</v>
      </c>
      <c r="T35" s="32">
        <f t="shared" si="91"/>
        <v>244</v>
      </c>
      <c r="V35" s="36">
        <v>4529.6260000000002</v>
      </c>
      <c r="W35" s="36">
        <f t="shared" si="92"/>
        <v>4529.6260000000002</v>
      </c>
      <c r="X35" s="37">
        <f t="shared" ref="X35:X41" si="107">SUM(W35)/SUM($W$6:$W$13)</f>
        <v>0.18865806517553957</v>
      </c>
      <c r="Y35" s="38">
        <v>26344.3</v>
      </c>
      <c r="Z35" s="40">
        <f t="shared" si="93"/>
        <v>24771018.403999999</v>
      </c>
      <c r="AA35" s="40">
        <f t="shared" si="94"/>
        <v>5468.667480273205</v>
      </c>
      <c r="AB35" s="47">
        <f>VLOOKUP(_xlfn.CONCAT(D35,E35),[1]INTERNACIÓN!$M$5:$N$1048576,2,FALSE)*Z35</f>
        <v>743130.55211999989</v>
      </c>
      <c r="AC35" s="39">
        <f t="shared" si="95"/>
        <v>25514148.956119999</v>
      </c>
      <c r="AD35" s="41" t="str">
        <f t="shared" si="96"/>
        <v>96861703002-2</v>
      </c>
      <c r="AE35" s="39">
        <f t="shared" si="97"/>
        <v>5632.7275046814011</v>
      </c>
      <c r="AF35" s="42">
        <f t="shared" si="98"/>
        <v>2.6380958790075217</v>
      </c>
      <c r="AG35" s="11">
        <f t="shared" si="99"/>
        <v>5.8159989367775617</v>
      </c>
      <c r="AH35" s="46">
        <f t="shared" si="100"/>
        <v>940.28</v>
      </c>
      <c r="AI35" s="4">
        <f t="shared" si="101"/>
        <v>4529.6260000000002</v>
      </c>
      <c r="AJ35" s="43" t="str">
        <f t="shared" si="102"/>
        <v>61703002-2</v>
      </c>
      <c r="AK35" s="32">
        <v>244</v>
      </c>
      <c r="AL35" s="4">
        <f t="shared" si="103"/>
        <v>18.564040983606557</v>
      </c>
      <c r="AM35" s="32">
        <f>0</f>
        <v>0</v>
      </c>
      <c r="AN35" s="32">
        <f t="shared" si="104"/>
        <v>244</v>
      </c>
      <c r="AO35" s="10">
        <f t="shared" si="105"/>
        <v>4529.6260000000002</v>
      </c>
      <c r="AP35" s="10" t="str">
        <f t="shared" si="106"/>
        <v>3) STOCK</v>
      </c>
    </row>
    <row r="36" spans="1:43" x14ac:dyDescent="0.25">
      <c r="A36" s="4" t="s">
        <v>36</v>
      </c>
      <c r="B36" s="5">
        <v>973</v>
      </c>
      <c r="C36" s="25" t="str">
        <f>VLOOKUP($B36,[1]SKU!$A$2:$H$1048576,2,FALSE)</f>
        <v>ABASTERO</v>
      </c>
      <c r="D36" s="24" t="str">
        <f>VLOOKUP($B36,[1]SKU!$A$2:$H$1048576,3,FALSE)</f>
        <v>VACUNO</v>
      </c>
      <c r="E36" s="24" t="str">
        <f>VLOOKUP($B36,[1]SKU!$A$2:$H$1048576,4,FALSE)</f>
        <v>BRASIL</v>
      </c>
      <c r="F36" s="24" t="str">
        <f>VLOOKUP($B36,[1]SKU!$A$2:$H$1048576,5,FALSE)</f>
        <v>FRIBOI</v>
      </c>
      <c r="G36" s="24" t="str">
        <f>VLOOKUP($B36,[1]SKU!$A$2:$H$1048576,6,FALSE)</f>
        <v>ENFRIADO</v>
      </c>
      <c r="H36" s="24" t="str">
        <f>VLOOKUP($B36,[1]SKU!$A$2:$H$1048576,7,FALSE)</f>
        <v>V</v>
      </c>
      <c r="I36" s="24" t="str">
        <f>VLOOKUP($B36,[1]SKU!$A$2:$H$1048576,8,FALSE)</f>
        <v>1PC/B - 8-25B/C</v>
      </c>
      <c r="J36" s="24" t="s">
        <v>35</v>
      </c>
      <c r="K36" s="33">
        <f t="shared" si="86"/>
        <v>1616.8330000000001</v>
      </c>
      <c r="L36" s="27">
        <f t="shared" si="87"/>
        <v>5632.7280983255541</v>
      </c>
      <c r="M36" s="66">
        <v>45921</v>
      </c>
      <c r="N36" s="30">
        <f t="shared" si="88"/>
        <v>9107180.6694000009</v>
      </c>
      <c r="O36" s="20">
        <f t="shared" si="89"/>
        <v>5806.9361838407776</v>
      </c>
      <c r="P36" s="20">
        <f t="shared" si="90"/>
        <v>6056.6968799199512</v>
      </c>
      <c r="Q36" s="61" t="s">
        <v>65</v>
      </c>
      <c r="R36" s="62">
        <v>940.28</v>
      </c>
      <c r="S36" s="34">
        <v>45839</v>
      </c>
      <c r="T36" s="32">
        <f t="shared" si="91"/>
        <v>73</v>
      </c>
      <c r="V36" s="36">
        <v>1616.8330000000001</v>
      </c>
      <c r="W36" s="36">
        <f t="shared" si="92"/>
        <v>1616.8330000000001</v>
      </c>
      <c r="X36" s="37">
        <f t="shared" si="107"/>
        <v>6.7340788288473077E-2</v>
      </c>
      <c r="Y36" s="38">
        <v>9403.5</v>
      </c>
      <c r="Z36" s="40">
        <f t="shared" si="93"/>
        <v>8841922.9800000004</v>
      </c>
      <c r="AA36" s="40">
        <f t="shared" si="94"/>
        <v>5468.6680566267514</v>
      </c>
      <c r="AB36" s="47">
        <f>VLOOKUP(_xlfn.CONCAT(D36,E36),[1]INTERNACIÓN!$M$5:$N$1048576,2,FALSE)*Z36</f>
        <v>265257.68940000003</v>
      </c>
      <c r="AC36" s="39">
        <f t="shared" si="95"/>
        <v>9107180.6694000009</v>
      </c>
      <c r="AD36" s="41" t="str">
        <f t="shared" si="96"/>
        <v>97361703002-2</v>
      </c>
      <c r="AE36" s="39">
        <f t="shared" si="97"/>
        <v>5632.7280983255541</v>
      </c>
      <c r="AF36" s="42">
        <f t="shared" si="98"/>
        <v>2.6380961570415979</v>
      </c>
      <c r="AG36" s="11">
        <f t="shared" si="99"/>
        <v>5.8159995497370476</v>
      </c>
      <c r="AH36" s="46">
        <f t="shared" si="100"/>
        <v>940.28</v>
      </c>
      <c r="AI36" s="4">
        <f t="shared" si="101"/>
        <v>1616.8330000000001</v>
      </c>
      <c r="AJ36" s="43" t="str">
        <f t="shared" si="102"/>
        <v>61703002-2</v>
      </c>
      <c r="AK36" s="32">
        <v>73</v>
      </c>
      <c r="AL36" s="4">
        <f t="shared" si="103"/>
        <v>22.148397260273974</v>
      </c>
      <c r="AM36" s="32">
        <f>0</f>
        <v>0</v>
      </c>
      <c r="AN36" s="32">
        <f t="shared" si="104"/>
        <v>73</v>
      </c>
      <c r="AO36" s="10">
        <f t="shared" si="105"/>
        <v>1616.8330000000001</v>
      </c>
      <c r="AP36" s="10" t="str">
        <f t="shared" si="106"/>
        <v>3) STOCK</v>
      </c>
    </row>
    <row r="37" spans="1:43" x14ac:dyDescent="0.25">
      <c r="A37" s="4" t="s">
        <v>36</v>
      </c>
      <c r="B37" s="5">
        <v>974</v>
      </c>
      <c r="C37" s="25" t="str">
        <f>VLOOKUP($B37,[1]SKU!$A$2:$H$1048576,2,FALSE)</f>
        <v>CHOCLILLO</v>
      </c>
      <c r="D37" s="24" t="str">
        <f>VLOOKUP($B37,[1]SKU!$A$2:$H$1048576,3,FALSE)</f>
        <v>VACUNO</v>
      </c>
      <c r="E37" s="24" t="str">
        <f>VLOOKUP($B37,[1]SKU!$A$2:$H$1048576,4,FALSE)</f>
        <v>BRASIL</v>
      </c>
      <c r="F37" s="24" t="str">
        <f>VLOOKUP($B37,[1]SKU!$A$2:$H$1048576,5,FALSE)</f>
        <v>FRIBOI</v>
      </c>
      <c r="G37" s="24" t="str">
        <f>VLOOKUP($B37,[1]SKU!$A$2:$H$1048576,6,FALSE)</f>
        <v>ENFRIADO</v>
      </c>
      <c r="H37" s="24" t="str">
        <f>VLOOKUP($B37,[1]SKU!$A$2:$H$1048576,7,FALSE)</f>
        <v>V</v>
      </c>
      <c r="I37" s="24" t="str">
        <f>VLOOKUP($B37,[1]SKU!$A$2:$H$1048576,8,FALSE)</f>
        <v>1PC/B - 8-28B/C</v>
      </c>
      <c r="J37" s="24" t="s">
        <v>35</v>
      </c>
      <c r="K37" s="33">
        <f t="shared" si="86"/>
        <v>1434.38</v>
      </c>
      <c r="L37" s="27">
        <f t="shared" si="87"/>
        <v>5632.7257795981532</v>
      </c>
      <c r="M37" s="66">
        <v>45921</v>
      </c>
      <c r="N37" s="30">
        <f t="shared" si="88"/>
        <v>8079469.2037399998</v>
      </c>
      <c r="O37" s="20">
        <f t="shared" si="89"/>
        <v>5806.9337934001578</v>
      </c>
      <c r="P37" s="20">
        <f t="shared" si="90"/>
        <v>6056.6943866646816</v>
      </c>
      <c r="Q37" s="61" t="s">
        <v>65</v>
      </c>
      <c r="R37" s="62">
        <v>940.28</v>
      </c>
      <c r="S37" s="34">
        <v>45839</v>
      </c>
      <c r="T37" s="32">
        <f t="shared" si="91"/>
        <v>68</v>
      </c>
      <c r="V37" s="36">
        <v>1434.38</v>
      </c>
      <c r="W37" s="36">
        <f t="shared" si="92"/>
        <v>1434.38</v>
      </c>
      <c r="X37" s="37">
        <f t="shared" si="107"/>
        <v>5.9741655387550857E-2</v>
      </c>
      <c r="Y37" s="38">
        <v>8342.35</v>
      </c>
      <c r="Z37" s="40">
        <f t="shared" si="93"/>
        <v>7844144.858</v>
      </c>
      <c r="AA37" s="40">
        <f t="shared" si="94"/>
        <v>5468.6658054351001</v>
      </c>
      <c r="AB37" s="47">
        <f>VLOOKUP(_xlfn.CONCAT(D37,E37),[1]INTERNACIÓN!$M$5:$N$1048576,2,FALSE)*Z37</f>
        <v>235324.34573999999</v>
      </c>
      <c r="AC37" s="39">
        <f t="shared" si="95"/>
        <v>8079469.2037399998</v>
      </c>
      <c r="AD37" s="41" t="str">
        <f t="shared" si="96"/>
        <v>97461703002-2</v>
      </c>
      <c r="AE37" s="39">
        <f t="shared" si="97"/>
        <v>5632.7257795981532</v>
      </c>
      <c r="AF37" s="42">
        <f t="shared" si="98"/>
        <v>2.638095071062347</v>
      </c>
      <c r="AG37" s="11">
        <f t="shared" si="99"/>
        <v>5.815997155565471</v>
      </c>
      <c r="AH37" s="46">
        <f t="shared" si="100"/>
        <v>940.28</v>
      </c>
      <c r="AI37" s="4">
        <f t="shared" si="101"/>
        <v>1434.38</v>
      </c>
      <c r="AJ37" s="43" t="str">
        <f t="shared" si="102"/>
        <v>61703002-2</v>
      </c>
      <c r="AK37" s="32">
        <v>68</v>
      </c>
      <c r="AL37" s="4">
        <f t="shared" si="103"/>
        <v>21.093823529411765</v>
      </c>
      <c r="AM37" s="32">
        <f>0</f>
        <v>0</v>
      </c>
      <c r="AN37" s="32">
        <f t="shared" si="104"/>
        <v>68</v>
      </c>
      <c r="AO37" s="10">
        <f t="shared" si="105"/>
        <v>1434.38</v>
      </c>
      <c r="AP37" s="10" t="str">
        <f t="shared" si="106"/>
        <v>3) STOCK</v>
      </c>
    </row>
    <row r="38" spans="1:43" x14ac:dyDescent="0.25">
      <c r="A38" s="4" t="s">
        <v>36</v>
      </c>
      <c r="B38" s="5">
        <v>975</v>
      </c>
      <c r="C38" s="25" t="str">
        <f>VLOOKUP($B38,[1]SKU!$A$2:$H$1048576,2,FALSE)</f>
        <v>PUNTA PALETA</v>
      </c>
      <c r="D38" s="24" t="str">
        <f>VLOOKUP($B38,[1]SKU!$A$2:$H$1048576,3,FALSE)</f>
        <v>VACUNO</v>
      </c>
      <c r="E38" s="24" t="str">
        <f>VLOOKUP($B38,[1]SKU!$A$2:$H$1048576,4,FALSE)</f>
        <v>BRASIL</v>
      </c>
      <c r="F38" s="24" t="str">
        <f>VLOOKUP($B38,[1]SKU!$A$2:$H$1048576,5,FALSE)</f>
        <v>FRIBOI</v>
      </c>
      <c r="G38" s="24" t="str">
        <f>VLOOKUP($B38,[1]SKU!$A$2:$H$1048576,6,FALSE)</f>
        <v>ENFRIADO</v>
      </c>
      <c r="H38" s="24" t="str">
        <f>VLOOKUP($B38,[1]SKU!$A$2:$H$1048576,7,FALSE)</f>
        <v>V</v>
      </c>
      <c r="I38" s="24" t="str">
        <f>VLOOKUP($B38,[1]SKU!$A$2:$H$1048576,8,FALSE)</f>
        <v>1PC/B - 8-25B/C</v>
      </c>
      <c r="J38" s="24" t="s">
        <v>35</v>
      </c>
      <c r="K38" s="33">
        <f t="shared" si="86"/>
        <v>1988.546</v>
      </c>
      <c r="L38" s="27">
        <f t="shared" si="87"/>
        <v>5632.7268122497535</v>
      </c>
      <c r="M38" s="66">
        <v>45921</v>
      </c>
      <c r="N38" s="30">
        <f t="shared" si="88"/>
        <v>11200936.371591998</v>
      </c>
      <c r="O38" s="20">
        <f t="shared" si="89"/>
        <v>5806.9348579894368</v>
      </c>
      <c r="P38" s="20">
        <f t="shared" si="90"/>
        <v>6056.695497042746</v>
      </c>
      <c r="Q38" s="61" t="s">
        <v>65</v>
      </c>
      <c r="R38" s="62">
        <v>940.28</v>
      </c>
      <c r="S38" s="34">
        <v>45839</v>
      </c>
      <c r="T38" s="32">
        <f t="shared" si="91"/>
        <v>95</v>
      </c>
      <c r="V38" s="36">
        <v>1988.546</v>
      </c>
      <c r="W38" s="36">
        <f t="shared" si="92"/>
        <v>1988.546</v>
      </c>
      <c r="X38" s="37">
        <f t="shared" si="107"/>
        <v>8.2822564351352296E-2</v>
      </c>
      <c r="Y38" s="38">
        <v>11565.38</v>
      </c>
      <c r="Z38" s="40">
        <f t="shared" si="93"/>
        <v>10874695.506399998</v>
      </c>
      <c r="AA38" s="40">
        <f t="shared" si="94"/>
        <v>5468.6668080094696</v>
      </c>
      <c r="AB38" s="47">
        <f>VLOOKUP(_xlfn.CONCAT(D38,E38),[1]INTERNACIÓN!$M$5:$N$1048576,2,FALSE)*Z38</f>
        <v>326240.86519199994</v>
      </c>
      <c r="AC38" s="39">
        <f t="shared" si="95"/>
        <v>11200936.371591998</v>
      </c>
      <c r="AD38" s="41" t="str">
        <f t="shared" si="96"/>
        <v>97561703002-2</v>
      </c>
      <c r="AE38" s="39">
        <f t="shared" si="97"/>
        <v>5632.7268122497535</v>
      </c>
      <c r="AF38" s="42">
        <f t="shared" si="98"/>
        <v>2.6380955547061817</v>
      </c>
      <c r="AG38" s="11">
        <f t="shared" si="99"/>
        <v>5.8159982218163417</v>
      </c>
      <c r="AH38" s="46">
        <f t="shared" si="100"/>
        <v>940.28</v>
      </c>
      <c r="AI38" s="4">
        <f t="shared" si="101"/>
        <v>1988.546</v>
      </c>
      <c r="AJ38" s="43" t="str">
        <f t="shared" si="102"/>
        <v>61703002-2</v>
      </c>
      <c r="AK38" s="32">
        <v>95</v>
      </c>
      <c r="AL38" s="4">
        <f t="shared" si="103"/>
        <v>20.932063157894738</v>
      </c>
      <c r="AM38" s="32">
        <f>0</f>
        <v>0</v>
      </c>
      <c r="AN38" s="32">
        <f t="shared" si="104"/>
        <v>95</v>
      </c>
      <c r="AO38" s="10">
        <f t="shared" si="105"/>
        <v>1988.546</v>
      </c>
      <c r="AP38" s="10" t="str">
        <f t="shared" si="106"/>
        <v>3) STOCK</v>
      </c>
    </row>
    <row r="39" spans="1:43" x14ac:dyDescent="0.25">
      <c r="A39" s="4" t="s">
        <v>36</v>
      </c>
      <c r="B39" s="5">
        <v>976</v>
      </c>
      <c r="C39" s="25" t="str">
        <f>VLOOKUP($B39,[1]SKU!$A$2:$H$1048576,2,FALSE)</f>
        <v>SOBRECOSTILLA</v>
      </c>
      <c r="D39" s="24" t="str">
        <f>VLOOKUP($B39,[1]SKU!$A$2:$H$1048576,3,FALSE)</f>
        <v>VACUNO</v>
      </c>
      <c r="E39" s="24" t="str">
        <f>VLOOKUP($B39,[1]SKU!$A$2:$H$1048576,4,FALSE)</f>
        <v>BRASIL</v>
      </c>
      <c r="F39" s="24" t="str">
        <f>VLOOKUP($B39,[1]SKU!$A$2:$H$1048576,5,FALSE)</f>
        <v>FRIBOI</v>
      </c>
      <c r="G39" s="24" t="str">
        <f>VLOOKUP($B39,[1]SKU!$A$2:$H$1048576,6,FALSE)</f>
        <v>ENFRIADO</v>
      </c>
      <c r="H39" s="24" t="str">
        <f>VLOOKUP($B39,[1]SKU!$A$2:$H$1048576,7,FALSE)</f>
        <v>V</v>
      </c>
      <c r="I39" s="24" t="str">
        <f>VLOOKUP($B39,[1]SKU!$A$2:$H$1048576,8,FALSE)</f>
        <v>1PC/B - 3-20B/C</v>
      </c>
      <c r="J39" s="24" t="s">
        <v>35</v>
      </c>
      <c r="K39" s="33">
        <f t="shared" si="86"/>
        <v>5231.1380000000008</v>
      </c>
      <c r="L39" s="27">
        <f t="shared" si="87"/>
        <v>5632.7287921136849</v>
      </c>
      <c r="M39" s="66">
        <v>45921</v>
      </c>
      <c r="N39" s="30">
        <f t="shared" si="88"/>
        <v>29465581.628120001</v>
      </c>
      <c r="O39" s="20">
        <f t="shared" si="89"/>
        <v>5806.9368990862731</v>
      </c>
      <c r="P39" s="20">
        <f t="shared" si="90"/>
        <v>6056.6976259286939</v>
      </c>
      <c r="Q39" s="61" t="s">
        <v>65</v>
      </c>
      <c r="R39" s="62">
        <v>940.28</v>
      </c>
      <c r="S39" s="34">
        <v>45839</v>
      </c>
      <c r="T39" s="32">
        <f t="shared" si="91"/>
        <v>273</v>
      </c>
      <c r="V39" s="36">
        <v>5231.1379999999999</v>
      </c>
      <c r="W39" s="36">
        <f t="shared" si="92"/>
        <v>5231.1379999999999</v>
      </c>
      <c r="X39" s="37">
        <f t="shared" si="107"/>
        <v>0.21787590713808197</v>
      </c>
      <c r="Y39" s="38">
        <v>30424.3</v>
      </c>
      <c r="Z39" s="40">
        <f t="shared" si="93"/>
        <v>28607360.803999998</v>
      </c>
      <c r="AA39" s="40">
        <f t="shared" si="94"/>
        <v>5468.6687302074615</v>
      </c>
      <c r="AB39" s="47">
        <f>VLOOKUP(_xlfn.CONCAT(D39,E39),[1]INTERNACIÓN!$M$5:$N$1048576,2,FALSE)*Z39</f>
        <v>858220.82411999989</v>
      </c>
      <c r="AC39" s="39">
        <f t="shared" si="95"/>
        <v>29465581.628119998</v>
      </c>
      <c r="AD39" s="41" t="str">
        <f t="shared" si="96"/>
        <v>97661703002-2</v>
      </c>
      <c r="AE39" s="39">
        <f t="shared" si="97"/>
        <v>5632.7287921136849</v>
      </c>
      <c r="AF39" s="42">
        <f t="shared" si="98"/>
        <v>2.6380964819782489</v>
      </c>
      <c r="AG39" s="11">
        <f t="shared" si="99"/>
        <v>5.8160002660988868</v>
      </c>
      <c r="AH39" s="46">
        <f t="shared" si="100"/>
        <v>940.28</v>
      </c>
      <c r="AI39" s="4">
        <f t="shared" si="101"/>
        <v>5231.1379999999999</v>
      </c>
      <c r="AJ39" s="43" t="str">
        <f t="shared" si="102"/>
        <v>61703002-2</v>
      </c>
      <c r="AK39" s="32">
        <v>273</v>
      </c>
      <c r="AL39" s="4">
        <f t="shared" si="103"/>
        <v>19.161677655677657</v>
      </c>
      <c r="AM39" s="32">
        <f>0</f>
        <v>0</v>
      </c>
      <c r="AN39" s="32">
        <f t="shared" si="104"/>
        <v>273</v>
      </c>
      <c r="AO39" s="10">
        <f t="shared" si="105"/>
        <v>5231.1380000000008</v>
      </c>
      <c r="AP39" s="10" t="str">
        <f t="shared" si="106"/>
        <v>3) STOCK</v>
      </c>
    </row>
    <row r="40" spans="1:43" x14ac:dyDescent="0.25">
      <c r="A40" s="4" t="s">
        <v>36</v>
      </c>
      <c r="B40" s="5">
        <v>977</v>
      </c>
      <c r="C40" s="25" t="str">
        <f>VLOOKUP($B40,[1]SKU!$A$2:$H$1048576,2,FALSE)</f>
        <v>ASADO DEL CARNICERO</v>
      </c>
      <c r="D40" s="24" t="str">
        <f>VLOOKUP($B40,[1]SKU!$A$2:$H$1048576,3,FALSE)</f>
        <v>VACUNO</v>
      </c>
      <c r="E40" s="24" t="str">
        <f>VLOOKUP($B40,[1]SKU!$A$2:$H$1048576,4,FALSE)</f>
        <v>BRASIL</v>
      </c>
      <c r="F40" s="24" t="str">
        <f>VLOOKUP($B40,[1]SKU!$A$2:$H$1048576,5,FALSE)</f>
        <v>FRIBOI</v>
      </c>
      <c r="G40" s="24" t="str">
        <f>VLOOKUP($B40,[1]SKU!$A$2:$H$1048576,6,FALSE)</f>
        <v>ENFRIADO</v>
      </c>
      <c r="H40" s="24" t="str">
        <f>VLOOKUP($B40,[1]SKU!$A$2:$H$1048576,7,FALSE)</f>
        <v>V</v>
      </c>
      <c r="I40" s="24" t="str">
        <f>VLOOKUP($B40,[1]SKU!$A$2:$H$1048576,8,FALSE)</f>
        <v>1PC/B - 6-30B/C</v>
      </c>
      <c r="J40" s="24" t="s">
        <v>35</v>
      </c>
      <c r="K40" s="33">
        <f t="shared" si="86"/>
        <v>1728.79</v>
      </c>
      <c r="L40" s="27">
        <f t="shared" si="87"/>
        <v>5632.7270554410889</v>
      </c>
      <c r="M40" s="66">
        <v>45921</v>
      </c>
      <c r="N40" s="30">
        <f t="shared" si="88"/>
        <v>9737802.2061759997</v>
      </c>
      <c r="O40" s="20">
        <f t="shared" si="89"/>
        <v>5806.9351087021532</v>
      </c>
      <c r="P40" s="20">
        <f t="shared" si="90"/>
        <v>6056.6957585388054</v>
      </c>
      <c r="Q40" s="61" t="s">
        <v>65</v>
      </c>
      <c r="R40" s="62">
        <v>940.28</v>
      </c>
      <c r="S40" s="34">
        <v>45839</v>
      </c>
      <c r="T40" s="32">
        <f t="shared" si="91"/>
        <v>82</v>
      </c>
      <c r="V40" s="36">
        <v>1728.79</v>
      </c>
      <c r="W40" s="36">
        <f t="shared" si="92"/>
        <v>1728.79</v>
      </c>
      <c r="X40" s="37">
        <f t="shared" si="107"/>
        <v>7.2003776138431966E-2</v>
      </c>
      <c r="Y40" s="38">
        <v>10054.64</v>
      </c>
      <c r="Z40" s="40">
        <f t="shared" si="93"/>
        <v>9454176.8991999999</v>
      </c>
      <c r="AA40" s="40">
        <f t="shared" si="94"/>
        <v>5468.667044117562</v>
      </c>
      <c r="AB40" s="47">
        <f>VLOOKUP(_xlfn.CONCAT(D40,E40),[1]INTERNACIÓN!$M$5:$N$1048576,2,FALSE)*Z40</f>
        <v>283625.30697599996</v>
      </c>
      <c r="AC40" s="39">
        <f t="shared" si="95"/>
        <v>9737802.2061759997</v>
      </c>
      <c r="AD40" s="41" t="str">
        <f t="shared" si="96"/>
        <v>97761703002-2</v>
      </c>
      <c r="AE40" s="39">
        <f t="shared" si="97"/>
        <v>5632.7270554410889</v>
      </c>
      <c r="AF40" s="42">
        <f t="shared" si="98"/>
        <v>2.6380956686051866</v>
      </c>
      <c r="AG40" s="11">
        <f t="shared" si="99"/>
        <v>5.8159984729203664</v>
      </c>
      <c r="AH40" s="46">
        <f t="shared" si="100"/>
        <v>940.28</v>
      </c>
      <c r="AI40" s="4">
        <f t="shared" si="101"/>
        <v>1728.79</v>
      </c>
      <c r="AJ40" s="43" t="str">
        <f t="shared" si="102"/>
        <v>61703002-2</v>
      </c>
      <c r="AK40" s="32">
        <v>82</v>
      </c>
      <c r="AL40" s="4">
        <f t="shared" si="103"/>
        <v>21.08280487804878</v>
      </c>
      <c r="AM40" s="32">
        <f>0</f>
        <v>0</v>
      </c>
      <c r="AN40" s="32">
        <f t="shared" si="104"/>
        <v>82</v>
      </c>
      <c r="AO40" s="10">
        <f t="shared" si="105"/>
        <v>1728.79</v>
      </c>
      <c r="AP40" s="10" t="str">
        <f t="shared" si="106"/>
        <v>3) STOCK</v>
      </c>
    </row>
    <row r="41" spans="1:43" x14ac:dyDescent="0.25">
      <c r="A41" s="4" t="s">
        <v>36</v>
      </c>
      <c r="B41" s="5">
        <v>355789</v>
      </c>
      <c r="C41" s="25" t="str">
        <f>VLOOKUP($B41,[1]SKU!$A$2:$H$1048576,2,FALSE)</f>
        <v>LOMO VETADO</v>
      </c>
      <c r="D41" s="24" t="str">
        <f>VLOOKUP($B41,[1]SKU!$A$2:$H$1048576,3,FALSE)</f>
        <v>VACUNO</v>
      </c>
      <c r="E41" s="24" t="str">
        <f>VLOOKUP($B41,[1]SKU!$A$2:$H$1048576,4,FALSE)</f>
        <v>BRASIL</v>
      </c>
      <c r="F41" s="24" t="str">
        <f>VLOOKUP($B41,[1]SKU!$A$2:$H$1048576,5,FALSE)</f>
        <v>FRIBOI</v>
      </c>
      <c r="G41" s="24" t="str">
        <f>VLOOKUP($B41,[1]SKU!$A$2:$H$1048576,6,FALSE)</f>
        <v>ENFRIADO</v>
      </c>
      <c r="H41" s="24" t="str">
        <f>VLOOKUP($B41,[1]SKU!$A$2:$H$1048576,7,FALSE)</f>
        <v>V</v>
      </c>
      <c r="I41" s="24" t="str">
        <f>VLOOKUP($B41,[1]SKU!$A$2:$H$1048576,8,FALSE)</f>
        <v>1PC/B - 5-20B/C</v>
      </c>
      <c r="J41" s="24" t="s">
        <v>35</v>
      </c>
      <c r="K41" s="33">
        <f>AO41</f>
        <v>2805.36</v>
      </c>
      <c r="L41" s="27">
        <f>+AE41</f>
        <v>5632.7272363432849</v>
      </c>
      <c r="M41" s="66">
        <v>45921</v>
      </c>
      <c r="N41" s="30">
        <f>+K41*L41</f>
        <v>15801827.679747999</v>
      </c>
      <c r="O41" s="20">
        <f>+L41/(1-0.03)</f>
        <v>5806.9352951992632</v>
      </c>
      <c r="P41" s="20">
        <f>+L41/(1-0.07)</f>
        <v>6056.6959530572958</v>
      </c>
      <c r="Q41" s="61" t="s">
        <v>65</v>
      </c>
      <c r="R41" s="62">
        <v>940.28</v>
      </c>
      <c r="S41" s="34">
        <v>45839</v>
      </c>
      <c r="T41" s="32">
        <f>+AN41</f>
        <v>138</v>
      </c>
      <c r="V41" s="36">
        <v>2805.36</v>
      </c>
      <c r="W41" s="36">
        <f>IF(E41="canada",V41/2.20462,IF(E41="usa",V41/2.20462,V41))</f>
        <v>2805.36</v>
      </c>
      <c r="X41" s="37">
        <f t="shared" si="107"/>
        <v>0.11684271278044847</v>
      </c>
      <c r="Y41" s="38">
        <v>16315.97</v>
      </c>
      <c r="Z41" s="40">
        <f>Y41*AH41</f>
        <v>15341580.271599999</v>
      </c>
      <c r="AA41" s="40">
        <f>Z41/W41</f>
        <v>5468.6672197507623</v>
      </c>
      <c r="AB41" s="47">
        <f>VLOOKUP(_xlfn.CONCAT(D41,E41),[1]INTERNACIÓN!$M$5:$N$1048576,2,FALSE)*Z41</f>
        <v>460247.40814799996</v>
      </c>
      <c r="AC41" s="39">
        <f>Z41+AB41</f>
        <v>15801827.679747999</v>
      </c>
      <c r="AD41" s="41" t="str">
        <f>_xlfn.CONCAT(B41,Q41)</f>
        <v>35578961703002-2</v>
      </c>
      <c r="AE41" s="39">
        <f>AC41/W41</f>
        <v>5632.7272363432849</v>
      </c>
      <c r="AF41" s="42">
        <f>IF(E41="USA",Y41/V41,IF(E41="CANADA",Y41/V41,(Y41/V41)/2.20462))</f>
        <v>2.6380957533309859</v>
      </c>
      <c r="AG41" s="11">
        <f>Y41/W41</f>
        <v>5.8159986597085576</v>
      </c>
      <c r="AH41" s="46">
        <f>IF(R41&lt;&gt;"",R41,"")</f>
        <v>940.28</v>
      </c>
      <c r="AI41" s="4">
        <f>W41</f>
        <v>2805.36</v>
      </c>
      <c r="AJ41" s="43" t="str">
        <f>IF(Q41&lt;&gt;"",Q41,"")</f>
        <v>61703002-2</v>
      </c>
      <c r="AK41" s="32">
        <v>138</v>
      </c>
      <c r="AL41" s="4">
        <f>AI41/AK41</f>
        <v>20.328695652173913</v>
      </c>
      <c r="AM41" s="32">
        <f>0</f>
        <v>0</v>
      </c>
      <c r="AN41" s="32">
        <f>AK41-AM41</f>
        <v>138</v>
      </c>
      <c r="AO41" s="10">
        <f>AN41*AL41</f>
        <v>2805.36</v>
      </c>
      <c r="AP41" s="10" t="str">
        <f>+J41</f>
        <v>3) STOCK</v>
      </c>
    </row>
    <row r="42" spans="1:43" x14ac:dyDescent="0.25">
      <c r="A42" s="4" t="s">
        <v>36</v>
      </c>
      <c r="B42" s="5" t="s">
        <v>61</v>
      </c>
      <c r="C42" s="25" t="str">
        <f>VLOOKUP($B42,[1]SKU!$A$2:$H$1048576,2,FALSE)</f>
        <v>COSTILLAR IWP</v>
      </c>
      <c r="D42" s="24" t="str">
        <f>VLOOKUP($B42,[1]SKU!$A$2:$H$1048576,3,FALSE)</f>
        <v>CERDO</v>
      </c>
      <c r="E42" s="24" t="str">
        <f>VLOOKUP($B42,[1]SKU!$A$2:$H$1048576,4,FALSE)</f>
        <v>BRASIL</v>
      </c>
      <c r="F42" s="24" t="str">
        <f>VLOOKUP($B42,[1]SKU!$A$2:$H$1048576,5,FALSE)</f>
        <v>SEARA</v>
      </c>
      <c r="G42" s="24" t="str">
        <f>VLOOKUP($B42,[1]SKU!$A$2:$H$1048576,6,FALSE)</f>
        <v>CONGELADO</v>
      </c>
      <c r="H42" s="24" t="str">
        <f>VLOOKUP($B42,[1]SKU!$A$2:$H$1048576,7,FALSE)</f>
        <v>-</v>
      </c>
      <c r="I42" s="24" t="str">
        <f>VLOOKUP($B42,[1]SKU!$A$2:$H$1048576,8,FALSE)</f>
        <v>1PC/B - 9-10B/C</v>
      </c>
      <c r="J42" s="24" t="s">
        <v>35</v>
      </c>
      <c r="K42" s="33">
        <f>AO42</f>
        <v>24451.08</v>
      </c>
      <c r="L42" s="27">
        <f>+AE42</f>
        <v>3227.0408000248658</v>
      </c>
      <c r="M42" s="66">
        <v>46554</v>
      </c>
      <c r="N42" s="30">
        <f>+K42*L42</f>
        <v>78904632.764671996</v>
      </c>
      <c r="O42" s="20">
        <f>+L42/(1-0.03)</f>
        <v>3326.8461855926453</v>
      </c>
      <c r="P42" s="20">
        <f>+L42/(1-0.07)</f>
        <v>3469.9363441127593</v>
      </c>
      <c r="Q42" s="61">
        <v>1265386</v>
      </c>
      <c r="R42" s="62">
        <v>940.28</v>
      </c>
      <c r="S42" s="34">
        <v>45839</v>
      </c>
      <c r="T42" s="32">
        <f>+AN42</f>
        <v>1365</v>
      </c>
      <c r="V42" s="36">
        <v>24451.08</v>
      </c>
      <c r="W42" s="36">
        <f>IF(E42="canada",V42/2.20462,IF(E42="usa",V42/2.20462,V42))</f>
        <v>24451.08</v>
      </c>
      <c r="X42" s="56">
        <f>W42/SUM($W$14)</f>
        <v>1</v>
      </c>
      <c r="Y42" s="38">
        <v>80688.56</v>
      </c>
      <c r="Z42" s="40">
        <f>Y42*AH42</f>
        <v>75869839.196799994</v>
      </c>
      <c r="AA42" s="40">
        <f>Z42/W42</f>
        <v>3102.9238461777554</v>
      </c>
      <c r="AB42" s="47">
        <f>VLOOKUP(_xlfn.CONCAT(D42,E42),[1]INTERNACIÓN!$M$5:$N$1048576,2,FALSE)*Z42</f>
        <v>3034793.5678719999</v>
      </c>
      <c r="AC42" s="39">
        <f>Z42+AB42</f>
        <v>78904632.764671996</v>
      </c>
      <c r="AD42" s="41" t="str">
        <f>_xlfn.CONCAT(B42,Q42)</f>
        <v>SPA-281265386</v>
      </c>
      <c r="AE42" s="39">
        <f>AC42/W42</f>
        <v>3227.0408000248658</v>
      </c>
      <c r="AF42" s="42">
        <f>IF(E42="USA",Y42/V42,IF(E42="CANADA",Y42/V42,(Y42/V42)/2.20462))</f>
        <v>1.4968565269334597</v>
      </c>
      <c r="AG42" s="11">
        <f>Y42/W42</f>
        <v>3.2999998364080438</v>
      </c>
      <c r="AH42" s="46">
        <f>IF(R42&lt;&gt;"",R42,"")</f>
        <v>940.28</v>
      </c>
      <c r="AI42" s="4">
        <f>W42</f>
        <v>24451.08</v>
      </c>
      <c r="AJ42" s="43">
        <f>IF(Q42&lt;&gt;"",Q42,"")</f>
        <v>1265386</v>
      </c>
      <c r="AK42" s="32">
        <v>1365</v>
      </c>
      <c r="AL42" s="4">
        <f>AI42/AK42</f>
        <v>17.912879120879122</v>
      </c>
      <c r="AM42" s="32">
        <f>0</f>
        <v>0</v>
      </c>
      <c r="AN42" s="32">
        <f>AK42-AM42</f>
        <v>1365</v>
      </c>
      <c r="AO42" s="10">
        <f>AN42*AL42</f>
        <v>24451.08</v>
      </c>
      <c r="AP42" s="10" t="str">
        <f>+J42</f>
        <v>3) STOCK</v>
      </c>
    </row>
    <row r="43" spans="1:43" x14ac:dyDescent="0.25">
      <c r="A43" s="4" t="s">
        <v>36</v>
      </c>
      <c r="B43" s="5" t="s">
        <v>55</v>
      </c>
      <c r="C43" s="25" t="str">
        <f>VLOOKUP($B43,[1]SKU!$A$2:$H$1048576,2,FALSE)</f>
        <v>PUNTA DE GANSO</v>
      </c>
      <c r="D43" s="24" t="str">
        <f>VLOOKUP($B43,[1]SKU!$A$2:$H$1048576,3,FALSE)</f>
        <v>VACUNO</v>
      </c>
      <c r="E43" s="24" t="str">
        <f>VLOOKUP($B43,[1]SKU!$A$2:$H$1048576,4,FALSE)</f>
        <v>CANADA</v>
      </c>
      <c r="F43" s="24" t="str">
        <f>VLOOKUP($B43,[1]SKU!$A$2:$H$1048576,5,FALSE)</f>
        <v>BLUE RIBBON</v>
      </c>
      <c r="G43" s="24" t="str">
        <f>VLOOKUP($B43,[1]SKU!$A$2:$H$1048576,6,FALSE)</f>
        <v>ENFRIADO</v>
      </c>
      <c r="H43" s="24" t="str">
        <f>VLOOKUP($B43,[1]SKU!$A$2:$H$1048576,7,FALSE)</f>
        <v>AAA</v>
      </c>
      <c r="I43" s="24" t="str">
        <f>VLOOKUP($B43,[1]SKU!$A$2:$H$1048576,8,FALSE)</f>
        <v>1PC/B - 10B/C</v>
      </c>
      <c r="J43" s="24" t="s">
        <v>35</v>
      </c>
      <c r="K43" s="33">
        <f t="shared" ref="K43:K47" si="108">AO43</f>
        <v>482.51999999999992</v>
      </c>
      <c r="L43" s="27">
        <f t="shared" ref="L43:L47" si="109">+AE43</f>
        <v>15475.087411920749</v>
      </c>
      <c r="M43" s="66">
        <v>45923</v>
      </c>
      <c r="N43" s="30">
        <f t="shared" ref="N43:N47" si="110">+K43*L43</f>
        <v>7467039.1779999984</v>
      </c>
      <c r="O43" s="20">
        <f t="shared" ref="O43:O47" si="111">+L43/(1-0.03)</f>
        <v>15953.698362804897</v>
      </c>
      <c r="P43" s="20">
        <f t="shared" ref="P43:P47" si="112">+L43/(1-0.07)</f>
        <v>16639.878937549194</v>
      </c>
      <c r="Q43" s="61">
        <v>9091712385</v>
      </c>
      <c r="R43" s="62">
        <v>940</v>
      </c>
      <c r="S43" s="34">
        <v>45839</v>
      </c>
      <c r="T43" s="32">
        <f t="shared" ref="T43:T47" si="113">+AN43</f>
        <v>26</v>
      </c>
      <c r="V43" s="36">
        <v>482.52</v>
      </c>
      <c r="W43" s="36">
        <v>482.52</v>
      </c>
      <c r="X43" s="37">
        <f>SUM(W43)/SUM($W$15:$W$20)</f>
        <v>0.18414263688958768</v>
      </c>
      <c r="Y43" s="38">
        <v>7712.29</v>
      </c>
      <c r="Z43" s="40">
        <f t="shared" ref="Z43:Z47" si="114">Y43*AH43</f>
        <v>7249552.5999999996</v>
      </c>
      <c r="AA43" s="40">
        <f t="shared" ref="AA43:AA47" si="115">Z43/W43</f>
        <v>15024.356710602669</v>
      </c>
      <c r="AB43" s="47">
        <f>VLOOKUP(_xlfn.CONCAT(D43,E43),[1]INTERNACIÓN!$M$5:$N$1048576,2,FALSE)*Z43</f>
        <v>217486.57799999998</v>
      </c>
      <c r="AC43" s="39">
        <f t="shared" ref="AC43:AC47" si="116">Z43+AB43</f>
        <v>7467039.1779999994</v>
      </c>
      <c r="AD43" s="41" t="str">
        <f t="shared" ref="AD43:AD47" si="117">_xlfn.CONCAT(B43,Q43)</f>
        <v>C4807AWFR9091712385</v>
      </c>
      <c r="AE43" s="39">
        <f t="shared" ref="AE43:AE47" si="118">AC43/W43</f>
        <v>15475.087411920749</v>
      </c>
      <c r="AF43" s="42">
        <f t="shared" ref="AF43:AF47" si="119">IF(E43="USA",Y43/V43,IF(E43="CANADA",Y43/V43,(Y43/V43)/2.20462))</f>
        <v>15.983358202768798</v>
      </c>
      <c r="AG43" s="11">
        <f t="shared" ref="AG43:AG47" si="120">Y43/W43</f>
        <v>15.983358202768798</v>
      </c>
      <c r="AH43" s="46">
        <f t="shared" ref="AH43:AH47" si="121">IF(R43&lt;&gt;"",R43,"")</f>
        <v>940</v>
      </c>
      <c r="AI43" s="4">
        <f t="shared" ref="AI43:AI47" si="122">W43</f>
        <v>482.52</v>
      </c>
      <c r="AJ43" s="43">
        <f t="shared" ref="AJ43:AJ47" si="123">IF(Q43&lt;&gt;"",Q43,"")</f>
        <v>9091712385</v>
      </c>
      <c r="AK43" s="32">
        <v>26</v>
      </c>
      <c r="AL43" s="4">
        <f t="shared" ref="AL43:AL47" si="124">AI43/AK43</f>
        <v>18.558461538461536</v>
      </c>
      <c r="AM43" s="32">
        <f>0</f>
        <v>0</v>
      </c>
      <c r="AN43" s="32">
        <f t="shared" ref="AN43:AN47" si="125">AK43-AM43</f>
        <v>26</v>
      </c>
      <c r="AO43" s="10">
        <f t="shared" ref="AO43:AO47" si="126">AN43*AL43</f>
        <v>482.51999999999992</v>
      </c>
      <c r="AP43" s="10" t="str">
        <f t="shared" ref="AP43:AP47" si="127">+J43</f>
        <v>3) STOCK</v>
      </c>
    </row>
    <row r="44" spans="1:43" x14ac:dyDescent="0.25">
      <c r="A44" s="4" t="s">
        <v>36</v>
      </c>
      <c r="B44" s="5" t="s">
        <v>56</v>
      </c>
      <c r="C44" s="25" t="str">
        <f>VLOOKUP($B44,[1]SKU!$A$2:$H$1048576,2,FALSE)</f>
        <v>PUNTA PALETA</v>
      </c>
      <c r="D44" s="24" t="str">
        <f>VLOOKUP($B44,[1]SKU!$A$2:$H$1048576,3,FALSE)</f>
        <v>VACUNO</v>
      </c>
      <c r="E44" s="24" t="str">
        <f>VLOOKUP($B44,[1]SKU!$A$2:$H$1048576,4,FALSE)</f>
        <v>CANADA</v>
      </c>
      <c r="F44" s="24" t="str">
        <f>VLOOKUP($B44,[1]SKU!$A$2:$H$1048576,5,FALSE)</f>
        <v>BLUE RIBBON</v>
      </c>
      <c r="G44" s="24" t="str">
        <f>VLOOKUP($B44,[1]SKU!$A$2:$H$1048576,6,FALSE)</f>
        <v>ENFRIADO</v>
      </c>
      <c r="H44" s="24" t="str">
        <f>VLOOKUP($B44,[1]SKU!$A$2:$H$1048576,7,FALSE)</f>
        <v>AAA</v>
      </c>
      <c r="I44" s="24" t="str">
        <f>VLOOKUP($B44,[1]SKU!$A$2:$H$1048576,8,FALSE)</f>
        <v>4PC/B - 12B/C</v>
      </c>
      <c r="J44" s="24" t="s">
        <v>35</v>
      </c>
      <c r="K44" s="33">
        <f t="shared" si="108"/>
        <v>274.35000000000002</v>
      </c>
      <c r="L44" s="27">
        <f t="shared" si="109"/>
        <v>17289.401669400402</v>
      </c>
      <c r="M44" s="66">
        <v>45923</v>
      </c>
      <c r="N44" s="30">
        <f t="shared" si="110"/>
        <v>4743347.3480000012</v>
      </c>
      <c r="O44" s="20">
        <f t="shared" si="111"/>
        <v>17824.125432371548</v>
      </c>
      <c r="P44" s="20">
        <f t="shared" si="112"/>
        <v>18590.754483226239</v>
      </c>
      <c r="Q44" s="61">
        <v>9091712385</v>
      </c>
      <c r="R44" s="62">
        <v>940</v>
      </c>
      <c r="S44" s="34">
        <v>45839</v>
      </c>
      <c r="T44" s="32">
        <f t="shared" si="113"/>
        <v>14</v>
      </c>
      <c r="V44" s="36">
        <v>274.35000000000002</v>
      </c>
      <c r="W44" s="36">
        <v>274.35000000000002</v>
      </c>
      <c r="X44" s="37">
        <f t="shared" ref="X44:X48" si="128">SUM(W44)/SUM($W$15:$W$20)</f>
        <v>0.10469935428719718</v>
      </c>
      <c r="Y44" s="38">
        <v>4899.1400000000003</v>
      </c>
      <c r="Z44" s="40">
        <f t="shared" si="114"/>
        <v>4605191.6000000006</v>
      </c>
      <c r="AA44" s="40">
        <f t="shared" si="115"/>
        <v>16785.826863495535</v>
      </c>
      <c r="AB44" s="47">
        <f>VLOOKUP(_xlfn.CONCAT(D44,E44),[1]INTERNACIÓN!$M$5:$N$1048576,2,FALSE)*Z44</f>
        <v>138155.74800000002</v>
      </c>
      <c r="AC44" s="39">
        <f t="shared" si="116"/>
        <v>4743347.3480000002</v>
      </c>
      <c r="AD44" s="41" t="str">
        <f t="shared" si="117"/>
        <v>C1807AWFR9091712385</v>
      </c>
      <c r="AE44" s="39">
        <f t="shared" si="118"/>
        <v>17289.401669400402</v>
      </c>
      <c r="AF44" s="42">
        <f t="shared" si="119"/>
        <v>17.857262620739931</v>
      </c>
      <c r="AG44" s="11">
        <f t="shared" si="120"/>
        <v>17.857262620739931</v>
      </c>
      <c r="AH44" s="46">
        <f t="shared" si="121"/>
        <v>940</v>
      </c>
      <c r="AI44" s="4">
        <f t="shared" si="122"/>
        <v>274.35000000000002</v>
      </c>
      <c r="AJ44" s="43">
        <f t="shared" si="123"/>
        <v>9091712385</v>
      </c>
      <c r="AK44" s="32">
        <v>14</v>
      </c>
      <c r="AL44" s="4">
        <f t="shared" si="124"/>
        <v>19.596428571428572</v>
      </c>
      <c r="AM44" s="32">
        <f>0</f>
        <v>0</v>
      </c>
      <c r="AN44" s="32">
        <f t="shared" si="125"/>
        <v>14</v>
      </c>
      <c r="AO44" s="10">
        <f t="shared" si="126"/>
        <v>274.35000000000002</v>
      </c>
      <c r="AP44" s="10" t="str">
        <f t="shared" si="127"/>
        <v>3) STOCK</v>
      </c>
    </row>
    <row r="45" spans="1:43" x14ac:dyDescent="0.25">
      <c r="A45" s="4" t="s">
        <v>36</v>
      </c>
      <c r="B45" s="5" t="s">
        <v>57</v>
      </c>
      <c r="C45" s="25" t="str">
        <f>VLOOKUP($B45,[1]SKU!$A$2:$H$1048576,2,FALSE)</f>
        <v>PALANCA</v>
      </c>
      <c r="D45" s="24" t="str">
        <f>VLOOKUP($B45,[1]SKU!$A$2:$H$1048576,3,FALSE)</f>
        <v>VACUNO</v>
      </c>
      <c r="E45" s="24" t="str">
        <f>VLOOKUP($B45,[1]SKU!$A$2:$H$1048576,4,FALSE)</f>
        <v>CANADA</v>
      </c>
      <c r="F45" s="24" t="str">
        <f>VLOOKUP($B45,[1]SKU!$A$2:$H$1048576,5,FALSE)</f>
        <v>BLUE RIBBON</v>
      </c>
      <c r="G45" s="24" t="str">
        <f>VLOOKUP($B45,[1]SKU!$A$2:$H$1048576,6,FALSE)</f>
        <v>ENFRIADO</v>
      </c>
      <c r="H45" s="24" t="str">
        <f>VLOOKUP($B45,[1]SKU!$A$2:$H$1048576,7,FALSE)</f>
        <v>AAA</v>
      </c>
      <c r="I45" s="24" t="str">
        <f>VLOOKUP($B45,[1]SKU!$A$2:$H$1048576,8,FALSE)</f>
        <v>1PC/B - 18B/C</v>
      </c>
      <c r="J45" s="24" t="s">
        <v>35</v>
      </c>
      <c r="K45" s="33">
        <f t="shared" si="108"/>
        <v>252.03000000000003</v>
      </c>
      <c r="L45" s="27">
        <f t="shared" si="109"/>
        <v>17823.016521842634</v>
      </c>
      <c r="M45" s="66">
        <v>45923</v>
      </c>
      <c r="N45" s="30">
        <f t="shared" si="110"/>
        <v>4491934.8539999994</v>
      </c>
      <c r="O45" s="20">
        <f t="shared" si="111"/>
        <v>18374.243836951169</v>
      </c>
      <c r="P45" s="20">
        <f t="shared" si="112"/>
        <v>19164.533894454446</v>
      </c>
      <c r="Q45" s="61">
        <v>9091712385</v>
      </c>
      <c r="R45" s="62">
        <v>940</v>
      </c>
      <c r="S45" s="34">
        <v>45839</v>
      </c>
      <c r="T45" s="32">
        <f t="shared" si="113"/>
        <v>12</v>
      </c>
      <c r="V45" s="36">
        <v>252.03</v>
      </c>
      <c r="W45" s="36">
        <v>252.03</v>
      </c>
      <c r="X45" s="37">
        <f t="shared" si="128"/>
        <v>9.6181440718069264E-2</v>
      </c>
      <c r="Y45" s="38">
        <v>4639.47</v>
      </c>
      <c r="Z45" s="40">
        <f t="shared" si="114"/>
        <v>4361101.8</v>
      </c>
      <c r="AA45" s="40">
        <f t="shared" si="115"/>
        <v>17303.899535769549</v>
      </c>
      <c r="AB45" s="47">
        <f>VLOOKUP(_xlfn.CONCAT(D45,E45),[1]INTERNACIÓN!$M$5:$N$1048576,2,FALSE)*Z45</f>
        <v>130833.05399999999</v>
      </c>
      <c r="AC45" s="39">
        <f t="shared" si="116"/>
        <v>4491934.8539999994</v>
      </c>
      <c r="AD45" s="41" t="str">
        <f t="shared" si="117"/>
        <v>C5167AWFR9091712385</v>
      </c>
      <c r="AE45" s="39">
        <f t="shared" si="118"/>
        <v>17823.016521842634</v>
      </c>
      <c r="AF45" s="42">
        <f t="shared" si="119"/>
        <v>18.40840376145697</v>
      </c>
      <c r="AG45" s="11">
        <f t="shared" si="120"/>
        <v>18.40840376145697</v>
      </c>
      <c r="AH45" s="46">
        <f t="shared" si="121"/>
        <v>940</v>
      </c>
      <c r="AI45" s="4">
        <f t="shared" si="122"/>
        <v>252.03</v>
      </c>
      <c r="AJ45" s="43">
        <f t="shared" si="123"/>
        <v>9091712385</v>
      </c>
      <c r="AK45" s="32">
        <v>12</v>
      </c>
      <c r="AL45" s="4">
        <f t="shared" si="124"/>
        <v>21.002500000000001</v>
      </c>
      <c r="AM45" s="32">
        <f>0</f>
        <v>0</v>
      </c>
      <c r="AN45" s="32">
        <f t="shared" si="125"/>
        <v>12</v>
      </c>
      <c r="AO45" s="10">
        <f t="shared" si="126"/>
        <v>252.03000000000003</v>
      </c>
      <c r="AP45" s="10" t="str">
        <f t="shared" si="127"/>
        <v>3) STOCK</v>
      </c>
    </row>
    <row r="46" spans="1:43" s="45" customFormat="1" x14ac:dyDescent="0.25">
      <c r="A46" s="4" t="s">
        <v>36</v>
      </c>
      <c r="B46" s="5" t="s">
        <v>58</v>
      </c>
      <c r="C46" s="25" t="str">
        <f>VLOOKUP($B46,[1]SKU!$A$2:$H$1048576,2,FALSE)</f>
        <v>PUNTA PICANA</v>
      </c>
      <c r="D46" s="24" t="str">
        <f>VLOOKUP($B46,[1]SKU!$A$2:$H$1048576,3,FALSE)</f>
        <v>VACUNO</v>
      </c>
      <c r="E46" s="24" t="str">
        <f>VLOOKUP($B46,[1]SKU!$A$2:$H$1048576,4,FALSE)</f>
        <v>CANADA</v>
      </c>
      <c r="F46" s="24" t="str">
        <f>VLOOKUP($B46,[1]SKU!$A$2:$H$1048576,5,FALSE)</f>
        <v>BLUE RIBBON</v>
      </c>
      <c r="G46" s="24" t="str">
        <f>VLOOKUP($B46,[1]SKU!$A$2:$H$1048576,6,FALSE)</f>
        <v>ENFRIADO</v>
      </c>
      <c r="H46" s="24" t="str">
        <f>VLOOKUP($B46,[1]SKU!$A$2:$H$1048576,7,FALSE)</f>
        <v>AAA</v>
      </c>
      <c r="I46" s="24" t="str">
        <f>VLOOKUP($B46,[1]SKU!$A$2:$H$1048576,8,FALSE)</f>
        <v>1PC/B - 10B/C</v>
      </c>
      <c r="J46" s="24" t="s">
        <v>35</v>
      </c>
      <c r="K46" s="33">
        <f t="shared" si="108"/>
        <v>487</v>
      </c>
      <c r="L46" s="27">
        <f t="shared" si="109"/>
        <v>11526.271893223819</v>
      </c>
      <c r="M46" s="66">
        <v>45923</v>
      </c>
      <c r="N46" s="30">
        <f t="shared" si="110"/>
        <v>5613294.4119999995</v>
      </c>
      <c r="O46" s="20">
        <f t="shared" si="111"/>
        <v>11882.754529096721</v>
      </c>
      <c r="P46" s="20">
        <f t="shared" si="112"/>
        <v>12393.840745401956</v>
      </c>
      <c r="Q46" s="61">
        <v>9091712385</v>
      </c>
      <c r="R46" s="62">
        <v>940</v>
      </c>
      <c r="S46" s="34">
        <v>45839</v>
      </c>
      <c r="T46" s="32">
        <f t="shared" si="113"/>
        <v>24</v>
      </c>
      <c r="U46" s="35"/>
      <c r="V46" s="36">
        <v>487</v>
      </c>
      <c r="W46" s="36">
        <v>487</v>
      </c>
      <c r="X46" s="37">
        <f t="shared" si="128"/>
        <v>0.1858523256346456</v>
      </c>
      <c r="Y46" s="38">
        <v>5797.66</v>
      </c>
      <c r="Z46" s="40">
        <f t="shared" si="114"/>
        <v>5449800.3999999994</v>
      </c>
      <c r="AA46" s="40">
        <f t="shared" si="115"/>
        <v>11190.555236139629</v>
      </c>
      <c r="AB46" s="47">
        <f>VLOOKUP(_xlfn.CONCAT(D46,E46),[1]INTERNACIÓN!$M$5:$N$1048576,2,FALSE)*Z46</f>
        <v>163494.01199999999</v>
      </c>
      <c r="AC46" s="39">
        <f t="shared" si="116"/>
        <v>5613294.4119999995</v>
      </c>
      <c r="AD46" s="41" t="str">
        <f t="shared" si="117"/>
        <v>C4547AWFR9091712385</v>
      </c>
      <c r="AE46" s="39">
        <f t="shared" si="118"/>
        <v>11526.271893223819</v>
      </c>
      <c r="AF46" s="42">
        <f t="shared" si="119"/>
        <v>11.904845995893224</v>
      </c>
      <c r="AG46" s="11">
        <f t="shared" si="120"/>
        <v>11.904845995893224</v>
      </c>
      <c r="AH46" s="46">
        <f t="shared" si="121"/>
        <v>940</v>
      </c>
      <c r="AI46" s="4">
        <f t="shared" si="122"/>
        <v>487</v>
      </c>
      <c r="AJ46" s="43">
        <f t="shared" si="123"/>
        <v>9091712385</v>
      </c>
      <c r="AK46" s="32">
        <v>24</v>
      </c>
      <c r="AL46" s="4">
        <f t="shared" si="124"/>
        <v>20.291666666666668</v>
      </c>
      <c r="AM46" s="32">
        <f>0</f>
        <v>0</v>
      </c>
      <c r="AN46" s="32">
        <f t="shared" si="125"/>
        <v>24</v>
      </c>
      <c r="AO46" s="10">
        <f t="shared" si="126"/>
        <v>487</v>
      </c>
      <c r="AP46" s="10" t="str">
        <f t="shared" si="127"/>
        <v>3) STOCK</v>
      </c>
      <c r="AQ46" s="44"/>
    </row>
    <row r="47" spans="1:43" x14ac:dyDescent="0.25">
      <c r="A47" s="4" t="s">
        <v>36</v>
      </c>
      <c r="B47" s="5" t="s">
        <v>59</v>
      </c>
      <c r="C47" s="25" t="str">
        <f>VLOOKUP($B47,[1]SKU!$A$2:$H$1048576,2,FALSE)</f>
        <v>ENTRAÑA</v>
      </c>
      <c r="D47" s="24" t="str">
        <f>VLOOKUP($B47,[1]SKU!$A$2:$H$1048576,3,FALSE)</f>
        <v>VACUNO</v>
      </c>
      <c r="E47" s="24" t="str">
        <f>VLOOKUP($B47,[1]SKU!$A$2:$H$1048576,4,FALSE)</f>
        <v>CANADA</v>
      </c>
      <c r="F47" s="24" t="str">
        <f>VLOOKUP($B47,[1]SKU!$A$2:$H$1048576,5,FALSE)</f>
        <v>BLUE RIBBON</v>
      </c>
      <c r="G47" s="24" t="str">
        <f>VLOOKUP($B47,[1]SKU!$A$2:$H$1048576,6,FALSE)</f>
        <v>ENFRIADO</v>
      </c>
      <c r="H47" s="24" t="str">
        <f>VLOOKUP($B47,[1]SKU!$A$2:$H$1048576,7,FALSE)</f>
        <v>AAA</v>
      </c>
      <c r="I47" s="24" t="str">
        <f>VLOOKUP($B47,[1]SKU!$A$2:$H$1048576,8,FALSE)</f>
        <v>1PC/B - 16B/C</v>
      </c>
      <c r="J47" s="24" t="s">
        <v>35</v>
      </c>
      <c r="K47" s="33">
        <f t="shared" si="108"/>
        <v>1011.1700000000001</v>
      </c>
      <c r="L47" s="27">
        <f t="shared" si="109"/>
        <v>20277.689258977221</v>
      </c>
      <c r="M47" s="66">
        <v>45923</v>
      </c>
      <c r="N47" s="30">
        <f t="shared" si="110"/>
        <v>20504191.047999997</v>
      </c>
      <c r="O47" s="20">
        <f t="shared" si="111"/>
        <v>20904.834287605383</v>
      </c>
      <c r="P47" s="20">
        <f t="shared" si="112"/>
        <v>21803.966945136799</v>
      </c>
      <c r="Q47" s="61">
        <v>9091712385</v>
      </c>
      <c r="R47" s="62">
        <v>940</v>
      </c>
      <c r="S47" s="34">
        <v>45839</v>
      </c>
      <c r="T47" s="32">
        <f t="shared" si="113"/>
        <v>53</v>
      </c>
      <c r="V47" s="36">
        <v>1011.17</v>
      </c>
      <c r="W47" s="36">
        <v>1011.17</v>
      </c>
      <c r="X47" s="37">
        <f t="shared" si="128"/>
        <v>0.38588972507594371</v>
      </c>
      <c r="Y47" s="38">
        <v>21177.64</v>
      </c>
      <c r="Z47" s="40">
        <f t="shared" si="114"/>
        <v>19906981.599999998</v>
      </c>
      <c r="AA47" s="40">
        <f t="shared" si="115"/>
        <v>19687.076950463324</v>
      </c>
      <c r="AB47" s="47">
        <f>VLOOKUP(_xlfn.CONCAT(D47,E47),[1]INTERNACIÓN!$M$5:$N$1048576,2,FALSE)*Z47</f>
        <v>597209.44799999986</v>
      </c>
      <c r="AC47" s="39">
        <f t="shared" si="116"/>
        <v>20504191.047999997</v>
      </c>
      <c r="AD47" s="41" t="str">
        <f t="shared" si="117"/>
        <v>C3877AWFR9091712385</v>
      </c>
      <c r="AE47" s="39">
        <f t="shared" si="118"/>
        <v>20277.689258977221</v>
      </c>
      <c r="AF47" s="42">
        <f t="shared" si="119"/>
        <v>20.943698883471622</v>
      </c>
      <c r="AG47" s="11">
        <f t="shared" si="120"/>
        <v>20.943698883471622</v>
      </c>
      <c r="AH47" s="46">
        <f t="shared" si="121"/>
        <v>940</v>
      </c>
      <c r="AI47" s="4">
        <f t="shared" si="122"/>
        <v>1011.17</v>
      </c>
      <c r="AJ47" s="43">
        <f t="shared" si="123"/>
        <v>9091712385</v>
      </c>
      <c r="AK47" s="32">
        <v>53</v>
      </c>
      <c r="AL47" s="4">
        <f t="shared" si="124"/>
        <v>19.07867924528302</v>
      </c>
      <c r="AM47" s="32">
        <f>0</f>
        <v>0</v>
      </c>
      <c r="AN47" s="32">
        <f t="shared" si="125"/>
        <v>53</v>
      </c>
      <c r="AO47" s="10">
        <f t="shared" si="126"/>
        <v>1011.1700000000001</v>
      </c>
      <c r="AP47" s="10" t="str">
        <f t="shared" si="127"/>
        <v>3) STOCK</v>
      </c>
    </row>
    <row r="48" spans="1:43" x14ac:dyDescent="0.25">
      <c r="A48" s="4" t="s">
        <v>36</v>
      </c>
      <c r="B48" s="5" t="s">
        <v>60</v>
      </c>
      <c r="C48" s="25" t="str">
        <f>VLOOKUP($B48,[1]SKU!$A$2:$H$1048576,2,FALSE)</f>
        <v>TAPABARRIGA/ARRACHERA</v>
      </c>
      <c r="D48" s="24" t="str">
        <f>VLOOKUP($B48,[1]SKU!$A$2:$H$1048576,3,FALSE)</f>
        <v>VACUNO</v>
      </c>
      <c r="E48" s="24" t="str">
        <f>VLOOKUP($B48,[1]SKU!$A$2:$H$1048576,4,FALSE)</f>
        <v>CANADA</v>
      </c>
      <c r="F48" s="24" t="str">
        <f>VLOOKUP($B48,[1]SKU!$A$2:$H$1048576,5,FALSE)</f>
        <v>BLUE RIBBON</v>
      </c>
      <c r="G48" s="24" t="str">
        <f>VLOOKUP($B48,[1]SKU!$A$2:$H$1048576,6,FALSE)</f>
        <v>ENFRIADO</v>
      </c>
      <c r="H48" s="24" t="str">
        <f>VLOOKUP($B48,[1]SKU!$A$2:$H$1048576,7,FALSE)</f>
        <v>AAA</v>
      </c>
      <c r="I48" s="24" t="str">
        <f>VLOOKUP($B48,[1]SKU!$A$2:$H$1048576,8,FALSE)</f>
        <v>1PC/B - 13B/C</v>
      </c>
      <c r="J48" s="24" t="s">
        <v>35</v>
      </c>
      <c r="K48" s="33">
        <f>AO48</f>
        <v>113.29</v>
      </c>
      <c r="L48" s="27">
        <f>+AE48</f>
        <v>17075.923506046431</v>
      </c>
      <c r="M48" s="66">
        <v>45923</v>
      </c>
      <c r="N48" s="30">
        <f>+K48*L48</f>
        <v>1934531.3740000003</v>
      </c>
      <c r="O48" s="20">
        <f>+L48/(1-0.03)</f>
        <v>17604.044851594259</v>
      </c>
      <c r="P48" s="20">
        <f>+L48/(1-0.07)</f>
        <v>18361.208071017667</v>
      </c>
      <c r="Q48" s="61">
        <v>9091712385</v>
      </c>
      <c r="R48" s="62">
        <v>940</v>
      </c>
      <c r="S48" s="34">
        <v>45839</v>
      </c>
      <c r="T48" s="32">
        <f>+AN48</f>
        <v>6</v>
      </c>
      <c r="V48" s="36">
        <v>113.29</v>
      </c>
      <c r="W48" s="36">
        <v>113.29</v>
      </c>
      <c r="X48" s="37">
        <f t="shared" si="128"/>
        <v>4.3234517394556471E-2</v>
      </c>
      <c r="Y48" s="38">
        <v>1998.07</v>
      </c>
      <c r="Z48" s="40">
        <f>Y48*AH48</f>
        <v>1878185.8</v>
      </c>
      <c r="AA48" s="40">
        <f>Z48/W48</f>
        <v>16578.56651072469</v>
      </c>
      <c r="AB48" s="47">
        <f>VLOOKUP(_xlfn.CONCAT(D48,E48),[1]INTERNACIÓN!$M$5:$N$1048576,2,FALSE)*Z48</f>
        <v>56345.574000000001</v>
      </c>
      <c r="AC48" s="39">
        <f>Z48+AB48</f>
        <v>1934531.3740000001</v>
      </c>
      <c r="AD48" s="41" t="str">
        <f>_xlfn.CONCAT(B48,Q48)</f>
        <v>C3107AWFR9091712385</v>
      </c>
      <c r="AE48" s="39">
        <f>AC48/W48</f>
        <v>17075.923506046431</v>
      </c>
      <c r="AF48" s="42">
        <f>IF(E48="USA",Y48/V48,IF(E48="CANADA",Y48/V48,(Y48/V48)/2.20462))</f>
        <v>17.636772883749668</v>
      </c>
      <c r="AG48" s="11">
        <f>Y48/W48</f>
        <v>17.636772883749668</v>
      </c>
      <c r="AH48" s="46">
        <f>IF(R48&lt;&gt;"",R48,"")</f>
        <v>940</v>
      </c>
      <c r="AI48" s="4">
        <f>W48</f>
        <v>113.29</v>
      </c>
      <c r="AJ48" s="43">
        <f>IF(Q48&lt;&gt;"",Q48,"")</f>
        <v>9091712385</v>
      </c>
      <c r="AK48" s="32">
        <v>6</v>
      </c>
      <c r="AL48" s="4">
        <f>AI48/AK48</f>
        <v>18.881666666666668</v>
      </c>
      <c r="AM48" s="32">
        <f>0</f>
        <v>0</v>
      </c>
      <c r="AN48" s="32">
        <f>AK48-AM48</f>
        <v>6</v>
      </c>
      <c r="AO48" s="10">
        <f>AN48*AL48</f>
        <v>113.29</v>
      </c>
      <c r="AP48" s="10" t="str">
        <f>+J48</f>
        <v>3) STOCK</v>
      </c>
    </row>
    <row r="49" spans="1:42" x14ac:dyDescent="0.25">
      <c r="A49" s="4" t="s">
        <v>36</v>
      </c>
      <c r="B49" s="5">
        <v>984</v>
      </c>
      <c r="C49" s="25" t="str">
        <f>VLOOKUP($B49,[1]SKU!$A$2:$H$1048576,2,FALSE)</f>
        <v>POSTA ROSADA</v>
      </c>
      <c r="D49" s="24" t="str">
        <f>VLOOKUP($B49,[1]SKU!$A$2:$H$1048576,3,FALSE)</f>
        <v>VACUNO</v>
      </c>
      <c r="E49" s="24" t="str">
        <f>VLOOKUP($B49,[1]SKU!$A$2:$H$1048576,4,FALSE)</f>
        <v>BRASIL</v>
      </c>
      <c r="F49" s="24" t="str">
        <f>VLOOKUP($B49,[1]SKU!$A$2:$H$1048576,5,FALSE)</f>
        <v>FRIBOI</v>
      </c>
      <c r="G49" s="24" t="str">
        <f>VLOOKUP($B49,[1]SKU!$A$2:$H$1048576,6,FALSE)</f>
        <v>ENFRIADO</v>
      </c>
      <c r="H49" s="24" t="str">
        <f>VLOOKUP($B49,[1]SKU!$A$2:$H$1048576,7,FALSE)</f>
        <v>V</v>
      </c>
      <c r="I49" s="24" t="str">
        <f>VLOOKUP($B49,[1]SKU!$A$2:$H$1048576,8,FALSE)</f>
        <v>1PC/B - 3-4B/C</v>
      </c>
      <c r="J49" s="24" t="s">
        <v>35</v>
      </c>
      <c r="K49" s="33">
        <f t="shared" ref="K49:K55" si="129">AO49</f>
        <v>17130.621999999999</v>
      </c>
      <c r="L49" s="27">
        <f t="shared" ref="L49:L55" si="130">+AE49</f>
        <v>5906.0197626215786</v>
      </c>
      <c r="M49" s="66">
        <v>45921</v>
      </c>
      <c r="N49" s="30">
        <f t="shared" ref="N49:N55" si="131">+K49*L49</f>
        <v>101173792.07799999</v>
      </c>
      <c r="O49" s="20">
        <f t="shared" ref="O49:O55" si="132">+L49/(1-0.03)</f>
        <v>6088.6801676511122</v>
      </c>
      <c r="P49" s="20">
        <f t="shared" ref="P49:P55" si="133">+L49/(1-0.07)</f>
        <v>6350.5588845393322</v>
      </c>
      <c r="Q49" s="61" t="s">
        <v>66</v>
      </c>
      <c r="R49" s="62">
        <v>940</v>
      </c>
      <c r="S49" s="34">
        <v>45839</v>
      </c>
      <c r="T49" s="32">
        <f t="shared" ref="T49:T55" si="134">+AN49</f>
        <v>811</v>
      </c>
      <c r="V49" s="36">
        <v>17130.621999999999</v>
      </c>
      <c r="W49" s="36">
        <f t="shared" ref="W49:W55" si="135">IF(E49="canada",V49/2.20462,IF(E49="usa",V49/2.20462,V49))</f>
        <v>17130.621999999999</v>
      </c>
      <c r="X49" s="37">
        <f>SUM(W49)/SUM($W$21:$W$28)</f>
        <v>0.70104901443781154</v>
      </c>
      <c r="Y49" s="38">
        <v>104496.79</v>
      </c>
      <c r="Z49" s="40">
        <f t="shared" ref="Z49:Z55" si="136">Y49*AH49</f>
        <v>98226982.599999994</v>
      </c>
      <c r="AA49" s="40">
        <f t="shared" ref="AA49:AA55" si="137">Z49/W49</f>
        <v>5733.9997695355132</v>
      </c>
      <c r="AB49" s="47">
        <f>VLOOKUP(_xlfn.CONCAT(D49,E49),[1]INTERNACIÓN!$M$5:$N$1048576,2,FALSE)*Z49</f>
        <v>2946809.4779999997</v>
      </c>
      <c r="AC49" s="39">
        <f t="shared" ref="AC49:AC55" si="138">Z49+AB49</f>
        <v>101173792.07799999</v>
      </c>
      <c r="AD49" s="41" t="str">
        <f t="shared" ref="AD49:AD55" si="139">_xlfn.CONCAT(B49,Q49)</f>
        <v>98461057687-3</v>
      </c>
      <c r="AE49" s="39">
        <f t="shared" ref="AE49:AE55" si="140">AC49/W49</f>
        <v>5906.0197626215786</v>
      </c>
      <c r="AF49" s="42">
        <f t="shared" ref="AF49:AF55" si="141">IF(E49="USA",Y49/V49,IF(E49="CANADA",Y49/V49,(Y49/V49)/2.20462))</f>
        <v>2.7669166363477675</v>
      </c>
      <c r="AG49" s="11">
        <f t="shared" ref="AG49:AG55" si="142">Y49/W49</f>
        <v>6.0999997548250144</v>
      </c>
      <c r="AH49" s="46">
        <f t="shared" ref="AH49:AH55" si="143">IF(R49&lt;&gt;"",R49,"")</f>
        <v>940</v>
      </c>
      <c r="AI49" s="4">
        <f t="shared" ref="AI49:AI55" si="144">W49</f>
        <v>17130.621999999999</v>
      </c>
      <c r="AJ49" s="43" t="str">
        <f t="shared" ref="AJ49:AJ55" si="145">IF(Q49&lt;&gt;"",Q49,"")</f>
        <v>61057687-3</v>
      </c>
      <c r="AK49" s="32">
        <v>811</v>
      </c>
      <c r="AL49" s="4">
        <f t="shared" ref="AL49:AL55" si="146">AI49/AK49</f>
        <v>21.122838471023428</v>
      </c>
      <c r="AM49" s="32">
        <f>0</f>
        <v>0</v>
      </c>
      <c r="AN49" s="32">
        <f t="shared" ref="AN49:AN55" si="147">AK49-AM49</f>
        <v>811</v>
      </c>
      <c r="AO49" s="10">
        <f t="shared" ref="AO49:AO55" si="148">AN49*AL49</f>
        <v>17130.621999999999</v>
      </c>
      <c r="AP49" s="10" t="str">
        <f t="shared" ref="AP49:AP55" si="149">+J49</f>
        <v>3) STOCK</v>
      </c>
    </row>
    <row r="50" spans="1:42" x14ac:dyDescent="0.25">
      <c r="A50" s="4" t="s">
        <v>36</v>
      </c>
      <c r="B50" s="5">
        <v>1047</v>
      </c>
      <c r="C50" s="25" t="str">
        <f>VLOOKUP($B50,[1]SKU!$A$2:$H$1048576,2,FALSE)</f>
        <v>LOMO LISO</v>
      </c>
      <c r="D50" s="24" t="str">
        <f>VLOOKUP($B50,[1]SKU!$A$2:$H$1048576,3,FALSE)</f>
        <v>VACUNO</v>
      </c>
      <c r="E50" s="24" t="str">
        <f>VLOOKUP($B50,[1]SKU!$A$2:$H$1048576,4,FALSE)</f>
        <v>BRASIL</v>
      </c>
      <c r="F50" s="24" t="str">
        <f>VLOOKUP($B50,[1]SKU!$A$2:$H$1048576,5,FALSE)</f>
        <v>FRIBOI</v>
      </c>
      <c r="G50" s="24" t="str">
        <f>VLOOKUP($B50,[1]SKU!$A$2:$H$1048576,6,FALSE)</f>
        <v>ENFRIADO</v>
      </c>
      <c r="H50" s="24" t="str">
        <f>VLOOKUP($B50,[1]SKU!$A$2:$H$1048576,7,FALSE)</f>
        <v>V</v>
      </c>
      <c r="I50" s="24" t="str">
        <f>VLOOKUP($B50,[1]SKU!$A$2:$H$1048576,8,FALSE)</f>
        <v>1PC/B - 3-6B/C</v>
      </c>
      <c r="J50" s="24" t="s">
        <v>35</v>
      </c>
      <c r="K50" s="33">
        <f t="shared" si="129"/>
        <v>468.69100000000003</v>
      </c>
      <c r="L50" s="27">
        <f t="shared" si="130"/>
        <v>7067.8511172606268</v>
      </c>
      <c r="M50" s="66">
        <v>45921</v>
      </c>
      <c r="N50" s="30">
        <f t="shared" si="131"/>
        <v>3312638.2080000006</v>
      </c>
      <c r="O50" s="20">
        <f t="shared" si="132"/>
        <v>7286.4444507841517</v>
      </c>
      <c r="P50" s="20">
        <f t="shared" si="133"/>
        <v>7599.8399110329328</v>
      </c>
      <c r="Q50" s="61" t="s">
        <v>66</v>
      </c>
      <c r="R50" s="62">
        <v>940</v>
      </c>
      <c r="S50" s="34">
        <v>45839</v>
      </c>
      <c r="T50" s="32">
        <f t="shared" si="134"/>
        <v>24</v>
      </c>
      <c r="V50" s="36">
        <v>468.69099999999997</v>
      </c>
      <c r="W50" s="36">
        <f t="shared" si="135"/>
        <v>468.69099999999997</v>
      </c>
      <c r="X50" s="37">
        <f t="shared" ref="X50:X56" si="150">SUM(W50)/SUM($W$21:$W$28)</f>
        <v>1.9180585715210592E-2</v>
      </c>
      <c r="Y50" s="38">
        <v>3421.44</v>
      </c>
      <c r="Z50" s="40">
        <f t="shared" si="136"/>
        <v>3216153.6</v>
      </c>
      <c r="AA50" s="40">
        <f t="shared" si="137"/>
        <v>6861.9913759811907</v>
      </c>
      <c r="AB50" s="47">
        <f>VLOOKUP(_xlfn.CONCAT(D50,E50),[1]INTERNACIÓN!$M$5:$N$1048576,2,FALSE)*Z50</f>
        <v>96484.607999999993</v>
      </c>
      <c r="AC50" s="39">
        <f t="shared" si="138"/>
        <v>3312638.2080000001</v>
      </c>
      <c r="AD50" s="41" t="str">
        <f t="shared" si="139"/>
        <v>104761057687-3</v>
      </c>
      <c r="AE50" s="39">
        <f t="shared" si="140"/>
        <v>7067.8511172606268</v>
      </c>
      <c r="AF50" s="42">
        <f t="shared" si="141"/>
        <v>3.3112240773974229</v>
      </c>
      <c r="AG50" s="11">
        <f t="shared" si="142"/>
        <v>7.2999908255119053</v>
      </c>
      <c r="AH50" s="46">
        <f t="shared" si="143"/>
        <v>940</v>
      </c>
      <c r="AI50" s="4">
        <f t="shared" si="144"/>
        <v>468.69099999999997</v>
      </c>
      <c r="AJ50" s="43" t="str">
        <f t="shared" si="145"/>
        <v>61057687-3</v>
      </c>
      <c r="AK50" s="32">
        <v>24</v>
      </c>
      <c r="AL50" s="4">
        <f t="shared" si="146"/>
        <v>19.528791666666667</v>
      </c>
      <c r="AM50" s="32">
        <f>0</f>
        <v>0</v>
      </c>
      <c r="AN50" s="32">
        <f t="shared" si="147"/>
        <v>24</v>
      </c>
      <c r="AO50" s="10">
        <f t="shared" si="148"/>
        <v>468.69100000000003</v>
      </c>
      <c r="AP50" s="10" t="str">
        <f t="shared" si="149"/>
        <v>3) STOCK</v>
      </c>
    </row>
    <row r="51" spans="1:42" x14ac:dyDescent="0.25">
      <c r="A51" s="4" t="s">
        <v>36</v>
      </c>
      <c r="B51" s="5">
        <v>1048</v>
      </c>
      <c r="C51" s="25" t="str">
        <f>VLOOKUP($B51,[1]SKU!$A$2:$H$1048576,2,FALSE)</f>
        <v>POSTA NEGRA</v>
      </c>
      <c r="D51" s="24" t="str">
        <f>VLOOKUP($B51,[1]SKU!$A$2:$H$1048576,3,FALSE)</f>
        <v>VACUNO</v>
      </c>
      <c r="E51" s="24" t="str">
        <f>VLOOKUP($B51,[1]SKU!$A$2:$H$1048576,4,FALSE)</f>
        <v>BRASIL</v>
      </c>
      <c r="F51" s="24" t="str">
        <f>VLOOKUP($B51,[1]SKU!$A$2:$H$1048576,5,FALSE)</f>
        <v>FRIBOI</v>
      </c>
      <c r="G51" s="24" t="str">
        <f>VLOOKUP($B51,[1]SKU!$A$2:$H$1048576,6,FALSE)</f>
        <v>ENFRIADO</v>
      </c>
      <c r="H51" s="24" t="str">
        <f>VLOOKUP($B51,[1]SKU!$A$2:$H$1048576,7,FALSE)</f>
        <v>V</v>
      </c>
      <c r="I51" s="24" t="str">
        <f>VLOOKUP($B51,[1]SKU!$A$2:$H$1048576,8,FALSE)</f>
        <v>1PC/B - 1-5B/C</v>
      </c>
      <c r="J51" s="24" t="s">
        <v>35</v>
      </c>
      <c r="K51" s="33">
        <f t="shared" si="129"/>
        <v>2324.1930000000002</v>
      </c>
      <c r="L51" s="27">
        <f t="shared" si="130"/>
        <v>6293.2981254138522</v>
      </c>
      <c r="M51" s="66">
        <v>45921</v>
      </c>
      <c r="N51" s="30">
        <f t="shared" si="131"/>
        <v>14626839.449999999</v>
      </c>
      <c r="O51" s="20">
        <f t="shared" si="132"/>
        <v>6487.9362117668579</v>
      </c>
      <c r="P51" s="20">
        <f t="shared" si="133"/>
        <v>6766.9872316277988</v>
      </c>
      <c r="Q51" s="61" t="s">
        <v>66</v>
      </c>
      <c r="R51" s="62">
        <v>940</v>
      </c>
      <c r="S51" s="34">
        <v>45839</v>
      </c>
      <c r="T51" s="32">
        <f t="shared" si="134"/>
        <v>120</v>
      </c>
      <c r="V51" s="36">
        <v>2324.1930000000002</v>
      </c>
      <c r="W51" s="36">
        <f t="shared" si="135"/>
        <v>2324.1930000000002</v>
      </c>
      <c r="X51" s="37">
        <f t="shared" si="150"/>
        <v>9.511465561573075E-2</v>
      </c>
      <c r="Y51" s="38">
        <v>15107.25</v>
      </c>
      <c r="Z51" s="40">
        <f t="shared" si="136"/>
        <v>14200815</v>
      </c>
      <c r="AA51" s="40">
        <f t="shared" si="137"/>
        <v>6109.9981800134492</v>
      </c>
      <c r="AB51" s="47">
        <f>VLOOKUP(_xlfn.CONCAT(D51,E51),[1]INTERNACIÓN!$M$5:$N$1048576,2,FALSE)*Z51</f>
        <v>426024.45</v>
      </c>
      <c r="AC51" s="39">
        <f t="shared" si="138"/>
        <v>14626839.449999999</v>
      </c>
      <c r="AD51" s="41" t="str">
        <f t="shared" si="139"/>
        <v>104861057687-3</v>
      </c>
      <c r="AE51" s="39">
        <f t="shared" si="140"/>
        <v>6293.2981254138522</v>
      </c>
      <c r="AF51" s="42">
        <f t="shared" si="141"/>
        <v>2.9483530331050685</v>
      </c>
      <c r="AG51" s="11">
        <f t="shared" si="142"/>
        <v>6.4999980638440951</v>
      </c>
      <c r="AH51" s="46">
        <f t="shared" si="143"/>
        <v>940</v>
      </c>
      <c r="AI51" s="4">
        <f t="shared" si="144"/>
        <v>2324.1930000000002</v>
      </c>
      <c r="AJ51" s="43" t="str">
        <f t="shared" si="145"/>
        <v>61057687-3</v>
      </c>
      <c r="AK51" s="32">
        <v>120</v>
      </c>
      <c r="AL51" s="4">
        <f t="shared" si="146"/>
        <v>19.368275000000001</v>
      </c>
      <c r="AM51" s="32">
        <f>0</f>
        <v>0</v>
      </c>
      <c r="AN51" s="32">
        <f t="shared" si="147"/>
        <v>120</v>
      </c>
      <c r="AO51" s="10">
        <f t="shared" si="148"/>
        <v>2324.1930000000002</v>
      </c>
      <c r="AP51" s="10" t="str">
        <f t="shared" si="149"/>
        <v>3) STOCK</v>
      </c>
    </row>
    <row r="52" spans="1:42" x14ac:dyDescent="0.25">
      <c r="A52" s="4" t="s">
        <v>36</v>
      </c>
      <c r="B52" s="5">
        <v>1051</v>
      </c>
      <c r="C52" s="25" t="str">
        <f>VLOOKUP($B52,[1]SKU!$A$2:$H$1048576,2,FALSE)</f>
        <v>ASIENTO</v>
      </c>
      <c r="D52" s="24" t="str">
        <f>VLOOKUP($B52,[1]SKU!$A$2:$H$1048576,3,FALSE)</f>
        <v>VACUNO</v>
      </c>
      <c r="E52" s="24" t="str">
        <f>VLOOKUP($B52,[1]SKU!$A$2:$H$1048576,4,FALSE)</f>
        <v>BRASIL</v>
      </c>
      <c r="F52" s="24" t="str">
        <f>VLOOKUP($B52,[1]SKU!$A$2:$H$1048576,5,FALSE)</f>
        <v>FRIBOI</v>
      </c>
      <c r="G52" s="24" t="str">
        <f>VLOOKUP($B52,[1]SKU!$A$2:$H$1048576,6,FALSE)</f>
        <v>ENFRIADO</v>
      </c>
      <c r="H52" s="24" t="str">
        <f>VLOOKUP($B52,[1]SKU!$A$2:$H$1048576,7,FALSE)</f>
        <v>V</v>
      </c>
      <c r="I52" s="24" t="str">
        <f>VLOOKUP($B52,[1]SKU!$A$2:$H$1048576,8,FALSE)</f>
        <v>1PC/B - 4-8B/C</v>
      </c>
      <c r="J52" s="24" t="s">
        <v>35</v>
      </c>
      <c r="K52" s="33">
        <f t="shared" si="129"/>
        <v>1019.864</v>
      </c>
      <c r="L52" s="27">
        <f t="shared" si="130"/>
        <v>6390.1177215785629</v>
      </c>
      <c r="M52" s="66">
        <v>45921</v>
      </c>
      <c r="N52" s="30">
        <f t="shared" si="131"/>
        <v>6517051.0199999996</v>
      </c>
      <c r="O52" s="20">
        <f t="shared" si="132"/>
        <v>6587.7502284315078</v>
      </c>
      <c r="P52" s="20">
        <f t="shared" si="133"/>
        <v>6871.0943242780249</v>
      </c>
      <c r="Q52" s="61" t="s">
        <v>66</v>
      </c>
      <c r="R52" s="62">
        <v>940</v>
      </c>
      <c r="S52" s="34">
        <v>45839</v>
      </c>
      <c r="T52" s="32">
        <f t="shared" si="134"/>
        <v>48</v>
      </c>
      <c r="V52" s="36">
        <v>1019.864</v>
      </c>
      <c r="W52" s="36">
        <f t="shared" si="135"/>
        <v>1019.864</v>
      </c>
      <c r="X52" s="37">
        <f t="shared" si="150"/>
        <v>4.1736642841141681E-2</v>
      </c>
      <c r="Y52" s="38">
        <v>6731.1</v>
      </c>
      <c r="Z52" s="40">
        <f t="shared" si="136"/>
        <v>6327234</v>
      </c>
      <c r="AA52" s="40">
        <f t="shared" si="137"/>
        <v>6203.9977879403523</v>
      </c>
      <c r="AB52" s="47">
        <f>VLOOKUP(_xlfn.CONCAT(D52,E52),[1]INTERNACIÓN!$M$5:$N$1048576,2,FALSE)*Z52</f>
        <v>189817.02</v>
      </c>
      <c r="AC52" s="39">
        <f t="shared" si="138"/>
        <v>6517051.0199999996</v>
      </c>
      <c r="AD52" s="41" t="str">
        <f t="shared" si="139"/>
        <v>105161057687-3</v>
      </c>
      <c r="AE52" s="39">
        <f t="shared" si="140"/>
        <v>6390.1177215785629</v>
      </c>
      <c r="AF52" s="42">
        <f t="shared" si="141"/>
        <v>2.9937121348554658</v>
      </c>
      <c r="AG52" s="11">
        <f t="shared" si="142"/>
        <v>6.5999976467450567</v>
      </c>
      <c r="AH52" s="46">
        <f t="shared" si="143"/>
        <v>940</v>
      </c>
      <c r="AI52" s="4">
        <f t="shared" si="144"/>
        <v>1019.864</v>
      </c>
      <c r="AJ52" s="43" t="str">
        <f t="shared" si="145"/>
        <v>61057687-3</v>
      </c>
      <c r="AK52" s="32">
        <v>48</v>
      </c>
      <c r="AL52" s="4">
        <f t="shared" si="146"/>
        <v>21.247166666666669</v>
      </c>
      <c r="AM52" s="32">
        <f>0</f>
        <v>0</v>
      </c>
      <c r="AN52" s="32">
        <f t="shared" si="147"/>
        <v>48</v>
      </c>
      <c r="AO52" s="10">
        <f t="shared" si="148"/>
        <v>1019.864</v>
      </c>
      <c r="AP52" s="10" t="str">
        <f t="shared" si="149"/>
        <v>3) STOCK</v>
      </c>
    </row>
    <row r="53" spans="1:42" x14ac:dyDescent="0.25">
      <c r="A53" s="4" t="s">
        <v>36</v>
      </c>
      <c r="B53" s="5">
        <v>355789</v>
      </c>
      <c r="C53" s="25" t="str">
        <f>VLOOKUP($B53,[1]SKU!$A$2:$H$1048576,2,FALSE)</f>
        <v>LOMO VETADO</v>
      </c>
      <c r="D53" s="24" t="str">
        <f>VLOOKUP($B53,[1]SKU!$A$2:$H$1048576,3,FALSE)</f>
        <v>VACUNO</v>
      </c>
      <c r="E53" s="24" t="str">
        <f>VLOOKUP($B53,[1]SKU!$A$2:$H$1048576,4,FALSE)</f>
        <v>BRASIL</v>
      </c>
      <c r="F53" s="24" t="str">
        <f>VLOOKUP($B53,[1]SKU!$A$2:$H$1048576,5,FALSE)</f>
        <v>FRIBOI</v>
      </c>
      <c r="G53" s="24" t="str">
        <f>VLOOKUP($B53,[1]SKU!$A$2:$H$1048576,6,FALSE)</f>
        <v>ENFRIADO</v>
      </c>
      <c r="H53" s="24" t="str">
        <f>VLOOKUP($B53,[1]SKU!$A$2:$H$1048576,7,FALSE)</f>
        <v>V</v>
      </c>
      <c r="I53" s="24" t="str">
        <f>VLOOKUP($B53,[1]SKU!$A$2:$H$1048576,8,FALSE)</f>
        <v>1PC/B - 5-20B/C</v>
      </c>
      <c r="J53" s="24" t="s">
        <v>35</v>
      </c>
      <c r="K53" s="33">
        <f t="shared" si="129"/>
        <v>1983.46</v>
      </c>
      <c r="L53" s="27">
        <f t="shared" si="130"/>
        <v>7358.3219525475679</v>
      </c>
      <c r="M53" s="66">
        <v>45921</v>
      </c>
      <c r="N53" s="30">
        <f t="shared" si="131"/>
        <v>14594937.26</v>
      </c>
      <c r="O53" s="20">
        <f t="shared" si="132"/>
        <v>7585.8989201521317</v>
      </c>
      <c r="P53" s="20">
        <f t="shared" si="133"/>
        <v>7912.1741425242672</v>
      </c>
      <c r="Q53" s="61" t="s">
        <v>66</v>
      </c>
      <c r="R53" s="62">
        <v>940</v>
      </c>
      <c r="S53" s="34">
        <v>45839</v>
      </c>
      <c r="T53" s="32">
        <f t="shared" si="134"/>
        <v>102</v>
      </c>
      <c r="V53" s="36">
        <v>1983.46</v>
      </c>
      <c r="W53" s="36">
        <f t="shared" si="135"/>
        <v>1983.46</v>
      </c>
      <c r="X53" s="37">
        <f t="shared" si="150"/>
        <v>8.1170589029214563E-2</v>
      </c>
      <c r="Y53" s="38">
        <v>15074.3</v>
      </c>
      <c r="Z53" s="40">
        <f t="shared" si="136"/>
        <v>14169842</v>
      </c>
      <c r="AA53" s="40">
        <f t="shared" si="137"/>
        <v>7144.001895677251</v>
      </c>
      <c r="AB53" s="47">
        <f>VLOOKUP(_xlfn.CONCAT(D53,E53),[1]INTERNACIÓN!$M$5:$N$1048576,2,FALSE)*Z53</f>
        <v>425095.26</v>
      </c>
      <c r="AC53" s="39">
        <f t="shared" si="138"/>
        <v>14594937.26</v>
      </c>
      <c r="AD53" s="41" t="str">
        <f t="shared" si="139"/>
        <v>35578961057687-3</v>
      </c>
      <c r="AE53" s="39">
        <f t="shared" si="140"/>
        <v>7358.3219525475679</v>
      </c>
      <c r="AF53" s="42">
        <f t="shared" si="141"/>
        <v>3.4473070264616696</v>
      </c>
      <c r="AG53" s="11">
        <f t="shared" si="142"/>
        <v>7.6000020166779256</v>
      </c>
      <c r="AH53" s="46">
        <f t="shared" si="143"/>
        <v>940</v>
      </c>
      <c r="AI53" s="4">
        <f t="shared" si="144"/>
        <v>1983.46</v>
      </c>
      <c r="AJ53" s="43" t="str">
        <f t="shared" si="145"/>
        <v>61057687-3</v>
      </c>
      <c r="AK53" s="32">
        <v>102</v>
      </c>
      <c r="AL53" s="4">
        <f t="shared" si="146"/>
        <v>19.445686274509804</v>
      </c>
      <c r="AM53" s="32">
        <f>0</f>
        <v>0</v>
      </c>
      <c r="AN53" s="32">
        <f t="shared" si="147"/>
        <v>102</v>
      </c>
      <c r="AO53" s="10">
        <f t="shared" si="148"/>
        <v>1983.46</v>
      </c>
      <c r="AP53" s="10" t="str">
        <f t="shared" si="149"/>
        <v>3) STOCK</v>
      </c>
    </row>
    <row r="54" spans="1:42" x14ac:dyDescent="0.25">
      <c r="A54" s="4" t="s">
        <v>36</v>
      </c>
      <c r="B54" s="5">
        <v>367532</v>
      </c>
      <c r="C54" s="25" t="str">
        <f>VLOOKUP($B54,[1]SKU!$A$2:$H$1048576,2,FALSE)</f>
        <v>FILETE</v>
      </c>
      <c r="D54" s="24" t="str">
        <f>VLOOKUP($B54,[1]SKU!$A$2:$H$1048576,3,FALSE)</f>
        <v>VACUNO</v>
      </c>
      <c r="E54" s="24" t="str">
        <f>VLOOKUP($B54,[1]SKU!$A$2:$H$1048576,4,FALSE)</f>
        <v>BRASIL</v>
      </c>
      <c r="F54" s="24" t="str">
        <f>VLOOKUP($B54,[1]SKU!$A$2:$H$1048576,5,FALSE)</f>
        <v>FRIBOI</v>
      </c>
      <c r="G54" s="24" t="str">
        <f>VLOOKUP($B54,[1]SKU!$A$2:$H$1048576,6,FALSE)</f>
        <v>ENFRIADO</v>
      </c>
      <c r="H54" s="24" t="str">
        <f>VLOOKUP($B54,[1]SKU!$A$2:$H$1048576,7,FALSE)</f>
        <v>V</v>
      </c>
      <c r="I54" s="24" t="str">
        <f>VLOOKUP($B54,[1]SKU!$A$2:$H$1048576,8,FALSE)</f>
        <v>1PC/B - 10-18B/C</v>
      </c>
      <c r="J54" s="24" t="s">
        <v>35</v>
      </c>
      <c r="K54" s="33">
        <f t="shared" si="129"/>
        <v>519.20600000000002</v>
      </c>
      <c r="L54" s="27">
        <f t="shared" si="130"/>
        <v>11327.939627045913</v>
      </c>
      <c r="M54" s="66">
        <v>45921</v>
      </c>
      <c r="N54" s="30">
        <f t="shared" si="131"/>
        <v>5881534.2220000001</v>
      </c>
      <c r="O54" s="20">
        <f t="shared" si="132"/>
        <v>11678.288275305065</v>
      </c>
      <c r="P54" s="20">
        <f t="shared" si="133"/>
        <v>12180.580244135392</v>
      </c>
      <c r="Q54" s="61" t="s">
        <v>66</v>
      </c>
      <c r="R54" s="62">
        <v>940</v>
      </c>
      <c r="S54" s="34">
        <v>45839</v>
      </c>
      <c r="T54" s="32">
        <f t="shared" si="134"/>
        <v>26</v>
      </c>
      <c r="V54" s="36">
        <v>519.20600000000002</v>
      </c>
      <c r="W54" s="36">
        <f t="shared" si="135"/>
        <v>519.20600000000002</v>
      </c>
      <c r="X54" s="37">
        <f t="shared" si="150"/>
        <v>2.1247848127767831E-2</v>
      </c>
      <c r="Y54" s="38">
        <v>6074.71</v>
      </c>
      <c r="Z54" s="40">
        <f t="shared" si="136"/>
        <v>5710227.4000000004</v>
      </c>
      <c r="AA54" s="40">
        <f t="shared" si="137"/>
        <v>10997.999637908653</v>
      </c>
      <c r="AB54" s="47">
        <f>VLOOKUP(_xlfn.CONCAT(D54,E54),[1]INTERNACIÓN!$M$5:$N$1048576,2,FALSE)*Z54</f>
        <v>171306.82200000001</v>
      </c>
      <c r="AC54" s="39">
        <f t="shared" si="138"/>
        <v>5881534.2220000001</v>
      </c>
      <c r="AD54" s="41" t="str">
        <f t="shared" si="139"/>
        <v>36753261057687-3</v>
      </c>
      <c r="AE54" s="39">
        <f t="shared" si="140"/>
        <v>11327.939627045913</v>
      </c>
      <c r="AF54" s="42">
        <f t="shared" si="141"/>
        <v>5.3070368656713809</v>
      </c>
      <c r="AG54" s="11">
        <f t="shared" si="142"/>
        <v>11.69999961479644</v>
      </c>
      <c r="AH54" s="46">
        <f t="shared" si="143"/>
        <v>940</v>
      </c>
      <c r="AI54" s="4">
        <f t="shared" si="144"/>
        <v>519.20600000000002</v>
      </c>
      <c r="AJ54" s="43" t="str">
        <f t="shared" si="145"/>
        <v>61057687-3</v>
      </c>
      <c r="AK54" s="32">
        <v>26</v>
      </c>
      <c r="AL54" s="4">
        <f t="shared" si="146"/>
        <v>19.969461538461537</v>
      </c>
      <c r="AM54" s="32">
        <f>0</f>
        <v>0</v>
      </c>
      <c r="AN54" s="32">
        <f t="shared" si="147"/>
        <v>26</v>
      </c>
      <c r="AO54" s="10">
        <f t="shared" si="148"/>
        <v>519.20600000000002</v>
      </c>
      <c r="AP54" s="10" t="str">
        <f t="shared" si="149"/>
        <v>3) STOCK</v>
      </c>
    </row>
    <row r="55" spans="1:42" x14ac:dyDescent="0.25">
      <c r="A55" s="4" t="s">
        <v>36</v>
      </c>
      <c r="B55" s="5">
        <v>388271</v>
      </c>
      <c r="C55" s="25" t="str">
        <f>VLOOKUP($B55,[1]SKU!$A$2:$H$1048576,2,FALSE)</f>
        <v>POSTA NEGRA</v>
      </c>
      <c r="D55" s="24" t="str">
        <f>VLOOKUP($B55,[1]SKU!$A$2:$H$1048576,3,FALSE)</f>
        <v>VACUNO</v>
      </c>
      <c r="E55" s="24" t="str">
        <f>VLOOKUP($B55,[1]SKU!$A$2:$H$1048576,4,FALSE)</f>
        <v>BRASIL</v>
      </c>
      <c r="F55" s="24" t="str">
        <f>VLOOKUP($B55,[1]SKU!$A$2:$H$1048576,5,FALSE)</f>
        <v>FRIBOI</v>
      </c>
      <c r="G55" s="24" t="str">
        <f>VLOOKUP($B55,[1]SKU!$A$2:$H$1048576,6,FALSE)</f>
        <v>ENFRIADO</v>
      </c>
      <c r="H55" s="24" t="str">
        <f>VLOOKUP($B55,[1]SKU!$A$2:$H$1048576,7,FALSE)</f>
        <v>V</v>
      </c>
      <c r="I55" s="24" t="str">
        <f>VLOOKUP($B55,[1]SKU!$A$2:$H$1048576,8,FALSE)</f>
        <v>1PC/B - 1-3B/C</v>
      </c>
      <c r="J55" s="24" t="s">
        <v>35</v>
      </c>
      <c r="K55" s="33">
        <f t="shared" si="129"/>
        <v>970.62900000000002</v>
      </c>
      <c r="L55" s="27">
        <f t="shared" si="130"/>
        <v>6583.7627929929968</v>
      </c>
      <c r="M55" s="66">
        <v>45921</v>
      </c>
      <c r="N55" s="30">
        <f t="shared" si="131"/>
        <v>6390391.0959999999</v>
      </c>
      <c r="O55" s="20">
        <f t="shared" si="132"/>
        <v>6787.3843226731924</v>
      </c>
      <c r="P55" s="20">
        <f t="shared" si="133"/>
        <v>7079.3148311752657</v>
      </c>
      <c r="Q55" s="61" t="s">
        <v>66</v>
      </c>
      <c r="R55" s="62">
        <v>940</v>
      </c>
      <c r="S55" s="34">
        <v>45839</v>
      </c>
      <c r="T55" s="32">
        <f t="shared" si="134"/>
        <v>51</v>
      </c>
      <c r="V55" s="36">
        <v>970.62900000000002</v>
      </c>
      <c r="W55" s="36">
        <f t="shared" si="135"/>
        <v>970.62900000000002</v>
      </c>
      <c r="X55" s="37">
        <f t="shared" si="150"/>
        <v>3.9721762807839588E-2</v>
      </c>
      <c r="Y55" s="38">
        <v>6600.28</v>
      </c>
      <c r="Z55" s="40">
        <f t="shared" si="136"/>
        <v>6204263.2000000002</v>
      </c>
      <c r="AA55" s="40">
        <f t="shared" si="137"/>
        <v>6392.0027116436868</v>
      </c>
      <c r="AB55" s="47">
        <f>VLOOKUP(_xlfn.CONCAT(D55,E55),[1]INTERNACIÓN!$M$5:$N$1048576,2,FALSE)*Z55</f>
        <v>186127.89600000001</v>
      </c>
      <c r="AC55" s="39">
        <f t="shared" si="138"/>
        <v>6390391.0959999999</v>
      </c>
      <c r="AD55" s="41" t="str">
        <f t="shared" si="139"/>
        <v>38827161057687-3</v>
      </c>
      <c r="AE55" s="39">
        <f t="shared" si="140"/>
        <v>6583.7627929929968</v>
      </c>
      <c r="AF55" s="42">
        <f t="shared" si="141"/>
        <v>3.0844330926542112</v>
      </c>
      <c r="AG55" s="11">
        <f t="shared" si="142"/>
        <v>6.8000028847273262</v>
      </c>
      <c r="AH55" s="46">
        <f t="shared" si="143"/>
        <v>940</v>
      </c>
      <c r="AI55" s="4">
        <f t="shared" si="144"/>
        <v>970.62900000000002</v>
      </c>
      <c r="AJ55" s="43" t="str">
        <f t="shared" si="145"/>
        <v>61057687-3</v>
      </c>
      <c r="AK55" s="32">
        <v>51</v>
      </c>
      <c r="AL55" s="4">
        <f t="shared" si="146"/>
        <v>19.031941176470589</v>
      </c>
      <c r="AM55" s="32">
        <f>0</f>
        <v>0</v>
      </c>
      <c r="AN55" s="32">
        <f t="shared" si="147"/>
        <v>51</v>
      </c>
      <c r="AO55" s="10">
        <f t="shared" si="148"/>
        <v>970.62900000000002</v>
      </c>
      <c r="AP55" s="10" t="str">
        <f t="shared" si="149"/>
        <v>3) STOCK</v>
      </c>
    </row>
    <row r="56" spans="1:42" x14ac:dyDescent="0.25">
      <c r="A56" s="4" t="s">
        <v>36</v>
      </c>
      <c r="B56" s="5">
        <v>391322</v>
      </c>
      <c r="C56" s="25" t="str">
        <f>VLOOKUP($B56,[1]SKU!$A$2:$H$1048576,2,FALSE)</f>
        <v>PUNTA DE GANSO</v>
      </c>
      <c r="D56" s="24" t="str">
        <f>VLOOKUP($B56,[1]SKU!$A$2:$H$1048576,3,FALSE)</f>
        <v>VACUNO</v>
      </c>
      <c r="E56" s="24" t="str">
        <f>VLOOKUP($B56,[1]SKU!$A$2:$H$1048576,4,FALSE)</f>
        <v>BRASIL</v>
      </c>
      <c r="F56" s="24" t="str">
        <f>VLOOKUP($B56,[1]SKU!$A$2:$H$1048576,5,FALSE)</f>
        <v>FRIBOI</v>
      </c>
      <c r="G56" s="24" t="str">
        <f>VLOOKUP($B56,[1]SKU!$A$2:$H$1048576,6,FALSE)</f>
        <v>ENFRIADO</v>
      </c>
      <c r="H56" s="24" t="str">
        <f>VLOOKUP($B56,[1]SKU!$A$2:$H$1048576,7,FALSE)</f>
        <v>V</v>
      </c>
      <c r="I56" s="24" t="str">
        <f>VLOOKUP($B56,[1]SKU!$A$2:$H$1048576,8,FALSE)</f>
        <v>1PC/B - 8-15B/C</v>
      </c>
      <c r="J56" s="24" t="s">
        <v>35</v>
      </c>
      <c r="K56" s="33">
        <f t="shared" ref="K56:K61" si="151">AO56</f>
        <v>19.033000000000001</v>
      </c>
      <c r="L56" s="27">
        <f t="shared" ref="L56:L61" si="152">+AE56</f>
        <v>10069.117217464403</v>
      </c>
      <c r="M56" s="66">
        <v>45921</v>
      </c>
      <c r="N56" s="30">
        <f t="shared" ref="N56:N61" si="153">+K56*L56</f>
        <v>191645.508</v>
      </c>
      <c r="O56" s="20">
        <f t="shared" ref="O56:O61" si="154">+L56/(1-0.03)</f>
        <v>10380.533213880828</v>
      </c>
      <c r="P56" s="20">
        <f t="shared" ref="P56:P61" si="155">+L56/(1-0.07)</f>
        <v>10827.007760714412</v>
      </c>
      <c r="Q56" s="61" t="s">
        <v>66</v>
      </c>
      <c r="R56" s="62">
        <v>940</v>
      </c>
      <c r="S56" s="34">
        <v>45839</v>
      </c>
      <c r="T56" s="32">
        <f t="shared" ref="T56:T61" si="156">+AN56</f>
        <v>1</v>
      </c>
      <c r="V56" s="36">
        <v>19.033000000000001</v>
      </c>
      <c r="W56" s="36">
        <f t="shared" ref="W56:W61" si="157">IF(E56="canada",V56/2.20462,IF(E56="usa",V56/2.20462,V56))</f>
        <v>19.033000000000001</v>
      </c>
      <c r="X56" s="37">
        <f t="shared" si="150"/>
        <v>7.7890142528361597E-4</v>
      </c>
      <c r="Y56" s="38">
        <v>197.94</v>
      </c>
      <c r="Z56" s="40">
        <f t="shared" ref="Z56:Z61" si="158">Y56*AH56</f>
        <v>186063.6</v>
      </c>
      <c r="AA56" s="40">
        <f t="shared" ref="AA56:AA61" si="159">Z56/W56</f>
        <v>9775.841958703304</v>
      </c>
      <c r="AB56" s="47">
        <f>VLOOKUP(_xlfn.CONCAT(D56,E56),[1]INTERNACIÓN!$M$5:$N$1048576,2,FALSE)*Z56</f>
        <v>5581.9080000000004</v>
      </c>
      <c r="AC56" s="39">
        <f t="shared" ref="AC56:AC61" si="160">Z56+AB56</f>
        <v>191645.508</v>
      </c>
      <c r="AD56" s="41" t="str">
        <f t="shared" ref="AD56:AD61" si="161">_xlfn.CONCAT(B56,Q56)</f>
        <v>39132261057687-3</v>
      </c>
      <c r="AE56" s="39">
        <f t="shared" ref="AE56:AE61" si="162">AC56/W56</f>
        <v>10069.117217464403</v>
      </c>
      <c r="AF56" s="42">
        <f t="shared" ref="AF56:AF61" si="163">IF(E56="USA",Y56/V56,IF(E56="CANADA",Y56/V56,(Y56/V56)/2.20462))</f>
        <v>4.7172899959906749</v>
      </c>
      <c r="AG56" s="11">
        <f t="shared" ref="AG56:AG61" si="164">Y56/W56</f>
        <v>10.399831870960961</v>
      </c>
      <c r="AH56" s="46">
        <f t="shared" ref="AH56:AH61" si="165">IF(R56&lt;&gt;"",R56,"")</f>
        <v>940</v>
      </c>
      <c r="AI56" s="4">
        <f t="shared" ref="AI56:AI61" si="166">W56</f>
        <v>19.033000000000001</v>
      </c>
      <c r="AJ56" s="43" t="str">
        <f t="shared" ref="AJ56:AJ61" si="167">IF(Q56&lt;&gt;"",Q56,"")</f>
        <v>61057687-3</v>
      </c>
      <c r="AK56" s="32">
        <v>1</v>
      </c>
      <c r="AL56" s="4">
        <f t="shared" ref="AL56:AL61" si="168">AI56/AK56</f>
        <v>19.033000000000001</v>
      </c>
      <c r="AM56" s="32">
        <f>0</f>
        <v>0</v>
      </c>
      <c r="AN56" s="32">
        <f t="shared" ref="AN56:AN61" si="169">AK56-AM56</f>
        <v>1</v>
      </c>
      <c r="AO56" s="10">
        <f t="shared" ref="AO56:AO61" si="170">AN56*AL56</f>
        <v>19.033000000000001</v>
      </c>
      <c r="AP56" s="10" t="str">
        <f t="shared" ref="AP56:AP61" si="171">+J56</f>
        <v>3) STOCK</v>
      </c>
    </row>
    <row r="57" spans="1:42" x14ac:dyDescent="0.25">
      <c r="A57" s="4" t="s">
        <v>36</v>
      </c>
      <c r="B57" s="5" t="s">
        <v>61</v>
      </c>
      <c r="C57" s="25" t="str">
        <f>VLOOKUP($B57,[1]SKU!$A$2:$H$1048576,2,FALSE)</f>
        <v>COSTILLAR IWP</v>
      </c>
      <c r="D57" s="24" t="str">
        <f>VLOOKUP($B57,[1]SKU!$A$2:$H$1048576,3,FALSE)</f>
        <v>CERDO</v>
      </c>
      <c r="E57" s="24" t="str">
        <f>VLOOKUP($B57,[1]SKU!$A$2:$H$1048576,4,FALSE)</f>
        <v>BRASIL</v>
      </c>
      <c r="F57" s="24" t="str">
        <f>VLOOKUP($B57,[1]SKU!$A$2:$H$1048576,5,FALSE)</f>
        <v>SEARA</v>
      </c>
      <c r="G57" s="24" t="str">
        <f>VLOOKUP($B57,[1]SKU!$A$2:$H$1048576,6,FALSE)</f>
        <v>CONGELADO</v>
      </c>
      <c r="H57" s="24" t="str">
        <f>VLOOKUP($B57,[1]SKU!$A$2:$H$1048576,7,FALSE)</f>
        <v>-</v>
      </c>
      <c r="I57" s="24" t="str">
        <f>VLOOKUP($B57,[1]SKU!$A$2:$H$1048576,8,FALSE)</f>
        <v>1PC/B - 9-10B/C</v>
      </c>
      <c r="J57" s="24" t="s">
        <v>35</v>
      </c>
      <c r="K57" s="33">
        <f t="shared" si="151"/>
        <v>24499.51</v>
      </c>
      <c r="L57" s="27">
        <f t="shared" si="152"/>
        <v>3177.2000997570981</v>
      </c>
      <c r="M57" s="66">
        <v>46554</v>
      </c>
      <c r="N57" s="30">
        <f t="shared" si="153"/>
        <v>77839845.616000012</v>
      </c>
      <c r="O57" s="20">
        <f t="shared" si="154"/>
        <v>3275.4640203681424</v>
      </c>
      <c r="P57" s="20">
        <f t="shared" si="155"/>
        <v>3416.3441932872024</v>
      </c>
      <c r="Q57" s="61">
        <v>1266037</v>
      </c>
      <c r="R57" s="62">
        <v>940</v>
      </c>
      <c r="S57" s="34">
        <v>45839</v>
      </c>
      <c r="T57" s="32">
        <f t="shared" si="156"/>
        <v>1352</v>
      </c>
      <c r="V57" s="36">
        <v>24499.51</v>
      </c>
      <c r="W57" s="36">
        <f t="shared" si="157"/>
        <v>24499.51</v>
      </c>
      <c r="X57" s="56">
        <f>W57/SUM($W$29)</f>
        <v>1</v>
      </c>
      <c r="Y57" s="38">
        <v>79623.41</v>
      </c>
      <c r="Z57" s="40">
        <f t="shared" si="158"/>
        <v>74846005.400000006</v>
      </c>
      <c r="AA57" s="40">
        <f t="shared" si="159"/>
        <v>3055.0000959202862</v>
      </c>
      <c r="AB57" s="47">
        <f>VLOOKUP(_xlfn.CONCAT(D57,E57),[1]INTERNACIÓN!$M$5:$N$1048576,2,FALSE)*Z57</f>
        <v>2993840.2160000005</v>
      </c>
      <c r="AC57" s="39">
        <f t="shared" si="160"/>
        <v>77839845.616000012</v>
      </c>
      <c r="AD57" s="41" t="str">
        <f t="shared" si="161"/>
        <v>SPA-281266037</v>
      </c>
      <c r="AE57" s="39">
        <f t="shared" si="162"/>
        <v>3177.2000997570981</v>
      </c>
      <c r="AF57" s="42">
        <f t="shared" si="163"/>
        <v>1.4741770019517459</v>
      </c>
      <c r="AG57" s="11">
        <f t="shared" si="164"/>
        <v>3.2500001020428577</v>
      </c>
      <c r="AH57" s="46">
        <f t="shared" si="165"/>
        <v>940</v>
      </c>
      <c r="AI57" s="4">
        <f t="shared" si="166"/>
        <v>24499.51</v>
      </c>
      <c r="AJ57" s="43">
        <f t="shared" si="167"/>
        <v>1266037</v>
      </c>
      <c r="AK57" s="32">
        <v>1352</v>
      </c>
      <c r="AL57" s="4">
        <f t="shared" si="168"/>
        <v>18.120939349112426</v>
      </c>
      <c r="AM57" s="32">
        <f>0</f>
        <v>0</v>
      </c>
      <c r="AN57" s="32">
        <f t="shared" si="169"/>
        <v>1352</v>
      </c>
      <c r="AO57" s="10">
        <f t="shared" si="170"/>
        <v>24499.51</v>
      </c>
      <c r="AP57" s="10" t="str">
        <f t="shared" si="171"/>
        <v>3) STOCK</v>
      </c>
    </row>
    <row r="58" spans="1:42" x14ac:dyDescent="0.25">
      <c r="A58" s="4" t="s">
        <v>36</v>
      </c>
      <c r="B58" s="5" t="s">
        <v>62</v>
      </c>
      <c r="C58" s="25" t="str">
        <f>VLOOKUP($B58,[1]SKU!$A$2:$H$1048576,2,FALSE)</f>
        <v xml:space="preserve">CHULETA CENTRO </v>
      </c>
      <c r="D58" s="24" t="str">
        <f>VLOOKUP($B58,[1]SKU!$A$2:$H$1048576,3,FALSE)</f>
        <v>CERDO</v>
      </c>
      <c r="E58" s="24" t="str">
        <f>VLOOKUP($B58,[1]SKU!$A$2:$H$1048576,4,FALSE)</f>
        <v>BRASIL</v>
      </c>
      <c r="F58" s="24" t="str">
        <f>VLOOKUP($B58,[1]SKU!$A$2:$H$1048576,5,FALSE)</f>
        <v>SEARA</v>
      </c>
      <c r="G58" s="24" t="str">
        <f>VLOOKUP($B58,[1]SKU!$A$2:$H$1048576,6,FALSE)</f>
        <v>CONGELADO</v>
      </c>
      <c r="H58" s="24" t="str">
        <f>VLOOKUP($B58,[1]SKU!$A$2:$H$1048576,7,FALSE)</f>
        <v>-</v>
      </c>
      <c r="I58" s="24" t="str">
        <f>VLOOKUP($B58,[1]SKU!$A$2:$H$1048576,8,FALSE)</f>
        <v>1PC/B - 3-4B/C</v>
      </c>
      <c r="J58" s="24" t="s">
        <v>35</v>
      </c>
      <c r="K58" s="33">
        <f t="shared" si="151"/>
        <v>24362.82</v>
      </c>
      <c r="L58" s="27">
        <f t="shared" si="152"/>
        <v>2365.7918234424424</v>
      </c>
      <c r="M58" s="66">
        <v>46559</v>
      </c>
      <c r="N58" s="30">
        <f t="shared" si="153"/>
        <v>57637360.352000006</v>
      </c>
      <c r="O58" s="20">
        <f t="shared" si="154"/>
        <v>2438.9606427241674</v>
      </c>
      <c r="P58" s="20">
        <f t="shared" si="155"/>
        <v>2543.8621757445617</v>
      </c>
      <c r="Q58" s="61">
        <v>1267093</v>
      </c>
      <c r="R58" s="62">
        <v>940</v>
      </c>
      <c r="S58" s="34">
        <v>45839</v>
      </c>
      <c r="T58" s="32">
        <f t="shared" si="156"/>
        <v>1344</v>
      </c>
      <c r="V58" s="36">
        <v>24362.82</v>
      </c>
      <c r="W58" s="36">
        <f t="shared" si="157"/>
        <v>24362.82</v>
      </c>
      <c r="X58" s="56">
        <f>W58/SUM($W$30)</f>
        <v>1</v>
      </c>
      <c r="Y58" s="38">
        <v>58958.02</v>
      </c>
      <c r="Z58" s="40">
        <f t="shared" si="158"/>
        <v>55420538.799999997</v>
      </c>
      <c r="AA58" s="40">
        <f t="shared" si="159"/>
        <v>2274.7998302331175</v>
      </c>
      <c r="AB58" s="47">
        <f>VLOOKUP(_xlfn.CONCAT(D58,E58),[1]INTERNACIÓN!$M$5:$N$1048576,2,FALSE)*Z58</f>
        <v>2216821.5520000001</v>
      </c>
      <c r="AC58" s="39">
        <f t="shared" si="160"/>
        <v>57637360.351999998</v>
      </c>
      <c r="AD58" s="41" t="str">
        <f t="shared" si="161"/>
        <v>LBI-301267093</v>
      </c>
      <c r="AE58" s="39">
        <f t="shared" si="162"/>
        <v>2365.7918234424424</v>
      </c>
      <c r="AF58" s="42">
        <f t="shared" si="163"/>
        <v>1.0976947589139776</v>
      </c>
      <c r="AG58" s="11">
        <f t="shared" si="164"/>
        <v>2.4199998193969332</v>
      </c>
      <c r="AH58" s="46">
        <f t="shared" si="165"/>
        <v>940</v>
      </c>
      <c r="AI58" s="4">
        <f t="shared" si="166"/>
        <v>24362.82</v>
      </c>
      <c r="AJ58" s="43">
        <f t="shared" si="167"/>
        <v>1267093</v>
      </c>
      <c r="AK58" s="32">
        <v>1344</v>
      </c>
      <c r="AL58" s="4">
        <f t="shared" si="168"/>
        <v>18.127098214285713</v>
      </c>
      <c r="AM58" s="32">
        <f>0</f>
        <v>0</v>
      </c>
      <c r="AN58" s="32">
        <f t="shared" si="169"/>
        <v>1344</v>
      </c>
      <c r="AO58" s="10">
        <f t="shared" si="170"/>
        <v>24362.82</v>
      </c>
      <c r="AP58" s="10" t="str">
        <f t="shared" si="171"/>
        <v>3) STOCK</v>
      </c>
    </row>
    <row r="59" spans="1:42" x14ac:dyDescent="0.25">
      <c r="A59" s="4" t="s">
        <v>36</v>
      </c>
      <c r="B59" s="5" t="s">
        <v>62</v>
      </c>
      <c r="C59" s="25" t="str">
        <f>VLOOKUP($B59,[1]SKU!$A$2:$H$1048576,2,FALSE)</f>
        <v xml:space="preserve">CHULETA CENTRO </v>
      </c>
      <c r="D59" s="24" t="str">
        <f>VLOOKUP($B59,[1]SKU!$A$2:$H$1048576,3,FALSE)</f>
        <v>CERDO</v>
      </c>
      <c r="E59" s="24" t="str">
        <f>VLOOKUP($B59,[1]SKU!$A$2:$H$1048576,4,FALSE)</f>
        <v>BRASIL</v>
      </c>
      <c r="F59" s="24" t="str">
        <f>VLOOKUP($B59,[1]SKU!$A$2:$H$1048576,5,FALSE)</f>
        <v>SEARA</v>
      </c>
      <c r="G59" s="24" t="str">
        <f>VLOOKUP($B59,[1]SKU!$A$2:$H$1048576,6,FALSE)</f>
        <v>CONGELADO</v>
      </c>
      <c r="H59" s="24" t="str">
        <f>VLOOKUP($B59,[1]SKU!$A$2:$H$1048576,7,FALSE)</f>
        <v>-</v>
      </c>
      <c r="I59" s="24" t="str">
        <f>VLOOKUP($B59,[1]SKU!$A$2:$H$1048576,8,FALSE)</f>
        <v>1PC/B - 3-4B/C</v>
      </c>
      <c r="J59" s="24" t="s">
        <v>35</v>
      </c>
      <c r="K59" s="33">
        <f t="shared" si="151"/>
        <v>24387.630000000005</v>
      </c>
      <c r="L59" s="27">
        <f t="shared" si="152"/>
        <v>2365.7918156048781</v>
      </c>
      <c r="M59" s="66">
        <v>46558</v>
      </c>
      <c r="N59" s="30">
        <f t="shared" si="153"/>
        <v>57696055.456000008</v>
      </c>
      <c r="O59" s="20">
        <f t="shared" si="154"/>
        <v>2438.9606346442042</v>
      </c>
      <c r="P59" s="20">
        <f t="shared" si="155"/>
        <v>2543.8621673170733</v>
      </c>
      <c r="Q59" s="61">
        <v>1265960</v>
      </c>
      <c r="R59" s="62">
        <v>940</v>
      </c>
      <c r="S59" s="34">
        <v>45839</v>
      </c>
      <c r="T59" s="32">
        <f t="shared" si="156"/>
        <v>1320</v>
      </c>
      <c r="V59" s="36">
        <v>24387.63</v>
      </c>
      <c r="W59" s="36">
        <f t="shared" si="157"/>
        <v>24387.63</v>
      </c>
      <c r="X59" s="56">
        <f>W59/SUM($W$31)</f>
        <v>1</v>
      </c>
      <c r="Y59" s="38">
        <v>59018.06</v>
      </c>
      <c r="Z59" s="40">
        <f t="shared" si="158"/>
        <v>55476976.399999999</v>
      </c>
      <c r="AA59" s="40">
        <f t="shared" si="159"/>
        <v>2274.7998226969985</v>
      </c>
      <c r="AB59" s="47">
        <f>VLOOKUP(_xlfn.CONCAT(D59,E59),[1]INTERNACIÓN!$M$5:$N$1048576,2,FALSE)*Z59</f>
        <v>2219079.0559999999</v>
      </c>
      <c r="AC59" s="39">
        <f t="shared" si="160"/>
        <v>57696055.456</v>
      </c>
      <c r="AD59" s="41" t="str">
        <f t="shared" si="161"/>
        <v>LBI-301265960</v>
      </c>
      <c r="AE59" s="39">
        <f t="shared" si="162"/>
        <v>2365.7918156048781</v>
      </c>
      <c r="AF59" s="42">
        <f t="shared" si="163"/>
        <v>1.0976947552774563</v>
      </c>
      <c r="AG59" s="11">
        <f t="shared" si="164"/>
        <v>2.4199998113797854</v>
      </c>
      <c r="AH59" s="46">
        <f t="shared" si="165"/>
        <v>940</v>
      </c>
      <c r="AI59" s="4">
        <f t="shared" si="166"/>
        <v>24387.63</v>
      </c>
      <c r="AJ59" s="43">
        <f t="shared" si="167"/>
        <v>1265960</v>
      </c>
      <c r="AK59" s="32">
        <v>1320</v>
      </c>
      <c r="AL59" s="4">
        <f t="shared" si="168"/>
        <v>18.475477272727275</v>
      </c>
      <c r="AM59" s="32">
        <f>0</f>
        <v>0</v>
      </c>
      <c r="AN59" s="32">
        <f t="shared" si="169"/>
        <v>1320</v>
      </c>
      <c r="AO59" s="10">
        <f t="shared" si="170"/>
        <v>24387.630000000005</v>
      </c>
      <c r="AP59" s="10" t="str">
        <f t="shared" si="171"/>
        <v>3) STOCK</v>
      </c>
    </row>
    <row r="60" spans="1:42" x14ac:dyDescent="0.25">
      <c r="A60" s="4" t="s">
        <v>36</v>
      </c>
      <c r="B60" s="5" t="s">
        <v>63</v>
      </c>
      <c r="C60" s="25" t="str">
        <f>VLOOKUP($B60,[1]SKU!$A$2:$H$1048576,2,FALSE)</f>
        <v>PULPA PIERNA</v>
      </c>
      <c r="D60" s="24" t="str">
        <f>VLOOKUP($B60,[1]SKU!$A$2:$H$1048576,3,FALSE)</f>
        <v>CERDO</v>
      </c>
      <c r="E60" s="24" t="str">
        <f>VLOOKUP($B60,[1]SKU!$A$2:$H$1048576,4,FALSE)</f>
        <v>BRASIL</v>
      </c>
      <c r="F60" s="24" t="str">
        <f>VLOOKUP($B60,[1]SKU!$A$2:$H$1048576,5,FALSE)</f>
        <v>SEARA</v>
      </c>
      <c r="G60" s="24" t="str">
        <f>VLOOKUP($B60,[1]SKU!$A$2:$H$1048576,6,FALSE)</f>
        <v>CONGELADO</v>
      </c>
      <c r="H60" s="24" t="str">
        <f>VLOOKUP($B60,[1]SKU!$A$2:$H$1048576,7,FALSE)</f>
        <v>-</v>
      </c>
      <c r="I60" s="24" t="str">
        <f>VLOOKUP($B60,[1]SKU!$A$2:$H$1048576,8,FALSE)</f>
        <v>1PC/B - 2B/C</v>
      </c>
      <c r="J60" s="24" t="s">
        <v>35</v>
      </c>
      <c r="K60" s="33">
        <f t="shared" si="151"/>
        <v>23961</v>
      </c>
      <c r="L60" s="27">
        <f t="shared" si="152"/>
        <v>2923.8946879999999</v>
      </c>
      <c r="M60" s="66">
        <v>46541</v>
      </c>
      <c r="N60" s="30">
        <f t="shared" si="153"/>
        <v>70059440.619167998</v>
      </c>
      <c r="O60" s="20">
        <f t="shared" si="154"/>
        <v>3014.3244206185568</v>
      </c>
      <c r="P60" s="20">
        <f t="shared" si="155"/>
        <v>3143.972782795699</v>
      </c>
      <c r="Q60" s="61" t="s">
        <v>64</v>
      </c>
      <c r="R60" s="62">
        <v>940.28</v>
      </c>
      <c r="S60" s="34">
        <v>45839</v>
      </c>
      <c r="T60" s="32">
        <f t="shared" si="156"/>
        <v>1175</v>
      </c>
      <c r="V60" s="36">
        <v>23961</v>
      </c>
      <c r="W60" s="36">
        <f t="shared" si="157"/>
        <v>23961</v>
      </c>
      <c r="X60" s="56">
        <f>W60/SUM($W$4)</f>
        <v>1</v>
      </c>
      <c r="Y60" s="38">
        <v>71643.39</v>
      </c>
      <c r="Z60" s="40">
        <f t="shared" si="158"/>
        <v>67364846.749200001</v>
      </c>
      <c r="AA60" s="40">
        <f t="shared" si="159"/>
        <v>2811.4371999999998</v>
      </c>
      <c r="AB60" s="47">
        <f>VLOOKUP(_xlfn.CONCAT(D60,E60),[1]INTERNACIÓN!$M$5:$N$1048576,2,FALSE)*Z60</f>
        <v>2694593.8699680003</v>
      </c>
      <c r="AC60" s="39">
        <f t="shared" si="160"/>
        <v>70059440.619167998</v>
      </c>
      <c r="AD60" s="41" t="str">
        <f t="shared" si="161"/>
        <v>LWS-571261158</v>
      </c>
      <c r="AE60" s="39">
        <f t="shared" si="162"/>
        <v>2923.8946879999999</v>
      </c>
      <c r="AF60" s="42">
        <f t="shared" si="163"/>
        <v>1.3562427992125627</v>
      </c>
      <c r="AG60" s="11">
        <f t="shared" si="164"/>
        <v>2.9899999999999998</v>
      </c>
      <c r="AH60" s="46">
        <f t="shared" si="165"/>
        <v>940.28</v>
      </c>
      <c r="AI60" s="4">
        <f t="shared" si="166"/>
        <v>23961</v>
      </c>
      <c r="AJ60" s="43" t="str">
        <f t="shared" si="167"/>
        <v>1261158</v>
      </c>
      <c r="AK60" s="32">
        <v>1175</v>
      </c>
      <c r="AL60" s="4">
        <f t="shared" si="168"/>
        <v>20.392340425531916</v>
      </c>
      <c r="AM60" s="32">
        <f>0</f>
        <v>0</v>
      </c>
      <c r="AN60" s="32">
        <f t="shared" si="169"/>
        <v>1175</v>
      </c>
      <c r="AO60" s="10">
        <f t="shared" si="170"/>
        <v>23961</v>
      </c>
      <c r="AP60" s="10" t="str">
        <f t="shared" si="171"/>
        <v>3) STOCK</v>
      </c>
    </row>
    <row r="61" spans="1:42" x14ac:dyDescent="0.25">
      <c r="A61" s="4" t="s">
        <v>36</v>
      </c>
      <c r="B61" s="5" t="s">
        <v>63</v>
      </c>
      <c r="C61" s="25" t="str">
        <f>VLOOKUP($B61,[1]SKU!$A$2:$H$1048576,2,FALSE)</f>
        <v>PULPA PIERNA</v>
      </c>
      <c r="D61" s="24" t="str">
        <f>VLOOKUP($B61,[1]SKU!$A$2:$H$1048576,3,FALSE)</f>
        <v>CERDO</v>
      </c>
      <c r="E61" s="24" t="str">
        <f>VLOOKUP($B61,[1]SKU!$A$2:$H$1048576,4,FALSE)</f>
        <v>BRASIL</v>
      </c>
      <c r="F61" s="24" t="str">
        <f>VLOOKUP($B61,[1]SKU!$A$2:$H$1048576,5,FALSE)</f>
        <v>SEARA</v>
      </c>
      <c r="G61" s="24" t="str">
        <f>VLOOKUP($B61,[1]SKU!$A$2:$H$1048576,6,FALSE)</f>
        <v>CONGELADO</v>
      </c>
      <c r="H61" s="24" t="str">
        <f>VLOOKUP($B61,[1]SKU!$A$2:$H$1048576,7,FALSE)</f>
        <v>-</v>
      </c>
      <c r="I61" s="24" t="str">
        <f>VLOOKUP($B61,[1]SKU!$A$2:$H$1048576,8,FALSE)</f>
        <v>1PC/B - 2B/C</v>
      </c>
      <c r="J61" s="24" t="s">
        <v>35</v>
      </c>
      <c r="K61" s="33">
        <f t="shared" si="151"/>
        <v>23995.84</v>
      </c>
      <c r="L61" s="27">
        <f t="shared" si="152"/>
        <v>2904.3366683878539</v>
      </c>
      <c r="M61" s="66">
        <v>46541</v>
      </c>
      <c r="N61" s="30">
        <f t="shared" si="153"/>
        <v>69691998.000768006</v>
      </c>
      <c r="O61" s="20">
        <f t="shared" si="154"/>
        <v>2994.1615138019115</v>
      </c>
      <c r="P61" s="20">
        <f t="shared" si="155"/>
        <v>3122.9426541804883</v>
      </c>
      <c r="Q61" s="61">
        <v>1260796</v>
      </c>
      <c r="R61" s="62">
        <v>940.28</v>
      </c>
      <c r="S61" s="34">
        <v>45839</v>
      </c>
      <c r="T61" s="32">
        <f t="shared" si="156"/>
        <v>1138</v>
      </c>
      <c r="V61" s="36">
        <v>23995.84</v>
      </c>
      <c r="W61" s="36">
        <f t="shared" si="157"/>
        <v>23995.84</v>
      </c>
      <c r="X61" s="56">
        <f>W61/SUM($W$5)</f>
        <v>1</v>
      </c>
      <c r="Y61" s="38">
        <v>71267.64</v>
      </c>
      <c r="Z61" s="40">
        <f t="shared" si="158"/>
        <v>67011536.5392</v>
      </c>
      <c r="AA61" s="40">
        <f t="shared" si="159"/>
        <v>2792.6314119113981</v>
      </c>
      <c r="AB61" s="47">
        <f>VLOOKUP(_xlfn.CONCAT(D61,E61),[1]INTERNACIÓN!$M$5:$N$1048576,2,FALSE)*Z61</f>
        <v>2680461.4615680003</v>
      </c>
      <c r="AC61" s="39">
        <f t="shared" si="160"/>
        <v>69691998.000768006</v>
      </c>
      <c r="AD61" s="41" t="str">
        <f t="shared" si="161"/>
        <v>LWS-571260796</v>
      </c>
      <c r="AE61" s="39">
        <f t="shared" si="162"/>
        <v>2904.3366683878539</v>
      </c>
      <c r="AF61" s="42">
        <f t="shared" si="163"/>
        <v>1.347170850289541</v>
      </c>
      <c r="AG61" s="11">
        <f t="shared" si="164"/>
        <v>2.9699997999653274</v>
      </c>
      <c r="AH61" s="46">
        <f t="shared" si="165"/>
        <v>940.28</v>
      </c>
      <c r="AI61" s="4">
        <f t="shared" si="166"/>
        <v>23995.84</v>
      </c>
      <c r="AJ61" s="43">
        <f t="shared" si="167"/>
        <v>1260796</v>
      </c>
      <c r="AK61" s="32">
        <v>1138</v>
      </c>
      <c r="AL61" s="4">
        <f t="shared" si="168"/>
        <v>21.08597539543058</v>
      </c>
      <c r="AM61" s="32">
        <f>0</f>
        <v>0</v>
      </c>
      <c r="AN61" s="32">
        <f t="shared" si="169"/>
        <v>1138</v>
      </c>
      <c r="AO61" s="10">
        <f t="shared" si="170"/>
        <v>23995.84</v>
      </c>
      <c r="AP61" s="10" t="str">
        <f t="shared" si="171"/>
        <v>3) STOCK</v>
      </c>
    </row>
    <row r="62" spans="1:42" x14ac:dyDescent="0.25">
      <c r="A62" s="4" t="s">
        <v>36</v>
      </c>
      <c r="B62" s="5">
        <v>966</v>
      </c>
      <c r="C62" s="25" t="str">
        <f>VLOOKUP($B62,[1]SKU!$A$2:$H$1048576,2,FALSE)</f>
        <v>POSTA PALETA</v>
      </c>
      <c r="D62" s="24" t="str">
        <f>VLOOKUP($B62,[1]SKU!$A$2:$H$1048576,3,FALSE)</f>
        <v>VACUNO</v>
      </c>
      <c r="E62" s="24" t="str">
        <f>VLOOKUP($B62,[1]SKU!$A$2:$H$1048576,4,FALSE)</f>
        <v>BRASIL</v>
      </c>
      <c r="F62" s="24" t="str">
        <f>VLOOKUP($B62,[1]SKU!$A$2:$H$1048576,5,FALSE)</f>
        <v>FRIBOI</v>
      </c>
      <c r="G62" s="24" t="str">
        <f>VLOOKUP($B62,[1]SKU!$A$2:$H$1048576,6,FALSE)</f>
        <v>ENFRIADO</v>
      </c>
      <c r="H62" s="24" t="str">
        <f>VLOOKUP($B62,[1]SKU!$A$2:$H$1048576,7,FALSE)</f>
        <v>V</v>
      </c>
      <c r="I62" s="24" t="str">
        <f>VLOOKUP($B62,[1]SKU!$A$2:$H$1048576,8,FALSE)</f>
        <v>1PC/B - 3-8B/C</v>
      </c>
      <c r="J62" s="24" t="s">
        <v>35</v>
      </c>
      <c r="K62" s="33">
        <f t="shared" ref="K62:K68" si="172">AO62</f>
        <v>4675.04</v>
      </c>
      <c r="L62" s="27">
        <f t="shared" ref="L62:L68" si="173">+AE62</f>
        <v>5632.727987493583</v>
      </c>
      <c r="M62" s="66">
        <v>45921</v>
      </c>
      <c r="N62" s="30">
        <f t="shared" ref="N62:N68" si="174">+K62*L62</f>
        <v>26333228.650651999</v>
      </c>
      <c r="O62" s="20">
        <f t="shared" ref="O62:O68" si="175">+L62/(1-0.03)</f>
        <v>5806.9360695810137</v>
      </c>
      <c r="P62" s="20">
        <f t="shared" ref="P62:P68" si="176">+L62/(1-0.07)</f>
        <v>6056.6967607457882</v>
      </c>
      <c r="Q62" s="61" t="s">
        <v>65</v>
      </c>
      <c r="R62" s="62">
        <v>940.28</v>
      </c>
      <c r="S62" s="34">
        <v>45839</v>
      </c>
      <c r="T62" s="32">
        <f t="shared" ref="T62:T68" si="177">+AN62</f>
        <v>239</v>
      </c>
      <c r="V62" s="36">
        <v>4675.04</v>
      </c>
      <c r="W62" s="36">
        <f t="shared" ref="W62:W68" si="178">IF(E62="canada",V62/2.20462,IF(E62="usa",V62/2.20462,V62))</f>
        <v>4675.04</v>
      </c>
      <c r="X62" s="37">
        <f>SUM(W62)/SUM($W$6:$W$13)</f>
        <v>0.19471453074012168</v>
      </c>
      <c r="Y62" s="38">
        <v>27190.03</v>
      </c>
      <c r="Z62" s="40">
        <f t="shared" ref="Z62:Z68" si="179">Y62*AH62</f>
        <v>25566241.408399999</v>
      </c>
      <c r="AA62" s="40">
        <f t="shared" ref="AA62:AA68" si="180">Z62/W62</f>
        <v>5468.6679490228962</v>
      </c>
      <c r="AB62" s="47">
        <f>VLOOKUP(_xlfn.CONCAT(D62,E62),[1]INTERNACIÓN!$M$5:$N$1048576,2,FALSE)*Z62</f>
        <v>766987.24225199991</v>
      </c>
      <c r="AC62" s="39">
        <f t="shared" ref="AC62:AC68" si="181">Z62+AB62</f>
        <v>26333228.650651999</v>
      </c>
      <c r="AD62" s="41" t="str">
        <f t="shared" ref="AD62:AD68" si="182">_xlfn.CONCAT(B62,Q62)</f>
        <v>96661703002-2</v>
      </c>
      <c r="AE62" s="39">
        <f t="shared" ref="AE62:AE68" si="183">AC62/W62</f>
        <v>5632.727987493583</v>
      </c>
      <c r="AF62" s="42">
        <f t="shared" ref="AF62:AF68" si="184">IF(E62="USA",Y62/V62,IF(E62="CANADA",Y62/V62,(Y62/V62)/2.20462))</f>
        <v>2.6380961051332883</v>
      </c>
      <c r="AG62" s="11">
        <f t="shared" ref="AG62:AG68" si="185">Y62/W62</f>
        <v>5.8159994352989495</v>
      </c>
      <c r="AH62" s="46">
        <f t="shared" ref="AH62:AH68" si="186">IF(R62&lt;&gt;"",R62,"")</f>
        <v>940.28</v>
      </c>
      <c r="AI62" s="4">
        <f t="shared" ref="AI62:AI68" si="187">W62</f>
        <v>4675.04</v>
      </c>
      <c r="AJ62" s="43" t="str">
        <f t="shared" ref="AJ62:AJ68" si="188">IF(Q62&lt;&gt;"",Q62,"")</f>
        <v>61703002-2</v>
      </c>
      <c r="AK62" s="32">
        <v>239</v>
      </c>
      <c r="AL62" s="4">
        <f t="shared" ref="AL62:AL68" si="189">AI62/AK62</f>
        <v>19.560836820083683</v>
      </c>
      <c r="AM62" s="32">
        <f>0</f>
        <v>0</v>
      </c>
      <c r="AN62" s="32">
        <f t="shared" ref="AN62:AN68" si="190">AK62-AM62</f>
        <v>239</v>
      </c>
      <c r="AO62" s="10">
        <f t="shared" ref="AO62:AO68" si="191">AN62*AL62</f>
        <v>4675.04</v>
      </c>
      <c r="AP62" s="10" t="str">
        <f t="shared" ref="AP62:AP68" si="192">+J62</f>
        <v>3) STOCK</v>
      </c>
    </row>
    <row r="63" spans="1:42" x14ac:dyDescent="0.25">
      <c r="A63" s="4" t="s">
        <v>36</v>
      </c>
      <c r="B63" s="5">
        <v>968</v>
      </c>
      <c r="C63" s="25" t="str">
        <f>VLOOKUP($B63,[1]SKU!$A$2:$H$1048576,2,FALSE)</f>
        <v>HUACHALOMO</v>
      </c>
      <c r="D63" s="24" t="str">
        <f>VLOOKUP($B63,[1]SKU!$A$2:$H$1048576,3,FALSE)</f>
        <v>VACUNO</v>
      </c>
      <c r="E63" s="24" t="str">
        <f>VLOOKUP($B63,[1]SKU!$A$2:$H$1048576,4,FALSE)</f>
        <v>BRASIL</v>
      </c>
      <c r="F63" s="24" t="str">
        <f>VLOOKUP($B63,[1]SKU!$A$2:$H$1048576,5,FALSE)</f>
        <v>FRIBOI</v>
      </c>
      <c r="G63" s="24" t="str">
        <f>VLOOKUP($B63,[1]SKU!$A$2:$H$1048576,6,FALSE)</f>
        <v>ENFRIADO</v>
      </c>
      <c r="H63" s="24" t="str">
        <f>VLOOKUP($B63,[1]SKU!$A$2:$H$1048576,7,FALSE)</f>
        <v>V</v>
      </c>
      <c r="I63" s="24" t="str">
        <f>VLOOKUP($B63,[1]SKU!$A$2:$H$1048576,8,FALSE)</f>
        <v>1PC/B - 3-13B/C</v>
      </c>
      <c r="J63" s="24" t="s">
        <v>35</v>
      </c>
      <c r="K63" s="33">
        <f t="shared" si="172"/>
        <v>4529.6260000000002</v>
      </c>
      <c r="L63" s="27">
        <f t="shared" si="173"/>
        <v>5632.7275046814011</v>
      </c>
      <c r="M63" s="66">
        <v>45921</v>
      </c>
      <c r="N63" s="30">
        <f t="shared" si="174"/>
        <v>25514148.956119996</v>
      </c>
      <c r="O63" s="20">
        <f t="shared" si="175"/>
        <v>5806.9355718364959</v>
      </c>
      <c r="P63" s="20">
        <f t="shared" si="176"/>
        <v>6056.6962415929047</v>
      </c>
      <c r="Q63" s="61" t="s">
        <v>65</v>
      </c>
      <c r="R63" s="62">
        <v>940.28</v>
      </c>
      <c r="S63" s="34">
        <v>45839</v>
      </c>
      <c r="T63" s="32">
        <f t="shared" si="177"/>
        <v>244</v>
      </c>
      <c r="V63" s="36">
        <v>4529.6260000000002</v>
      </c>
      <c r="W63" s="36">
        <f t="shared" si="178"/>
        <v>4529.6260000000002</v>
      </c>
      <c r="X63" s="37">
        <f t="shared" ref="X63:X69" si="193">SUM(W63)/SUM($W$6:$W$13)</f>
        <v>0.18865806517553957</v>
      </c>
      <c r="Y63" s="38">
        <v>26344.3</v>
      </c>
      <c r="Z63" s="40">
        <f t="shared" si="179"/>
        <v>24771018.403999999</v>
      </c>
      <c r="AA63" s="40">
        <f t="shared" si="180"/>
        <v>5468.667480273205</v>
      </c>
      <c r="AB63" s="47">
        <f>VLOOKUP(_xlfn.CONCAT(D63,E63),[1]INTERNACIÓN!$M$5:$N$1048576,2,FALSE)*Z63</f>
        <v>743130.55211999989</v>
      </c>
      <c r="AC63" s="39">
        <f t="shared" si="181"/>
        <v>25514148.956119999</v>
      </c>
      <c r="AD63" s="41" t="str">
        <f t="shared" si="182"/>
        <v>96861703002-2</v>
      </c>
      <c r="AE63" s="39">
        <f t="shared" si="183"/>
        <v>5632.7275046814011</v>
      </c>
      <c r="AF63" s="42">
        <f t="shared" si="184"/>
        <v>2.6380958790075217</v>
      </c>
      <c r="AG63" s="11">
        <f t="shared" si="185"/>
        <v>5.8159989367775617</v>
      </c>
      <c r="AH63" s="46">
        <f t="shared" si="186"/>
        <v>940.28</v>
      </c>
      <c r="AI63" s="4">
        <f t="shared" si="187"/>
        <v>4529.6260000000002</v>
      </c>
      <c r="AJ63" s="43" t="str">
        <f t="shared" si="188"/>
        <v>61703002-2</v>
      </c>
      <c r="AK63" s="32">
        <v>244</v>
      </c>
      <c r="AL63" s="4">
        <f t="shared" si="189"/>
        <v>18.564040983606557</v>
      </c>
      <c r="AM63" s="32">
        <f>0</f>
        <v>0</v>
      </c>
      <c r="AN63" s="32">
        <f t="shared" si="190"/>
        <v>244</v>
      </c>
      <c r="AO63" s="10">
        <f t="shared" si="191"/>
        <v>4529.6260000000002</v>
      </c>
      <c r="AP63" s="10" t="str">
        <f t="shared" si="192"/>
        <v>3) STOCK</v>
      </c>
    </row>
    <row r="64" spans="1:42" x14ac:dyDescent="0.25">
      <c r="A64" s="4" t="s">
        <v>36</v>
      </c>
      <c r="B64" s="5">
        <v>973</v>
      </c>
      <c r="C64" s="25" t="str">
        <f>VLOOKUP($B64,[1]SKU!$A$2:$H$1048576,2,FALSE)</f>
        <v>ABASTERO</v>
      </c>
      <c r="D64" s="24" t="str">
        <f>VLOOKUP($B64,[1]SKU!$A$2:$H$1048576,3,FALSE)</f>
        <v>VACUNO</v>
      </c>
      <c r="E64" s="24" t="str">
        <f>VLOOKUP($B64,[1]SKU!$A$2:$H$1048576,4,FALSE)</f>
        <v>BRASIL</v>
      </c>
      <c r="F64" s="24" t="str">
        <f>VLOOKUP($B64,[1]SKU!$A$2:$H$1048576,5,FALSE)</f>
        <v>FRIBOI</v>
      </c>
      <c r="G64" s="24" t="str">
        <f>VLOOKUP($B64,[1]SKU!$A$2:$H$1048576,6,FALSE)</f>
        <v>ENFRIADO</v>
      </c>
      <c r="H64" s="24" t="str">
        <f>VLOOKUP($B64,[1]SKU!$A$2:$H$1048576,7,FALSE)</f>
        <v>V</v>
      </c>
      <c r="I64" s="24" t="str">
        <f>VLOOKUP($B64,[1]SKU!$A$2:$H$1048576,8,FALSE)</f>
        <v>1PC/B - 8-25B/C</v>
      </c>
      <c r="J64" s="24" t="s">
        <v>35</v>
      </c>
      <c r="K64" s="33">
        <f t="shared" si="172"/>
        <v>1616.8330000000001</v>
      </c>
      <c r="L64" s="27">
        <f t="shared" si="173"/>
        <v>5632.7280983255541</v>
      </c>
      <c r="M64" s="66">
        <v>45921</v>
      </c>
      <c r="N64" s="30">
        <f t="shared" si="174"/>
        <v>9107180.6694000009</v>
      </c>
      <c r="O64" s="20">
        <f t="shared" si="175"/>
        <v>5806.9361838407776</v>
      </c>
      <c r="P64" s="20">
        <f t="shared" si="176"/>
        <v>6056.6968799199512</v>
      </c>
      <c r="Q64" s="61" t="s">
        <v>65</v>
      </c>
      <c r="R64" s="62">
        <v>940.28</v>
      </c>
      <c r="S64" s="34">
        <v>45839</v>
      </c>
      <c r="T64" s="32">
        <f t="shared" si="177"/>
        <v>73</v>
      </c>
      <c r="V64" s="36">
        <v>1616.8330000000001</v>
      </c>
      <c r="W64" s="36">
        <f t="shared" si="178"/>
        <v>1616.8330000000001</v>
      </c>
      <c r="X64" s="37">
        <f t="shared" si="193"/>
        <v>6.7340788288473077E-2</v>
      </c>
      <c r="Y64" s="38">
        <v>9403.5</v>
      </c>
      <c r="Z64" s="40">
        <f t="shared" si="179"/>
        <v>8841922.9800000004</v>
      </c>
      <c r="AA64" s="40">
        <f t="shared" si="180"/>
        <v>5468.6680566267514</v>
      </c>
      <c r="AB64" s="47">
        <f>VLOOKUP(_xlfn.CONCAT(D64,E64),[1]INTERNACIÓN!$M$5:$N$1048576,2,FALSE)*Z64</f>
        <v>265257.68940000003</v>
      </c>
      <c r="AC64" s="39">
        <f t="shared" si="181"/>
        <v>9107180.6694000009</v>
      </c>
      <c r="AD64" s="41" t="str">
        <f t="shared" si="182"/>
        <v>97361703002-2</v>
      </c>
      <c r="AE64" s="39">
        <f t="shared" si="183"/>
        <v>5632.7280983255541</v>
      </c>
      <c r="AF64" s="42">
        <f t="shared" si="184"/>
        <v>2.6380961570415979</v>
      </c>
      <c r="AG64" s="11">
        <f t="shared" si="185"/>
        <v>5.8159995497370476</v>
      </c>
      <c r="AH64" s="46">
        <f t="shared" si="186"/>
        <v>940.28</v>
      </c>
      <c r="AI64" s="4">
        <f t="shared" si="187"/>
        <v>1616.8330000000001</v>
      </c>
      <c r="AJ64" s="43" t="str">
        <f t="shared" si="188"/>
        <v>61703002-2</v>
      </c>
      <c r="AK64" s="32">
        <v>73</v>
      </c>
      <c r="AL64" s="4">
        <f t="shared" si="189"/>
        <v>22.148397260273974</v>
      </c>
      <c r="AM64" s="32">
        <f>0</f>
        <v>0</v>
      </c>
      <c r="AN64" s="32">
        <f t="shared" si="190"/>
        <v>73</v>
      </c>
      <c r="AO64" s="10">
        <f t="shared" si="191"/>
        <v>1616.8330000000001</v>
      </c>
      <c r="AP64" s="10" t="str">
        <f t="shared" si="192"/>
        <v>3) STOCK</v>
      </c>
    </row>
    <row r="65" spans="1:42" x14ac:dyDescent="0.25">
      <c r="A65" s="4" t="s">
        <v>36</v>
      </c>
      <c r="B65" s="5">
        <v>974</v>
      </c>
      <c r="C65" s="25" t="str">
        <f>VLOOKUP($B65,[1]SKU!$A$2:$H$1048576,2,FALSE)</f>
        <v>CHOCLILLO</v>
      </c>
      <c r="D65" s="24" t="str">
        <f>VLOOKUP($B65,[1]SKU!$A$2:$H$1048576,3,FALSE)</f>
        <v>VACUNO</v>
      </c>
      <c r="E65" s="24" t="str">
        <f>VLOOKUP($B65,[1]SKU!$A$2:$H$1048576,4,FALSE)</f>
        <v>BRASIL</v>
      </c>
      <c r="F65" s="24" t="str">
        <f>VLOOKUP($B65,[1]SKU!$A$2:$H$1048576,5,FALSE)</f>
        <v>FRIBOI</v>
      </c>
      <c r="G65" s="24" t="str">
        <f>VLOOKUP($B65,[1]SKU!$A$2:$H$1048576,6,FALSE)</f>
        <v>ENFRIADO</v>
      </c>
      <c r="H65" s="24" t="str">
        <f>VLOOKUP($B65,[1]SKU!$A$2:$H$1048576,7,FALSE)</f>
        <v>V</v>
      </c>
      <c r="I65" s="24" t="str">
        <f>VLOOKUP($B65,[1]SKU!$A$2:$H$1048576,8,FALSE)</f>
        <v>1PC/B - 8-28B/C</v>
      </c>
      <c r="J65" s="24" t="s">
        <v>35</v>
      </c>
      <c r="K65" s="33">
        <f t="shared" si="172"/>
        <v>1434.38</v>
      </c>
      <c r="L65" s="27">
        <f t="shared" si="173"/>
        <v>5632.7257795981532</v>
      </c>
      <c r="M65" s="66">
        <v>45921</v>
      </c>
      <c r="N65" s="30">
        <f t="shared" si="174"/>
        <v>8079469.2037399998</v>
      </c>
      <c r="O65" s="20">
        <f t="shared" si="175"/>
        <v>5806.9337934001578</v>
      </c>
      <c r="P65" s="20">
        <f t="shared" si="176"/>
        <v>6056.6943866646816</v>
      </c>
      <c r="Q65" s="61" t="s">
        <v>65</v>
      </c>
      <c r="R65" s="62">
        <v>940.28</v>
      </c>
      <c r="S65" s="34">
        <v>45839</v>
      </c>
      <c r="T65" s="32">
        <f t="shared" si="177"/>
        <v>68</v>
      </c>
      <c r="V65" s="36">
        <v>1434.38</v>
      </c>
      <c r="W65" s="36">
        <f t="shared" si="178"/>
        <v>1434.38</v>
      </c>
      <c r="X65" s="37">
        <f t="shared" si="193"/>
        <v>5.9741655387550857E-2</v>
      </c>
      <c r="Y65" s="38">
        <v>8342.35</v>
      </c>
      <c r="Z65" s="40">
        <f t="shared" si="179"/>
        <v>7844144.858</v>
      </c>
      <c r="AA65" s="40">
        <f t="shared" si="180"/>
        <v>5468.6658054351001</v>
      </c>
      <c r="AB65" s="47">
        <f>VLOOKUP(_xlfn.CONCAT(D65,E65),[1]INTERNACIÓN!$M$5:$N$1048576,2,FALSE)*Z65</f>
        <v>235324.34573999999</v>
      </c>
      <c r="AC65" s="39">
        <f t="shared" si="181"/>
        <v>8079469.2037399998</v>
      </c>
      <c r="AD65" s="41" t="str">
        <f t="shared" si="182"/>
        <v>97461703002-2</v>
      </c>
      <c r="AE65" s="39">
        <f t="shared" si="183"/>
        <v>5632.7257795981532</v>
      </c>
      <c r="AF65" s="42">
        <f t="shared" si="184"/>
        <v>2.638095071062347</v>
      </c>
      <c r="AG65" s="11">
        <f t="shared" si="185"/>
        <v>5.815997155565471</v>
      </c>
      <c r="AH65" s="46">
        <f t="shared" si="186"/>
        <v>940.28</v>
      </c>
      <c r="AI65" s="4">
        <f t="shared" si="187"/>
        <v>1434.38</v>
      </c>
      <c r="AJ65" s="43" t="str">
        <f t="shared" si="188"/>
        <v>61703002-2</v>
      </c>
      <c r="AK65" s="32">
        <v>68</v>
      </c>
      <c r="AL65" s="4">
        <f t="shared" si="189"/>
        <v>21.093823529411765</v>
      </c>
      <c r="AM65" s="32">
        <f>0</f>
        <v>0</v>
      </c>
      <c r="AN65" s="32">
        <f t="shared" si="190"/>
        <v>68</v>
      </c>
      <c r="AO65" s="10">
        <f t="shared" si="191"/>
        <v>1434.38</v>
      </c>
      <c r="AP65" s="10" t="str">
        <f t="shared" si="192"/>
        <v>3) STOCK</v>
      </c>
    </row>
    <row r="66" spans="1:42" x14ac:dyDescent="0.25">
      <c r="A66" s="4" t="s">
        <v>36</v>
      </c>
      <c r="B66" s="5">
        <v>975</v>
      </c>
      <c r="C66" s="25" t="str">
        <f>VLOOKUP($B66,[1]SKU!$A$2:$H$1048576,2,FALSE)</f>
        <v>PUNTA PALETA</v>
      </c>
      <c r="D66" s="24" t="str">
        <f>VLOOKUP($B66,[1]SKU!$A$2:$H$1048576,3,FALSE)</f>
        <v>VACUNO</v>
      </c>
      <c r="E66" s="24" t="str">
        <f>VLOOKUP($B66,[1]SKU!$A$2:$H$1048576,4,FALSE)</f>
        <v>BRASIL</v>
      </c>
      <c r="F66" s="24" t="str">
        <f>VLOOKUP($B66,[1]SKU!$A$2:$H$1048576,5,FALSE)</f>
        <v>FRIBOI</v>
      </c>
      <c r="G66" s="24" t="str">
        <f>VLOOKUP($B66,[1]SKU!$A$2:$H$1048576,6,FALSE)</f>
        <v>ENFRIADO</v>
      </c>
      <c r="H66" s="24" t="str">
        <f>VLOOKUP($B66,[1]SKU!$A$2:$H$1048576,7,FALSE)</f>
        <v>V</v>
      </c>
      <c r="I66" s="24" t="str">
        <f>VLOOKUP($B66,[1]SKU!$A$2:$H$1048576,8,FALSE)</f>
        <v>1PC/B - 8-25B/C</v>
      </c>
      <c r="J66" s="24" t="s">
        <v>35</v>
      </c>
      <c r="K66" s="33">
        <f t="shared" si="172"/>
        <v>1988.546</v>
      </c>
      <c r="L66" s="27">
        <f t="shared" si="173"/>
        <v>5632.7268122497535</v>
      </c>
      <c r="M66" s="66">
        <v>45921</v>
      </c>
      <c r="N66" s="30">
        <f t="shared" si="174"/>
        <v>11200936.371591998</v>
      </c>
      <c r="O66" s="20">
        <f t="shared" si="175"/>
        <v>5806.9348579894368</v>
      </c>
      <c r="P66" s="20">
        <f t="shared" si="176"/>
        <v>6056.695497042746</v>
      </c>
      <c r="Q66" s="61" t="s">
        <v>65</v>
      </c>
      <c r="R66" s="62">
        <v>940.28</v>
      </c>
      <c r="S66" s="34">
        <v>45839</v>
      </c>
      <c r="T66" s="32">
        <f t="shared" si="177"/>
        <v>95</v>
      </c>
      <c r="V66" s="36">
        <v>1988.546</v>
      </c>
      <c r="W66" s="36">
        <f t="shared" si="178"/>
        <v>1988.546</v>
      </c>
      <c r="X66" s="37">
        <f t="shared" si="193"/>
        <v>8.2822564351352296E-2</v>
      </c>
      <c r="Y66" s="38">
        <v>11565.38</v>
      </c>
      <c r="Z66" s="40">
        <f t="shared" si="179"/>
        <v>10874695.506399998</v>
      </c>
      <c r="AA66" s="40">
        <f t="shared" si="180"/>
        <v>5468.6668080094696</v>
      </c>
      <c r="AB66" s="47">
        <f>VLOOKUP(_xlfn.CONCAT(D66,E66),[1]INTERNACIÓN!$M$5:$N$1048576,2,FALSE)*Z66</f>
        <v>326240.86519199994</v>
      </c>
      <c r="AC66" s="39">
        <f t="shared" si="181"/>
        <v>11200936.371591998</v>
      </c>
      <c r="AD66" s="41" t="str">
        <f t="shared" si="182"/>
        <v>97561703002-2</v>
      </c>
      <c r="AE66" s="39">
        <f t="shared" si="183"/>
        <v>5632.7268122497535</v>
      </c>
      <c r="AF66" s="42">
        <f t="shared" si="184"/>
        <v>2.6380955547061817</v>
      </c>
      <c r="AG66" s="11">
        <f t="shared" si="185"/>
        <v>5.8159982218163417</v>
      </c>
      <c r="AH66" s="46">
        <f t="shared" si="186"/>
        <v>940.28</v>
      </c>
      <c r="AI66" s="4">
        <f t="shared" si="187"/>
        <v>1988.546</v>
      </c>
      <c r="AJ66" s="43" t="str">
        <f t="shared" si="188"/>
        <v>61703002-2</v>
      </c>
      <c r="AK66" s="32">
        <v>95</v>
      </c>
      <c r="AL66" s="4">
        <f t="shared" si="189"/>
        <v>20.932063157894738</v>
      </c>
      <c r="AM66" s="32">
        <f>0</f>
        <v>0</v>
      </c>
      <c r="AN66" s="32">
        <f t="shared" si="190"/>
        <v>95</v>
      </c>
      <c r="AO66" s="10">
        <f t="shared" si="191"/>
        <v>1988.546</v>
      </c>
      <c r="AP66" s="10" t="str">
        <f t="shared" si="192"/>
        <v>3) STOCK</v>
      </c>
    </row>
    <row r="67" spans="1:42" x14ac:dyDescent="0.25">
      <c r="A67" s="4" t="s">
        <v>36</v>
      </c>
      <c r="B67" s="5">
        <v>976</v>
      </c>
      <c r="C67" s="25" t="str">
        <f>VLOOKUP($B67,[1]SKU!$A$2:$H$1048576,2,FALSE)</f>
        <v>SOBRECOSTILLA</v>
      </c>
      <c r="D67" s="24" t="str">
        <f>VLOOKUP($B67,[1]SKU!$A$2:$H$1048576,3,FALSE)</f>
        <v>VACUNO</v>
      </c>
      <c r="E67" s="24" t="str">
        <f>VLOOKUP($B67,[1]SKU!$A$2:$H$1048576,4,FALSE)</f>
        <v>BRASIL</v>
      </c>
      <c r="F67" s="24" t="str">
        <f>VLOOKUP($B67,[1]SKU!$A$2:$H$1048576,5,FALSE)</f>
        <v>FRIBOI</v>
      </c>
      <c r="G67" s="24" t="str">
        <f>VLOOKUP($B67,[1]SKU!$A$2:$H$1048576,6,FALSE)</f>
        <v>ENFRIADO</v>
      </c>
      <c r="H67" s="24" t="str">
        <f>VLOOKUP($B67,[1]SKU!$A$2:$H$1048576,7,FALSE)</f>
        <v>V</v>
      </c>
      <c r="I67" s="24" t="str">
        <f>VLOOKUP($B67,[1]SKU!$A$2:$H$1048576,8,FALSE)</f>
        <v>1PC/B - 3-20B/C</v>
      </c>
      <c r="J67" s="24" t="s">
        <v>35</v>
      </c>
      <c r="K67" s="33">
        <f t="shared" si="172"/>
        <v>5231.1380000000008</v>
      </c>
      <c r="L67" s="27">
        <f t="shared" si="173"/>
        <v>5632.7287921136849</v>
      </c>
      <c r="M67" s="66">
        <v>45921</v>
      </c>
      <c r="N67" s="30">
        <f t="shared" si="174"/>
        <v>29465581.628120001</v>
      </c>
      <c r="O67" s="20">
        <f t="shared" si="175"/>
        <v>5806.9368990862731</v>
      </c>
      <c r="P67" s="20">
        <f t="shared" si="176"/>
        <v>6056.6976259286939</v>
      </c>
      <c r="Q67" s="61" t="s">
        <v>65</v>
      </c>
      <c r="R67" s="62">
        <v>940.28</v>
      </c>
      <c r="S67" s="34">
        <v>45839</v>
      </c>
      <c r="T67" s="32">
        <f t="shared" si="177"/>
        <v>273</v>
      </c>
      <c r="V67" s="36">
        <v>5231.1379999999999</v>
      </c>
      <c r="W67" s="36">
        <f t="shared" si="178"/>
        <v>5231.1379999999999</v>
      </c>
      <c r="X67" s="37">
        <f t="shared" si="193"/>
        <v>0.21787590713808197</v>
      </c>
      <c r="Y67" s="38">
        <v>30424.3</v>
      </c>
      <c r="Z67" s="40">
        <f t="shared" si="179"/>
        <v>28607360.803999998</v>
      </c>
      <c r="AA67" s="40">
        <f t="shared" si="180"/>
        <v>5468.6687302074615</v>
      </c>
      <c r="AB67" s="47">
        <f>VLOOKUP(_xlfn.CONCAT(D67,E67),[1]INTERNACIÓN!$M$5:$N$1048576,2,FALSE)*Z67</f>
        <v>858220.82411999989</v>
      </c>
      <c r="AC67" s="39">
        <f t="shared" si="181"/>
        <v>29465581.628119998</v>
      </c>
      <c r="AD67" s="41" t="str">
        <f t="shared" si="182"/>
        <v>97661703002-2</v>
      </c>
      <c r="AE67" s="39">
        <f t="shared" si="183"/>
        <v>5632.7287921136849</v>
      </c>
      <c r="AF67" s="42">
        <f t="shared" si="184"/>
        <v>2.6380964819782489</v>
      </c>
      <c r="AG67" s="11">
        <f t="shared" si="185"/>
        <v>5.8160002660988868</v>
      </c>
      <c r="AH67" s="46">
        <f t="shared" si="186"/>
        <v>940.28</v>
      </c>
      <c r="AI67" s="4">
        <f t="shared" si="187"/>
        <v>5231.1379999999999</v>
      </c>
      <c r="AJ67" s="43" t="str">
        <f t="shared" si="188"/>
        <v>61703002-2</v>
      </c>
      <c r="AK67" s="32">
        <v>273</v>
      </c>
      <c r="AL67" s="4">
        <f t="shared" si="189"/>
        <v>19.161677655677657</v>
      </c>
      <c r="AM67" s="32">
        <f>0</f>
        <v>0</v>
      </c>
      <c r="AN67" s="32">
        <f t="shared" si="190"/>
        <v>273</v>
      </c>
      <c r="AO67" s="10">
        <f t="shared" si="191"/>
        <v>5231.1380000000008</v>
      </c>
      <c r="AP67" s="10" t="str">
        <f t="shared" si="192"/>
        <v>3) STOCK</v>
      </c>
    </row>
    <row r="68" spans="1:42" x14ac:dyDescent="0.25">
      <c r="A68" s="4" t="s">
        <v>36</v>
      </c>
      <c r="B68" s="5">
        <v>977</v>
      </c>
      <c r="C68" s="25" t="str">
        <f>VLOOKUP($B68,[1]SKU!$A$2:$H$1048576,2,FALSE)</f>
        <v>ASADO DEL CARNICERO</v>
      </c>
      <c r="D68" s="24" t="str">
        <f>VLOOKUP($B68,[1]SKU!$A$2:$H$1048576,3,FALSE)</f>
        <v>VACUNO</v>
      </c>
      <c r="E68" s="24" t="str">
        <f>VLOOKUP($B68,[1]SKU!$A$2:$H$1048576,4,FALSE)</f>
        <v>BRASIL</v>
      </c>
      <c r="F68" s="24" t="str">
        <f>VLOOKUP($B68,[1]SKU!$A$2:$H$1048576,5,FALSE)</f>
        <v>FRIBOI</v>
      </c>
      <c r="G68" s="24" t="str">
        <f>VLOOKUP($B68,[1]SKU!$A$2:$H$1048576,6,FALSE)</f>
        <v>ENFRIADO</v>
      </c>
      <c r="H68" s="24" t="str">
        <f>VLOOKUP($B68,[1]SKU!$A$2:$H$1048576,7,FALSE)</f>
        <v>V</v>
      </c>
      <c r="I68" s="24" t="str">
        <f>VLOOKUP($B68,[1]SKU!$A$2:$H$1048576,8,FALSE)</f>
        <v>1PC/B - 6-30B/C</v>
      </c>
      <c r="J68" s="24" t="s">
        <v>35</v>
      </c>
      <c r="K68" s="33">
        <f t="shared" si="172"/>
        <v>1728.79</v>
      </c>
      <c r="L68" s="27">
        <f t="shared" si="173"/>
        <v>5632.7270554410889</v>
      </c>
      <c r="M68" s="66">
        <v>45921</v>
      </c>
      <c r="N68" s="30">
        <f t="shared" si="174"/>
        <v>9737802.2061759997</v>
      </c>
      <c r="O68" s="20">
        <f t="shared" si="175"/>
        <v>5806.9351087021532</v>
      </c>
      <c r="P68" s="20">
        <f t="shared" si="176"/>
        <v>6056.6957585388054</v>
      </c>
      <c r="Q68" s="61" t="s">
        <v>65</v>
      </c>
      <c r="R68" s="62">
        <v>940.28</v>
      </c>
      <c r="S68" s="34">
        <v>45839</v>
      </c>
      <c r="T68" s="32">
        <f t="shared" si="177"/>
        <v>82</v>
      </c>
      <c r="V68" s="36">
        <v>1728.79</v>
      </c>
      <c r="W68" s="36">
        <f t="shared" si="178"/>
        <v>1728.79</v>
      </c>
      <c r="X68" s="37">
        <f t="shared" si="193"/>
        <v>7.2003776138431966E-2</v>
      </c>
      <c r="Y68" s="38">
        <v>10054.64</v>
      </c>
      <c r="Z68" s="40">
        <f t="shared" si="179"/>
        <v>9454176.8991999999</v>
      </c>
      <c r="AA68" s="40">
        <f t="shared" si="180"/>
        <v>5468.667044117562</v>
      </c>
      <c r="AB68" s="47">
        <f>VLOOKUP(_xlfn.CONCAT(D68,E68),[1]INTERNACIÓN!$M$5:$N$1048576,2,FALSE)*Z68</f>
        <v>283625.30697599996</v>
      </c>
      <c r="AC68" s="39">
        <f t="shared" si="181"/>
        <v>9737802.2061759997</v>
      </c>
      <c r="AD68" s="41" t="str">
        <f t="shared" si="182"/>
        <v>97761703002-2</v>
      </c>
      <c r="AE68" s="39">
        <f t="shared" si="183"/>
        <v>5632.7270554410889</v>
      </c>
      <c r="AF68" s="42">
        <f t="shared" si="184"/>
        <v>2.6380956686051866</v>
      </c>
      <c r="AG68" s="11">
        <f t="shared" si="185"/>
        <v>5.8159984729203664</v>
      </c>
      <c r="AH68" s="46">
        <f t="shared" si="186"/>
        <v>940.28</v>
      </c>
      <c r="AI68" s="4">
        <f t="shared" si="187"/>
        <v>1728.79</v>
      </c>
      <c r="AJ68" s="43" t="str">
        <f t="shared" si="188"/>
        <v>61703002-2</v>
      </c>
      <c r="AK68" s="32">
        <v>82</v>
      </c>
      <c r="AL68" s="4">
        <f t="shared" si="189"/>
        <v>21.08280487804878</v>
      </c>
      <c r="AM68" s="32">
        <f>0</f>
        <v>0</v>
      </c>
      <c r="AN68" s="32">
        <f t="shared" si="190"/>
        <v>82</v>
      </c>
      <c r="AO68" s="10">
        <f t="shared" si="191"/>
        <v>1728.79</v>
      </c>
      <c r="AP68" s="10" t="str">
        <f t="shared" si="192"/>
        <v>3) STOCK</v>
      </c>
    </row>
    <row r="69" spans="1:42" x14ac:dyDescent="0.25">
      <c r="A69" s="4" t="s">
        <v>36</v>
      </c>
      <c r="B69" s="5">
        <v>355789</v>
      </c>
      <c r="C69" s="25" t="str">
        <f>VLOOKUP($B69,[1]SKU!$A$2:$H$1048576,2,FALSE)</f>
        <v>LOMO VETADO</v>
      </c>
      <c r="D69" s="24" t="str">
        <f>VLOOKUP($B69,[1]SKU!$A$2:$H$1048576,3,FALSE)</f>
        <v>VACUNO</v>
      </c>
      <c r="E69" s="24" t="str">
        <f>VLOOKUP($B69,[1]SKU!$A$2:$H$1048576,4,FALSE)</f>
        <v>BRASIL</v>
      </c>
      <c r="F69" s="24" t="str">
        <f>VLOOKUP($B69,[1]SKU!$A$2:$H$1048576,5,FALSE)</f>
        <v>FRIBOI</v>
      </c>
      <c r="G69" s="24" t="str">
        <f>VLOOKUP($B69,[1]SKU!$A$2:$H$1048576,6,FALSE)</f>
        <v>ENFRIADO</v>
      </c>
      <c r="H69" s="24" t="str">
        <f>VLOOKUP($B69,[1]SKU!$A$2:$H$1048576,7,FALSE)</f>
        <v>V</v>
      </c>
      <c r="I69" s="24" t="str">
        <f>VLOOKUP($B69,[1]SKU!$A$2:$H$1048576,8,FALSE)</f>
        <v>1PC/B - 5-20B/C</v>
      </c>
      <c r="J69" s="24" t="s">
        <v>35</v>
      </c>
      <c r="K69" s="33">
        <f>AO69</f>
        <v>2805.36</v>
      </c>
      <c r="L69" s="27">
        <f>+AE69</f>
        <v>5632.7272363432849</v>
      </c>
      <c r="M69" s="66">
        <v>45921</v>
      </c>
      <c r="N69" s="30">
        <f>+K69*L69</f>
        <v>15801827.679747999</v>
      </c>
      <c r="O69" s="20">
        <f>+L69/(1-0.03)</f>
        <v>5806.9352951992632</v>
      </c>
      <c r="P69" s="20">
        <f>+L69/(1-0.07)</f>
        <v>6056.6959530572958</v>
      </c>
      <c r="Q69" s="61" t="s">
        <v>65</v>
      </c>
      <c r="R69" s="62">
        <v>940.28</v>
      </c>
      <c r="S69" s="34">
        <v>45839</v>
      </c>
      <c r="T69" s="32">
        <f>+AN69</f>
        <v>138</v>
      </c>
      <c r="V69" s="36">
        <v>2805.36</v>
      </c>
      <c r="W69" s="36">
        <f>IF(E69="canada",V69/2.20462,IF(E69="usa",V69/2.20462,V69))</f>
        <v>2805.36</v>
      </c>
      <c r="X69" s="37">
        <f t="shared" si="193"/>
        <v>0.11684271278044847</v>
      </c>
      <c r="Y69" s="38">
        <v>16315.97</v>
      </c>
      <c r="Z69" s="40">
        <f>Y69*AH69</f>
        <v>15341580.271599999</v>
      </c>
      <c r="AA69" s="40">
        <f>Z69/W69</f>
        <v>5468.6672197507623</v>
      </c>
      <c r="AB69" s="47">
        <f>VLOOKUP(_xlfn.CONCAT(D69,E69),[1]INTERNACIÓN!$M$5:$N$1048576,2,FALSE)*Z69</f>
        <v>460247.40814799996</v>
      </c>
      <c r="AC69" s="39">
        <f>Z69+AB69</f>
        <v>15801827.679747999</v>
      </c>
      <c r="AD69" s="41" t="str">
        <f>_xlfn.CONCAT(B69,Q69)</f>
        <v>35578961703002-2</v>
      </c>
      <c r="AE69" s="39">
        <f>AC69/W69</f>
        <v>5632.7272363432849</v>
      </c>
      <c r="AF69" s="42">
        <f>IF(E69="USA",Y69/V69,IF(E69="CANADA",Y69/V69,(Y69/V69)/2.20462))</f>
        <v>2.6380957533309859</v>
      </c>
      <c r="AG69" s="11">
        <f>Y69/W69</f>
        <v>5.8159986597085576</v>
      </c>
      <c r="AH69" s="46">
        <f>IF(R69&lt;&gt;"",R69,"")</f>
        <v>940.28</v>
      </c>
      <c r="AI69" s="4">
        <f>W69</f>
        <v>2805.36</v>
      </c>
      <c r="AJ69" s="43" t="str">
        <f>IF(Q69&lt;&gt;"",Q69,"")</f>
        <v>61703002-2</v>
      </c>
      <c r="AK69" s="32">
        <v>138</v>
      </c>
      <c r="AL69" s="4">
        <f>AI69/AK69</f>
        <v>20.328695652173913</v>
      </c>
      <c r="AM69" s="32">
        <f>0</f>
        <v>0</v>
      </c>
      <c r="AN69" s="32">
        <f>AK69-AM69</f>
        <v>138</v>
      </c>
      <c r="AO69" s="10">
        <f>AN69*AL69</f>
        <v>2805.36</v>
      </c>
      <c r="AP69" s="10" t="str">
        <f>+J69</f>
        <v>3) STOCK</v>
      </c>
    </row>
    <row r="70" spans="1:42" x14ac:dyDescent="0.25">
      <c r="A70" s="4" t="s">
        <v>36</v>
      </c>
      <c r="B70" s="5" t="s">
        <v>61</v>
      </c>
      <c r="C70" s="25" t="str">
        <f>VLOOKUP($B70,[1]SKU!$A$2:$H$1048576,2,FALSE)</f>
        <v>COSTILLAR IWP</v>
      </c>
      <c r="D70" s="24" t="str">
        <f>VLOOKUP($B70,[1]SKU!$A$2:$H$1048576,3,FALSE)</f>
        <v>CERDO</v>
      </c>
      <c r="E70" s="24" t="str">
        <f>VLOOKUP($B70,[1]SKU!$A$2:$H$1048576,4,FALSE)</f>
        <v>BRASIL</v>
      </c>
      <c r="F70" s="24" t="str">
        <f>VLOOKUP($B70,[1]SKU!$A$2:$H$1048576,5,FALSE)</f>
        <v>SEARA</v>
      </c>
      <c r="G70" s="24" t="str">
        <f>VLOOKUP($B70,[1]SKU!$A$2:$H$1048576,6,FALSE)</f>
        <v>CONGELADO</v>
      </c>
      <c r="H70" s="24" t="str">
        <f>VLOOKUP($B70,[1]SKU!$A$2:$H$1048576,7,FALSE)</f>
        <v>-</v>
      </c>
      <c r="I70" s="24" t="str">
        <f>VLOOKUP($B70,[1]SKU!$A$2:$H$1048576,8,FALSE)</f>
        <v>1PC/B - 9-10B/C</v>
      </c>
      <c r="J70" s="24" t="s">
        <v>35</v>
      </c>
      <c r="K70" s="33">
        <f>AO70</f>
        <v>24451.08</v>
      </c>
      <c r="L70" s="27">
        <f>+AE70</f>
        <v>3227.0408000248658</v>
      </c>
      <c r="M70" s="66">
        <v>46554</v>
      </c>
      <c r="N70" s="30">
        <f>+K70*L70</f>
        <v>78904632.764671996</v>
      </c>
      <c r="O70" s="20">
        <f>+L70/(1-0.03)</f>
        <v>3326.8461855926453</v>
      </c>
      <c r="P70" s="20">
        <f>+L70/(1-0.07)</f>
        <v>3469.9363441127593</v>
      </c>
      <c r="Q70" s="61">
        <v>1265386</v>
      </c>
      <c r="R70" s="62">
        <v>940.28</v>
      </c>
      <c r="S70" s="34">
        <v>45839</v>
      </c>
      <c r="T70" s="32">
        <f>+AN70</f>
        <v>1365</v>
      </c>
      <c r="V70" s="36">
        <v>24451.08</v>
      </c>
      <c r="W70" s="36">
        <f>IF(E70="canada",V70/2.20462,IF(E70="usa",V70/2.20462,V70))</f>
        <v>24451.08</v>
      </c>
      <c r="X70" s="56">
        <f>W70/SUM($W$14)</f>
        <v>1</v>
      </c>
      <c r="Y70" s="38">
        <v>80688.56</v>
      </c>
      <c r="Z70" s="40">
        <f>Y70*AH70</f>
        <v>75869839.196799994</v>
      </c>
      <c r="AA70" s="40">
        <f>Z70/W70</f>
        <v>3102.9238461777554</v>
      </c>
      <c r="AB70" s="47">
        <f>VLOOKUP(_xlfn.CONCAT(D70,E70),[1]INTERNACIÓN!$M$5:$N$1048576,2,FALSE)*Z70</f>
        <v>3034793.5678719999</v>
      </c>
      <c r="AC70" s="39">
        <f>Z70+AB70</f>
        <v>78904632.764671996</v>
      </c>
      <c r="AD70" s="41" t="str">
        <f>_xlfn.CONCAT(B70,Q70)</f>
        <v>SPA-281265386</v>
      </c>
      <c r="AE70" s="39">
        <f>AC70/W70</f>
        <v>3227.0408000248658</v>
      </c>
      <c r="AF70" s="42">
        <f>IF(E70="USA",Y70/V70,IF(E70="CANADA",Y70/V70,(Y70/V70)/2.20462))</f>
        <v>1.4968565269334597</v>
      </c>
      <c r="AG70" s="11">
        <f>Y70/W70</f>
        <v>3.2999998364080438</v>
      </c>
      <c r="AH70" s="46">
        <f>IF(R70&lt;&gt;"",R70,"")</f>
        <v>940.28</v>
      </c>
      <c r="AI70" s="4">
        <f>W70</f>
        <v>24451.08</v>
      </c>
      <c r="AJ70" s="43">
        <f>IF(Q70&lt;&gt;"",Q70,"")</f>
        <v>1265386</v>
      </c>
      <c r="AK70" s="32">
        <v>1365</v>
      </c>
      <c r="AL70" s="4">
        <f>AI70/AK70</f>
        <v>17.912879120879122</v>
      </c>
      <c r="AM70" s="32">
        <f>0</f>
        <v>0</v>
      </c>
      <c r="AN70" s="32">
        <f>AK70-AM70</f>
        <v>1365</v>
      </c>
      <c r="AO70" s="10">
        <f>AN70*AL70</f>
        <v>24451.08</v>
      </c>
      <c r="AP70" s="10" t="str">
        <f>+J70</f>
        <v>3) STOCK</v>
      </c>
    </row>
    <row r="71" spans="1:42" x14ac:dyDescent="0.25">
      <c r="A71" s="4" t="s">
        <v>36</v>
      </c>
      <c r="B71" s="5" t="s">
        <v>55</v>
      </c>
      <c r="C71" s="25" t="str">
        <f>VLOOKUP($B71,[1]SKU!$A$2:$H$1048576,2,FALSE)</f>
        <v>PUNTA DE GANSO</v>
      </c>
      <c r="D71" s="24" t="str">
        <f>VLOOKUP($B71,[1]SKU!$A$2:$H$1048576,3,FALSE)</f>
        <v>VACUNO</v>
      </c>
      <c r="E71" s="24" t="str">
        <f>VLOOKUP($B71,[1]SKU!$A$2:$H$1048576,4,FALSE)</f>
        <v>CANADA</v>
      </c>
      <c r="F71" s="24" t="str">
        <f>VLOOKUP($B71,[1]SKU!$A$2:$H$1048576,5,FALSE)</f>
        <v>BLUE RIBBON</v>
      </c>
      <c r="G71" s="24" t="str">
        <f>VLOOKUP($B71,[1]SKU!$A$2:$H$1048576,6,FALSE)</f>
        <v>ENFRIADO</v>
      </c>
      <c r="H71" s="24" t="str">
        <f>VLOOKUP($B71,[1]SKU!$A$2:$H$1048576,7,FALSE)</f>
        <v>AAA</v>
      </c>
      <c r="I71" s="24" t="str">
        <f>VLOOKUP($B71,[1]SKU!$A$2:$H$1048576,8,FALSE)</f>
        <v>1PC/B - 10B/C</v>
      </c>
      <c r="J71" s="24" t="s">
        <v>35</v>
      </c>
      <c r="K71" s="33">
        <f t="shared" ref="K71:K75" si="194">AO71</f>
        <v>482.51999999999992</v>
      </c>
      <c r="L71" s="27">
        <f t="shared" ref="L71:L75" si="195">+AE71</f>
        <v>15475.087411920749</v>
      </c>
      <c r="M71" s="66">
        <v>45923</v>
      </c>
      <c r="N71" s="30">
        <f t="shared" ref="N71:N75" si="196">+K71*L71</f>
        <v>7467039.1779999984</v>
      </c>
      <c r="O71" s="20">
        <f t="shared" ref="O71:O75" si="197">+L71/(1-0.03)</f>
        <v>15953.698362804897</v>
      </c>
      <c r="P71" s="20">
        <f t="shared" ref="P71:P75" si="198">+L71/(1-0.07)</f>
        <v>16639.878937549194</v>
      </c>
      <c r="Q71" s="61">
        <v>9091712385</v>
      </c>
      <c r="R71" s="62">
        <v>940</v>
      </c>
      <c r="S71" s="34">
        <v>45839</v>
      </c>
      <c r="T71" s="32">
        <f t="shared" ref="T71:T75" si="199">+AN71</f>
        <v>26</v>
      </c>
      <c r="V71" s="36">
        <v>482.52</v>
      </c>
      <c r="W71" s="36">
        <v>482.52</v>
      </c>
      <c r="X71" s="37">
        <f>SUM(W71)/SUM($W$15:$W$20)</f>
        <v>0.18414263688958768</v>
      </c>
      <c r="Y71" s="38">
        <v>7712.29</v>
      </c>
      <c r="Z71" s="40">
        <f t="shared" ref="Z71:Z75" si="200">Y71*AH71</f>
        <v>7249552.5999999996</v>
      </c>
      <c r="AA71" s="40">
        <f t="shared" ref="AA71:AA75" si="201">Z71/W71</f>
        <v>15024.356710602669</v>
      </c>
      <c r="AB71" s="47">
        <f>VLOOKUP(_xlfn.CONCAT(D71,E71),[1]INTERNACIÓN!$M$5:$N$1048576,2,FALSE)*Z71</f>
        <v>217486.57799999998</v>
      </c>
      <c r="AC71" s="39">
        <f t="shared" ref="AC71:AC75" si="202">Z71+AB71</f>
        <v>7467039.1779999994</v>
      </c>
      <c r="AD71" s="41" t="str">
        <f t="shared" ref="AD71:AD75" si="203">_xlfn.CONCAT(B71,Q71)</f>
        <v>C4807AWFR9091712385</v>
      </c>
      <c r="AE71" s="39">
        <f t="shared" ref="AE71:AE75" si="204">AC71/W71</f>
        <v>15475.087411920749</v>
      </c>
      <c r="AF71" s="42">
        <f t="shared" ref="AF71:AF75" si="205">IF(E71="USA",Y71/V71,IF(E71="CANADA",Y71/V71,(Y71/V71)/2.20462))</f>
        <v>15.983358202768798</v>
      </c>
      <c r="AG71" s="11">
        <f t="shared" ref="AG71:AG75" si="206">Y71/W71</f>
        <v>15.983358202768798</v>
      </c>
      <c r="AH71" s="46">
        <f t="shared" ref="AH71:AH75" si="207">IF(R71&lt;&gt;"",R71,"")</f>
        <v>940</v>
      </c>
      <c r="AI71" s="4">
        <f t="shared" ref="AI71:AI75" si="208">W71</f>
        <v>482.52</v>
      </c>
      <c r="AJ71" s="43">
        <f t="shared" ref="AJ71:AJ75" si="209">IF(Q71&lt;&gt;"",Q71,"")</f>
        <v>9091712385</v>
      </c>
      <c r="AK71" s="32">
        <v>26</v>
      </c>
      <c r="AL71" s="4">
        <f t="shared" ref="AL71:AL75" si="210">AI71/AK71</f>
        <v>18.558461538461536</v>
      </c>
      <c r="AM71" s="32">
        <f>0</f>
        <v>0</v>
      </c>
      <c r="AN71" s="32">
        <f t="shared" ref="AN71:AN75" si="211">AK71-AM71</f>
        <v>26</v>
      </c>
      <c r="AO71" s="10">
        <f t="shared" ref="AO71:AO75" si="212">AN71*AL71</f>
        <v>482.51999999999992</v>
      </c>
      <c r="AP71" s="10" t="str">
        <f t="shared" ref="AP71:AP75" si="213">+J71</f>
        <v>3) STOCK</v>
      </c>
    </row>
    <row r="72" spans="1:42" x14ac:dyDescent="0.25">
      <c r="A72" s="4" t="s">
        <v>36</v>
      </c>
      <c r="B72" s="5" t="s">
        <v>56</v>
      </c>
      <c r="C72" s="25" t="str">
        <f>VLOOKUP($B72,[1]SKU!$A$2:$H$1048576,2,FALSE)</f>
        <v>PUNTA PALETA</v>
      </c>
      <c r="D72" s="24" t="str">
        <f>VLOOKUP($B72,[1]SKU!$A$2:$H$1048576,3,FALSE)</f>
        <v>VACUNO</v>
      </c>
      <c r="E72" s="24" t="str">
        <f>VLOOKUP($B72,[1]SKU!$A$2:$H$1048576,4,FALSE)</f>
        <v>CANADA</v>
      </c>
      <c r="F72" s="24" t="str">
        <f>VLOOKUP($B72,[1]SKU!$A$2:$H$1048576,5,FALSE)</f>
        <v>BLUE RIBBON</v>
      </c>
      <c r="G72" s="24" t="str">
        <f>VLOOKUP($B72,[1]SKU!$A$2:$H$1048576,6,FALSE)</f>
        <v>ENFRIADO</v>
      </c>
      <c r="H72" s="24" t="str">
        <f>VLOOKUP($B72,[1]SKU!$A$2:$H$1048576,7,FALSE)</f>
        <v>AAA</v>
      </c>
      <c r="I72" s="24" t="str">
        <f>VLOOKUP($B72,[1]SKU!$A$2:$H$1048576,8,FALSE)</f>
        <v>4PC/B - 12B/C</v>
      </c>
      <c r="J72" s="24" t="s">
        <v>35</v>
      </c>
      <c r="K72" s="33">
        <f t="shared" si="194"/>
        <v>274.35000000000002</v>
      </c>
      <c r="L72" s="27">
        <f t="shared" si="195"/>
        <v>17289.401669400402</v>
      </c>
      <c r="M72" s="66">
        <v>45923</v>
      </c>
      <c r="N72" s="30">
        <f t="shared" si="196"/>
        <v>4743347.3480000012</v>
      </c>
      <c r="O72" s="20">
        <f t="shared" si="197"/>
        <v>17824.125432371548</v>
      </c>
      <c r="P72" s="20">
        <f t="shared" si="198"/>
        <v>18590.754483226239</v>
      </c>
      <c r="Q72" s="61">
        <v>9091712385</v>
      </c>
      <c r="R72" s="62">
        <v>940</v>
      </c>
      <c r="S72" s="34">
        <v>45839</v>
      </c>
      <c r="T72" s="32">
        <f t="shared" si="199"/>
        <v>14</v>
      </c>
      <c r="V72" s="36">
        <v>274.35000000000002</v>
      </c>
      <c r="W72" s="36">
        <v>274.35000000000002</v>
      </c>
      <c r="X72" s="37">
        <f t="shared" ref="X72:X76" si="214">SUM(W72)/SUM($W$15:$W$20)</f>
        <v>0.10469935428719718</v>
      </c>
      <c r="Y72" s="38">
        <v>4899.1400000000003</v>
      </c>
      <c r="Z72" s="40">
        <f t="shared" si="200"/>
        <v>4605191.6000000006</v>
      </c>
      <c r="AA72" s="40">
        <f t="shared" si="201"/>
        <v>16785.826863495535</v>
      </c>
      <c r="AB72" s="47">
        <f>VLOOKUP(_xlfn.CONCAT(D72,E72),[1]INTERNACIÓN!$M$5:$N$1048576,2,FALSE)*Z72</f>
        <v>138155.74800000002</v>
      </c>
      <c r="AC72" s="39">
        <f t="shared" si="202"/>
        <v>4743347.3480000002</v>
      </c>
      <c r="AD72" s="41" t="str">
        <f t="shared" si="203"/>
        <v>C1807AWFR9091712385</v>
      </c>
      <c r="AE72" s="39">
        <f t="shared" si="204"/>
        <v>17289.401669400402</v>
      </c>
      <c r="AF72" s="42">
        <f t="shared" si="205"/>
        <v>17.857262620739931</v>
      </c>
      <c r="AG72" s="11">
        <f t="shared" si="206"/>
        <v>17.857262620739931</v>
      </c>
      <c r="AH72" s="46">
        <f t="shared" si="207"/>
        <v>940</v>
      </c>
      <c r="AI72" s="4">
        <f t="shared" si="208"/>
        <v>274.35000000000002</v>
      </c>
      <c r="AJ72" s="43">
        <f t="shared" si="209"/>
        <v>9091712385</v>
      </c>
      <c r="AK72" s="32">
        <v>14</v>
      </c>
      <c r="AL72" s="4">
        <f t="shared" si="210"/>
        <v>19.596428571428572</v>
      </c>
      <c r="AM72" s="32">
        <f>0</f>
        <v>0</v>
      </c>
      <c r="AN72" s="32">
        <f t="shared" si="211"/>
        <v>14</v>
      </c>
      <c r="AO72" s="10">
        <f t="shared" si="212"/>
        <v>274.35000000000002</v>
      </c>
      <c r="AP72" s="10" t="str">
        <f t="shared" si="213"/>
        <v>3) STOCK</v>
      </c>
    </row>
    <row r="73" spans="1:42" x14ac:dyDescent="0.25">
      <c r="A73" s="4" t="s">
        <v>36</v>
      </c>
      <c r="B73" s="5" t="s">
        <v>57</v>
      </c>
      <c r="C73" s="25" t="str">
        <f>VLOOKUP($B73,[1]SKU!$A$2:$H$1048576,2,FALSE)</f>
        <v>PALANCA</v>
      </c>
      <c r="D73" s="24" t="str">
        <f>VLOOKUP($B73,[1]SKU!$A$2:$H$1048576,3,FALSE)</f>
        <v>VACUNO</v>
      </c>
      <c r="E73" s="24" t="str">
        <f>VLOOKUP($B73,[1]SKU!$A$2:$H$1048576,4,FALSE)</f>
        <v>CANADA</v>
      </c>
      <c r="F73" s="24" t="str">
        <f>VLOOKUP($B73,[1]SKU!$A$2:$H$1048576,5,FALSE)</f>
        <v>BLUE RIBBON</v>
      </c>
      <c r="G73" s="24" t="str">
        <f>VLOOKUP($B73,[1]SKU!$A$2:$H$1048576,6,FALSE)</f>
        <v>ENFRIADO</v>
      </c>
      <c r="H73" s="24" t="str">
        <f>VLOOKUP($B73,[1]SKU!$A$2:$H$1048576,7,FALSE)</f>
        <v>AAA</v>
      </c>
      <c r="I73" s="24" t="str">
        <f>VLOOKUP($B73,[1]SKU!$A$2:$H$1048576,8,FALSE)</f>
        <v>1PC/B - 18B/C</v>
      </c>
      <c r="J73" s="24" t="s">
        <v>35</v>
      </c>
      <c r="K73" s="33">
        <f t="shared" si="194"/>
        <v>252.03000000000003</v>
      </c>
      <c r="L73" s="27">
        <f t="shared" si="195"/>
        <v>17823.016521842634</v>
      </c>
      <c r="M73" s="66">
        <v>45923</v>
      </c>
      <c r="N73" s="30">
        <f t="shared" si="196"/>
        <v>4491934.8539999994</v>
      </c>
      <c r="O73" s="20">
        <f t="shared" si="197"/>
        <v>18374.243836951169</v>
      </c>
      <c r="P73" s="20">
        <f t="shared" si="198"/>
        <v>19164.533894454446</v>
      </c>
      <c r="Q73" s="61">
        <v>9091712385</v>
      </c>
      <c r="R73" s="62">
        <v>940</v>
      </c>
      <c r="S73" s="34">
        <v>45839</v>
      </c>
      <c r="T73" s="32">
        <f t="shared" si="199"/>
        <v>12</v>
      </c>
      <c r="V73" s="36">
        <v>252.03</v>
      </c>
      <c r="W73" s="36">
        <v>252.03</v>
      </c>
      <c r="X73" s="37">
        <f t="shared" si="214"/>
        <v>9.6181440718069264E-2</v>
      </c>
      <c r="Y73" s="38">
        <v>4639.47</v>
      </c>
      <c r="Z73" s="40">
        <f t="shared" si="200"/>
        <v>4361101.8</v>
      </c>
      <c r="AA73" s="40">
        <f t="shared" si="201"/>
        <v>17303.899535769549</v>
      </c>
      <c r="AB73" s="47">
        <f>VLOOKUP(_xlfn.CONCAT(D73,E73),[1]INTERNACIÓN!$M$5:$N$1048576,2,FALSE)*Z73</f>
        <v>130833.05399999999</v>
      </c>
      <c r="AC73" s="39">
        <f t="shared" si="202"/>
        <v>4491934.8539999994</v>
      </c>
      <c r="AD73" s="41" t="str">
        <f t="shared" si="203"/>
        <v>C5167AWFR9091712385</v>
      </c>
      <c r="AE73" s="39">
        <f t="shared" si="204"/>
        <v>17823.016521842634</v>
      </c>
      <c r="AF73" s="42">
        <f t="shared" si="205"/>
        <v>18.40840376145697</v>
      </c>
      <c r="AG73" s="11">
        <f t="shared" si="206"/>
        <v>18.40840376145697</v>
      </c>
      <c r="AH73" s="46">
        <f t="shared" si="207"/>
        <v>940</v>
      </c>
      <c r="AI73" s="4">
        <f t="shared" si="208"/>
        <v>252.03</v>
      </c>
      <c r="AJ73" s="43">
        <f t="shared" si="209"/>
        <v>9091712385</v>
      </c>
      <c r="AK73" s="32">
        <v>12</v>
      </c>
      <c r="AL73" s="4">
        <f t="shared" si="210"/>
        <v>21.002500000000001</v>
      </c>
      <c r="AM73" s="32">
        <f>0</f>
        <v>0</v>
      </c>
      <c r="AN73" s="32">
        <f t="shared" si="211"/>
        <v>12</v>
      </c>
      <c r="AO73" s="10">
        <f t="shared" si="212"/>
        <v>252.03000000000003</v>
      </c>
      <c r="AP73" s="10" t="str">
        <f t="shared" si="213"/>
        <v>3) STOCK</v>
      </c>
    </row>
    <row r="74" spans="1:42" x14ac:dyDescent="0.25">
      <c r="A74" s="4" t="s">
        <v>36</v>
      </c>
      <c r="B74" s="5" t="s">
        <v>58</v>
      </c>
      <c r="C74" s="25" t="str">
        <f>VLOOKUP($B74,[1]SKU!$A$2:$H$1048576,2,FALSE)</f>
        <v>PUNTA PICANA</v>
      </c>
      <c r="D74" s="24" t="str">
        <f>VLOOKUP($B74,[1]SKU!$A$2:$H$1048576,3,FALSE)</f>
        <v>VACUNO</v>
      </c>
      <c r="E74" s="24" t="str">
        <f>VLOOKUP($B74,[1]SKU!$A$2:$H$1048576,4,FALSE)</f>
        <v>CANADA</v>
      </c>
      <c r="F74" s="24" t="str">
        <f>VLOOKUP($B74,[1]SKU!$A$2:$H$1048576,5,FALSE)</f>
        <v>BLUE RIBBON</v>
      </c>
      <c r="G74" s="24" t="str">
        <f>VLOOKUP($B74,[1]SKU!$A$2:$H$1048576,6,FALSE)</f>
        <v>ENFRIADO</v>
      </c>
      <c r="H74" s="24" t="str">
        <f>VLOOKUP($B74,[1]SKU!$A$2:$H$1048576,7,FALSE)</f>
        <v>AAA</v>
      </c>
      <c r="I74" s="24" t="str">
        <f>VLOOKUP($B74,[1]SKU!$A$2:$H$1048576,8,FALSE)</f>
        <v>1PC/B - 10B/C</v>
      </c>
      <c r="J74" s="24" t="s">
        <v>35</v>
      </c>
      <c r="K74" s="33">
        <f t="shared" si="194"/>
        <v>487</v>
      </c>
      <c r="L74" s="27">
        <f t="shared" si="195"/>
        <v>11526.271893223819</v>
      </c>
      <c r="M74" s="66">
        <v>45923</v>
      </c>
      <c r="N74" s="30">
        <f t="shared" si="196"/>
        <v>5613294.4119999995</v>
      </c>
      <c r="O74" s="20">
        <f t="shared" si="197"/>
        <v>11882.754529096721</v>
      </c>
      <c r="P74" s="20">
        <f t="shared" si="198"/>
        <v>12393.840745401956</v>
      </c>
      <c r="Q74" s="61">
        <v>9091712385</v>
      </c>
      <c r="R74" s="62">
        <v>940</v>
      </c>
      <c r="S74" s="34">
        <v>45839</v>
      </c>
      <c r="T74" s="32">
        <f t="shared" si="199"/>
        <v>24</v>
      </c>
      <c r="V74" s="36">
        <v>487</v>
      </c>
      <c r="W74" s="36">
        <v>487</v>
      </c>
      <c r="X74" s="37">
        <f t="shared" si="214"/>
        <v>0.1858523256346456</v>
      </c>
      <c r="Y74" s="38">
        <v>5797.66</v>
      </c>
      <c r="Z74" s="40">
        <f t="shared" si="200"/>
        <v>5449800.3999999994</v>
      </c>
      <c r="AA74" s="40">
        <f t="shared" si="201"/>
        <v>11190.555236139629</v>
      </c>
      <c r="AB74" s="47">
        <f>VLOOKUP(_xlfn.CONCAT(D74,E74),[1]INTERNACIÓN!$M$5:$N$1048576,2,FALSE)*Z74</f>
        <v>163494.01199999999</v>
      </c>
      <c r="AC74" s="39">
        <f t="shared" si="202"/>
        <v>5613294.4119999995</v>
      </c>
      <c r="AD74" s="41" t="str">
        <f t="shared" si="203"/>
        <v>C4547AWFR9091712385</v>
      </c>
      <c r="AE74" s="39">
        <f t="shared" si="204"/>
        <v>11526.271893223819</v>
      </c>
      <c r="AF74" s="42">
        <f t="shared" si="205"/>
        <v>11.904845995893224</v>
      </c>
      <c r="AG74" s="11">
        <f t="shared" si="206"/>
        <v>11.904845995893224</v>
      </c>
      <c r="AH74" s="46">
        <f t="shared" si="207"/>
        <v>940</v>
      </c>
      <c r="AI74" s="4">
        <f t="shared" si="208"/>
        <v>487</v>
      </c>
      <c r="AJ74" s="43">
        <f t="shared" si="209"/>
        <v>9091712385</v>
      </c>
      <c r="AK74" s="32">
        <v>24</v>
      </c>
      <c r="AL74" s="4">
        <f t="shared" si="210"/>
        <v>20.291666666666668</v>
      </c>
      <c r="AM74" s="32">
        <f>0</f>
        <v>0</v>
      </c>
      <c r="AN74" s="32">
        <f t="shared" si="211"/>
        <v>24</v>
      </c>
      <c r="AO74" s="10">
        <f t="shared" si="212"/>
        <v>487</v>
      </c>
      <c r="AP74" s="10" t="str">
        <f t="shared" si="213"/>
        <v>3) STOCK</v>
      </c>
    </row>
    <row r="75" spans="1:42" x14ac:dyDescent="0.25">
      <c r="A75" s="4" t="s">
        <v>36</v>
      </c>
      <c r="B75" s="5" t="s">
        <v>59</v>
      </c>
      <c r="C75" s="25" t="str">
        <f>VLOOKUP($B75,[1]SKU!$A$2:$H$1048576,2,FALSE)</f>
        <v>ENTRAÑA</v>
      </c>
      <c r="D75" s="24" t="str">
        <f>VLOOKUP($B75,[1]SKU!$A$2:$H$1048576,3,FALSE)</f>
        <v>VACUNO</v>
      </c>
      <c r="E75" s="24" t="str">
        <f>VLOOKUP($B75,[1]SKU!$A$2:$H$1048576,4,FALSE)</f>
        <v>CANADA</v>
      </c>
      <c r="F75" s="24" t="str">
        <f>VLOOKUP($B75,[1]SKU!$A$2:$H$1048576,5,FALSE)</f>
        <v>BLUE RIBBON</v>
      </c>
      <c r="G75" s="24" t="str">
        <f>VLOOKUP($B75,[1]SKU!$A$2:$H$1048576,6,FALSE)</f>
        <v>ENFRIADO</v>
      </c>
      <c r="H75" s="24" t="str">
        <f>VLOOKUP($B75,[1]SKU!$A$2:$H$1048576,7,FALSE)</f>
        <v>AAA</v>
      </c>
      <c r="I75" s="24" t="str">
        <f>VLOOKUP($B75,[1]SKU!$A$2:$H$1048576,8,FALSE)</f>
        <v>1PC/B - 16B/C</v>
      </c>
      <c r="J75" s="24" t="s">
        <v>35</v>
      </c>
      <c r="K75" s="33">
        <f t="shared" si="194"/>
        <v>1011.1700000000001</v>
      </c>
      <c r="L75" s="27">
        <f t="shared" si="195"/>
        <v>20277.689258977221</v>
      </c>
      <c r="M75" s="66">
        <v>45923</v>
      </c>
      <c r="N75" s="30">
        <f t="shared" si="196"/>
        <v>20504191.047999997</v>
      </c>
      <c r="O75" s="20">
        <f t="shared" si="197"/>
        <v>20904.834287605383</v>
      </c>
      <c r="P75" s="20">
        <f t="shared" si="198"/>
        <v>21803.966945136799</v>
      </c>
      <c r="Q75" s="61">
        <v>9091712385</v>
      </c>
      <c r="R75" s="62">
        <v>940</v>
      </c>
      <c r="S75" s="34">
        <v>45839</v>
      </c>
      <c r="T75" s="32">
        <f t="shared" si="199"/>
        <v>53</v>
      </c>
      <c r="V75" s="36">
        <v>1011.17</v>
      </c>
      <c r="W75" s="36">
        <v>1011.17</v>
      </c>
      <c r="X75" s="37">
        <f t="shared" si="214"/>
        <v>0.38588972507594371</v>
      </c>
      <c r="Y75" s="38">
        <v>21177.64</v>
      </c>
      <c r="Z75" s="40">
        <f t="shared" si="200"/>
        <v>19906981.599999998</v>
      </c>
      <c r="AA75" s="40">
        <f t="shared" si="201"/>
        <v>19687.076950463324</v>
      </c>
      <c r="AB75" s="47">
        <f>VLOOKUP(_xlfn.CONCAT(D75,E75),[1]INTERNACIÓN!$M$5:$N$1048576,2,FALSE)*Z75</f>
        <v>597209.44799999986</v>
      </c>
      <c r="AC75" s="39">
        <f t="shared" si="202"/>
        <v>20504191.047999997</v>
      </c>
      <c r="AD75" s="41" t="str">
        <f t="shared" si="203"/>
        <v>C3877AWFR9091712385</v>
      </c>
      <c r="AE75" s="39">
        <f t="shared" si="204"/>
        <v>20277.689258977221</v>
      </c>
      <c r="AF75" s="42">
        <f t="shared" si="205"/>
        <v>20.943698883471622</v>
      </c>
      <c r="AG75" s="11">
        <f t="shared" si="206"/>
        <v>20.943698883471622</v>
      </c>
      <c r="AH75" s="46">
        <f t="shared" si="207"/>
        <v>940</v>
      </c>
      <c r="AI75" s="4">
        <f t="shared" si="208"/>
        <v>1011.17</v>
      </c>
      <c r="AJ75" s="43">
        <f t="shared" si="209"/>
        <v>9091712385</v>
      </c>
      <c r="AK75" s="32">
        <v>53</v>
      </c>
      <c r="AL75" s="4">
        <f t="shared" si="210"/>
        <v>19.07867924528302</v>
      </c>
      <c r="AM75" s="32">
        <f>0</f>
        <v>0</v>
      </c>
      <c r="AN75" s="32">
        <f t="shared" si="211"/>
        <v>53</v>
      </c>
      <c r="AO75" s="10">
        <f t="shared" si="212"/>
        <v>1011.1700000000001</v>
      </c>
      <c r="AP75" s="10" t="str">
        <f t="shared" si="213"/>
        <v>3) STOCK</v>
      </c>
    </row>
    <row r="76" spans="1:42" x14ac:dyDescent="0.25">
      <c r="A76" s="4" t="s">
        <v>36</v>
      </c>
      <c r="B76" s="5" t="s">
        <v>60</v>
      </c>
      <c r="C76" s="25" t="str">
        <f>VLOOKUP($B76,[1]SKU!$A$2:$H$1048576,2,FALSE)</f>
        <v>TAPABARRIGA/ARRACHERA</v>
      </c>
      <c r="D76" s="24" t="str">
        <f>VLOOKUP($B76,[1]SKU!$A$2:$H$1048576,3,FALSE)</f>
        <v>VACUNO</v>
      </c>
      <c r="E76" s="24" t="str">
        <f>VLOOKUP($B76,[1]SKU!$A$2:$H$1048576,4,FALSE)</f>
        <v>CANADA</v>
      </c>
      <c r="F76" s="24" t="str">
        <f>VLOOKUP($B76,[1]SKU!$A$2:$H$1048576,5,FALSE)</f>
        <v>BLUE RIBBON</v>
      </c>
      <c r="G76" s="24" t="str">
        <f>VLOOKUP($B76,[1]SKU!$A$2:$H$1048576,6,FALSE)</f>
        <v>ENFRIADO</v>
      </c>
      <c r="H76" s="24" t="str">
        <f>VLOOKUP($B76,[1]SKU!$A$2:$H$1048576,7,FALSE)</f>
        <v>AAA</v>
      </c>
      <c r="I76" s="24" t="str">
        <f>VLOOKUP($B76,[1]SKU!$A$2:$H$1048576,8,FALSE)</f>
        <v>1PC/B - 13B/C</v>
      </c>
      <c r="J76" s="24" t="s">
        <v>35</v>
      </c>
      <c r="K76" s="33">
        <f>AO76</f>
        <v>113.29</v>
      </c>
      <c r="L76" s="27">
        <f>+AE76</f>
        <v>17075.923506046431</v>
      </c>
      <c r="M76" s="66">
        <v>45923</v>
      </c>
      <c r="N76" s="30">
        <f>+K76*L76</f>
        <v>1934531.3740000003</v>
      </c>
      <c r="O76" s="20">
        <f>+L76/(1-0.03)</f>
        <v>17604.044851594259</v>
      </c>
      <c r="P76" s="20">
        <f>+L76/(1-0.07)</f>
        <v>18361.208071017667</v>
      </c>
      <c r="Q76" s="61">
        <v>9091712385</v>
      </c>
      <c r="R76" s="62">
        <v>940</v>
      </c>
      <c r="S76" s="34">
        <v>45839</v>
      </c>
      <c r="T76" s="32">
        <f>+AN76</f>
        <v>6</v>
      </c>
      <c r="V76" s="36">
        <v>113.29</v>
      </c>
      <c r="W76" s="36">
        <v>113.29</v>
      </c>
      <c r="X76" s="37">
        <f t="shared" si="214"/>
        <v>4.3234517394556471E-2</v>
      </c>
      <c r="Y76" s="38">
        <v>1998.07</v>
      </c>
      <c r="Z76" s="40">
        <f>Y76*AH76</f>
        <v>1878185.8</v>
      </c>
      <c r="AA76" s="40">
        <f>Z76/W76</f>
        <v>16578.56651072469</v>
      </c>
      <c r="AB76" s="47">
        <f>VLOOKUP(_xlfn.CONCAT(D76,E76),[1]INTERNACIÓN!$M$5:$N$1048576,2,FALSE)*Z76</f>
        <v>56345.574000000001</v>
      </c>
      <c r="AC76" s="39">
        <f>Z76+AB76</f>
        <v>1934531.3740000001</v>
      </c>
      <c r="AD76" s="41" t="str">
        <f>_xlfn.CONCAT(B76,Q76)</f>
        <v>C3107AWFR9091712385</v>
      </c>
      <c r="AE76" s="39">
        <f>AC76/W76</f>
        <v>17075.923506046431</v>
      </c>
      <c r="AF76" s="42">
        <f>IF(E76="USA",Y76/V76,IF(E76="CANADA",Y76/V76,(Y76/V76)/2.20462))</f>
        <v>17.636772883749668</v>
      </c>
      <c r="AG76" s="11">
        <f>Y76/W76</f>
        <v>17.636772883749668</v>
      </c>
      <c r="AH76" s="46">
        <f>IF(R76&lt;&gt;"",R76,"")</f>
        <v>940</v>
      </c>
      <c r="AI76" s="4">
        <f>W76</f>
        <v>113.29</v>
      </c>
      <c r="AJ76" s="43">
        <f>IF(Q76&lt;&gt;"",Q76,"")</f>
        <v>9091712385</v>
      </c>
      <c r="AK76" s="32">
        <v>6</v>
      </c>
      <c r="AL76" s="4">
        <f>AI76/AK76</f>
        <v>18.881666666666668</v>
      </c>
      <c r="AM76" s="32">
        <f>0</f>
        <v>0</v>
      </c>
      <c r="AN76" s="32">
        <f>AK76-AM76</f>
        <v>6</v>
      </c>
      <c r="AO76" s="10">
        <f>AN76*AL76</f>
        <v>113.29</v>
      </c>
      <c r="AP76" s="10" t="str">
        <f>+J76</f>
        <v>3) STOCK</v>
      </c>
    </row>
    <row r="77" spans="1:42" x14ac:dyDescent="0.25">
      <c r="A77" s="4" t="s">
        <v>36</v>
      </c>
      <c r="B77" s="5">
        <v>984</v>
      </c>
      <c r="C77" s="25" t="str">
        <f>VLOOKUP($B77,[1]SKU!$A$2:$H$1048576,2,FALSE)</f>
        <v>POSTA ROSADA</v>
      </c>
      <c r="D77" s="24" t="str">
        <f>VLOOKUP($B77,[1]SKU!$A$2:$H$1048576,3,FALSE)</f>
        <v>VACUNO</v>
      </c>
      <c r="E77" s="24" t="str">
        <f>VLOOKUP($B77,[1]SKU!$A$2:$H$1048576,4,FALSE)</f>
        <v>BRASIL</v>
      </c>
      <c r="F77" s="24" t="str">
        <f>VLOOKUP($B77,[1]SKU!$A$2:$H$1048576,5,FALSE)</f>
        <v>FRIBOI</v>
      </c>
      <c r="G77" s="24" t="str">
        <f>VLOOKUP($B77,[1]SKU!$A$2:$H$1048576,6,FALSE)</f>
        <v>ENFRIADO</v>
      </c>
      <c r="H77" s="24" t="str">
        <f>VLOOKUP($B77,[1]SKU!$A$2:$H$1048576,7,FALSE)</f>
        <v>V</v>
      </c>
      <c r="I77" s="24" t="str">
        <f>VLOOKUP($B77,[1]SKU!$A$2:$H$1048576,8,FALSE)</f>
        <v>1PC/B - 3-4B/C</v>
      </c>
      <c r="J77" s="24" t="s">
        <v>35</v>
      </c>
      <c r="K77" s="33">
        <f t="shared" ref="K77:K83" si="215">AO77</f>
        <v>17130.621999999999</v>
      </c>
      <c r="L77" s="27">
        <f t="shared" ref="L77:L83" si="216">+AE77</f>
        <v>5906.0197626215786</v>
      </c>
      <c r="M77" s="66">
        <v>45921</v>
      </c>
      <c r="N77" s="30">
        <f t="shared" ref="N77:N83" si="217">+K77*L77</f>
        <v>101173792.07799999</v>
      </c>
      <c r="O77" s="20">
        <f t="shared" ref="O77:O83" si="218">+L77/(1-0.03)</f>
        <v>6088.6801676511122</v>
      </c>
      <c r="P77" s="20">
        <f t="shared" ref="P77:P83" si="219">+L77/(1-0.07)</f>
        <v>6350.5588845393322</v>
      </c>
      <c r="Q77" s="61" t="s">
        <v>66</v>
      </c>
      <c r="R77" s="62">
        <v>940</v>
      </c>
      <c r="S77" s="34">
        <v>45839</v>
      </c>
      <c r="T77" s="32">
        <f t="shared" ref="T77:T83" si="220">+AN77</f>
        <v>811</v>
      </c>
      <c r="V77" s="36">
        <v>17130.621999999999</v>
      </c>
      <c r="W77" s="36">
        <f t="shared" ref="W77:W83" si="221">IF(E77="canada",V77/2.20462,IF(E77="usa",V77/2.20462,V77))</f>
        <v>17130.621999999999</v>
      </c>
      <c r="X77" s="37">
        <f>SUM(W77)/SUM($W$21:$W$28)</f>
        <v>0.70104901443781154</v>
      </c>
      <c r="Y77" s="38">
        <v>104496.79</v>
      </c>
      <c r="Z77" s="40">
        <f t="shared" ref="Z77:Z83" si="222">Y77*AH77</f>
        <v>98226982.599999994</v>
      </c>
      <c r="AA77" s="40">
        <f t="shared" ref="AA77:AA83" si="223">Z77/W77</f>
        <v>5733.9997695355132</v>
      </c>
      <c r="AB77" s="47">
        <f>VLOOKUP(_xlfn.CONCAT(D77,E77),[1]INTERNACIÓN!$M$5:$N$1048576,2,FALSE)*Z77</f>
        <v>2946809.4779999997</v>
      </c>
      <c r="AC77" s="39">
        <f t="shared" ref="AC77:AC83" si="224">Z77+AB77</f>
        <v>101173792.07799999</v>
      </c>
      <c r="AD77" s="41" t="str">
        <f t="shared" ref="AD77:AD83" si="225">_xlfn.CONCAT(B77,Q77)</f>
        <v>98461057687-3</v>
      </c>
      <c r="AE77" s="39">
        <f t="shared" ref="AE77:AE83" si="226">AC77/W77</f>
        <v>5906.0197626215786</v>
      </c>
      <c r="AF77" s="42">
        <f t="shared" ref="AF77:AF83" si="227">IF(E77="USA",Y77/V77,IF(E77="CANADA",Y77/V77,(Y77/V77)/2.20462))</f>
        <v>2.7669166363477675</v>
      </c>
      <c r="AG77" s="11">
        <f t="shared" ref="AG77:AG83" si="228">Y77/W77</f>
        <v>6.0999997548250144</v>
      </c>
      <c r="AH77" s="46">
        <f t="shared" ref="AH77:AH83" si="229">IF(R77&lt;&gt;"",R77,"")</f>
        <v>940</v>
      </c>
      <c r="AI77" s="4">
        <f t="shared" ref="AI77:AI83" si="230">W77</f>
        <v>17130.621999999999</v>
      </c>
      <c r="AJ77" s="43" t="str">
        <f t="shared" ref="AJ77:AJ83" si="231">IF(Q77&lt;&gt;"",Q77,"")</f>
        <v>61057687-3</v>
      </c>
      <c r="AK77" s="32">
        <v>811</v>
      </c>
      <c r="AL77" s="4">
        <f t="shared" ref="AL77:AL83" si="232">AI77/AK77</f>
        <v>21.122838471023428</v>
      </c>
      <c r="AM77" s="32">
        <f>0</f>
        <v>0</v>
      </c>
      <c r="AN77" s="32">
        <f t="shared" ref="AN77:AN83" si="233">AK77-AM77</f>
        <v>811</v>
      </c>
      <c r="AO77" s="10">
        <f t="shared" ref="AO77:AO83" si="234">AN77*AL77</f>
        <v>17130.621999999999</v>
      </c>
      <c r="AP77" s="10" t="str">
        <f t="shared" ref="AP77:AP83" si="235">+J77</f>
        <v>3) STOCK</v>
      </c>
    </row>
    <row r="78" spans="1:42" x14ac:dyDescent="0.25">
      <c r="A78" s="4" t="s">
        <v>36</v>
      </c>
      <c r="B78" s="5">
        <v>1047</v>
      </c>
      <c r="C78" s="25" t="str">
        <f>VLOOKUP($B78,[1]SKU!$A$2:$H$1048576,2,FALSE)</f>
        <v>LOMO LISO</v>
      </c>
      <c r="D78" s="24" t="str">
        <f>VLOOKUP($B78,[1]SKU!$A$2:$H$1048576,3,FALSE)</f>
        <v>VACUNO</v>
      </c>
      <c r="E78" s="24" t="str">
        <f>VLOOKUP($B78,[1]SKU!$A$2:$H$1048576,4,FALSE)</f>
        <v>BRASIL</v>
      </c>
      <c r="F78" s="24" t="str">
        <f>VLOOKUP($B78,[1]SKU!$A$2:$H$1048576,5,FALSE)</f>
        <v>FRIBOI</v>
      </c>
      <c r="G78" s="24" t="str">
        <f>VLOOKUP($B78,[1]SKU!$A$2:$H$1048576,6,FALSE)</f>
        <v>ENFRIADO</v>
      </c>
      <c r="H78" s="24" t="str">
        <f>VLOOKUP($B78,[1]SKU!$A$2:$H$1048576,7,FALSE)</f>
        <v>V</v>
      </c>
      <c r="I78" s="24" t="str">
        <f>VLOOKUP($B78,[1]SKU!$A$2:$H$1048576,8,FALSE)</f>
        <v>1PC/B - 3-6B/C</v>
      </c>
      <c r="J78" s="24" t="s">
        <v>35</v>
      </c>
      <c r="K78" s="33">
        <f t="shared" si="215"/>
        <v>468.69100000000003</v>
      </c>
      <c r="L78" s="27">
        <f t="shared" si="216"/>
        <v>7067.8511172606268</v>
      </c>
      <c r="M78" s="66">
        <v>45921</v>
      </c>
      <c r="N78" s="30">
        <f t="shared" si="217"/>
        <v>3312638.2080000006</v>
      </c>
      <c r="O78" s="20">
        <f t="shared" si="218"/>
        <v>7286.4444507841517</v>
      </c>
      <c r="P78" s="20">
        <f t="shared" si="219"/>
        <v>7599.8399110329328</v>
      </c>
      <c r="Q78" s="61" t="s">
        <v>66</v>
      </c>
      <c r="R78" s="62">
        <v>940</v>
      </c>
      <c r="S78" s="34">
        <v>45839</v>
      </c>
      <c r="T78" s="32">
        <f t="shared" si="220"/>
        <v>24</v>
      </c>
      <c r="V78" s="36">
        <v>468.69099999999997</v>
      </c>
      <c r="W78" s="36">
        <f t="shared" si="221"/>
        <v>468.69099999999997</v>
      </c>
      <c r="X78" s="37">
        <f t="shared" ref="X78:X84" si="236">SUM(W78)/SUM($W$21:$W$28)</f>
        <v>1.9180585715210592E-2</v>
      </c>
      <c r="Y78" s="38">
        <v>3421.44</v>
      </c>
      <c r="Z78" s="40">
        <f t="shared" si="222"/>
        <v>3216153.6</v>
      </c>
      <c r="AA78" s="40">
        <f t="shared" si="223"/>
        <v>6861.9913759811907</v>
      </c>
      <c r="AB78" s="47">
        <f>VLOOKUP(_xlfn.CONCAT(D78,E78),[1]INTERNACIÓN!$M$5:$N$1048576,2,FALSE)*Z78</f>
        <v>96484.607999999993</v>
      </c>
      <c r="AC78" s="39">
        <f t="shared" si="224"/>
        <v>3312638.2080000001</v>
      </c>
      <c r="AD78" s="41" t="str">
        <f t="shared" si="225"/>
        <v>104761057687-3</v>
      </c>
      <c r="AE78" s="39">
        <f t="shared" si="226"/>
        <v>7067.8511172606268</v>
      </c>
      <c r="AF78" s="42">
        <f t="shared" si="227"/>
        <v>3.3112240773974229</v>
      </c>
      <c r="AG78" s="11">
        <f t="shared" si="228"/>
        <v>7.2999908255119053</v>
      </c>
      <c r="AH78" s="46">
        <f t="shared" si="229"/>
        <v>940</v>
      </c>
      <c r="AI78" s="4">
        <f t="shared" si="230"/>
        <v>468.69099999999997</v>
      </c>
      <c r="AJ78" s="43" t="str">
        <f t="shared" si="231"/>
        <v>61057687-3</v>
      </c>
      <c r="AK78" s="32">
        <v>24</v>
      </c>
      <c r="AL78" s="4">
        <f t="shared" si="232"/>
        <v>19.528791666666667</v>
      </c>
      <c r="AM78" s="32">
        <f>0</f>
        <v>0</v>
      </c>
      <c r="AN78" s="32">
        <f t="shared" si="233"/>
        <v>24</v>
      </c>
      <c r="AO78" s="10">
        <f t="shared" si="234"/>
        <v>468.69100000000003</v>
      </c>
      <c r="AP78" s="10" t="str">
        <f t="shared" si="235"/>
        <v>3) STOCK</v>
      </c>
    </row>
    <row r="79" spans="1:42" x14ac:dyDescent="0.25">
      <c r="A79" s="4" t="s">
        <v>36</v>
      </c>
      <c r="B79" s="5">
        <v>1048</v>
      </c>
      <c r="C79" s="25" t="str">
        <f>VLOOKUP($B79,[1]SKU!$A$2:$H$1048576,2,FALSE)</f>
        <v>POSTA NEGRA</v>
      </c>
      <c r="D79" s="24" t="str">
        <f>VLOOKUP($B79,[1]SKU!$A$2:$H$1048576,3,FALSE)</f>
        <v>VACUNO</v>
      </c>
      <c r="E79" s="24" t="str">
        <f>VLOOKUP($B79,[1]SKU!$A$2:$H$1048576,4,FALSE)</f>
        <v>BRASIL</v>
      </c>
      <c r="F79" s="24" t="str">
        <f>VLOOKUP($B79,[1]SKU!$A$2:$H$1048576,5,FALSE)</f>
        <v>FRIBOI</v>
      </c>
      <c r="G79" s="24" t="str">
        <f>VLOOKUP($B79,[1]SKU!$A$2:$H$1048576,6,FALSE)</f>
        <v>ENFRIADO</v>
      </c>
      <c r="H79" s="24" t="str">
        <f>VLOOKUP($B79,[1]SKU!$A$2:$H$1048576,7,FALSE)</f>
        <v>V</v>
      </c>
      <c r="I79" s="24" t="str">
        <f>VLOOKUP($B79,[1]SKU!$A$2:$H$1048576,8,FALSE)</f>
        <v>1PC/B - 1-5B/C</v>
      </c>
      <c r="J79" s="24" t="s">
        <v>35</v>
      </c>
      <c r="K79" s="33">
        <f t="shared" si="215"/>
        <v>2324.1930000000002</v>
      </c>
      <c r="L79" s="27">
        <f t="shared" si="216"/>
        <v>6293.2981254138522</v>
      </c>
      <c r="M79" s="66">
        <v>45921</v>
      </c>
      <c r="N79" s="30">
        <f t="shared" si="217"/>
        <v>14626839.449999999</v>
      </c>
      <c r="O79" s="20">
        <f t="shared" si="218"/>
        <v>6487.9362117668579</v>
      </c>
      <c r="P79" s="20">
        <f t="shared" si="219"/>
        <v>6766.9872316277988</v>
      </c>
      <c r="Q79" s="61" t="s">
        <v>66</v>
      </c>
      <c r="R79" s="62">
        <v>940</v>
      </c>
      <c r="S79" s="34">
        <v>45839</v>
      </c>
      <c r="T79" s="32">
        <f t="shared" si="220"/>
        <v>120</v>
      </c>
      <c r="V79" s="36">
        <v>2324.1930000000002</v>
      </c>
      <c r="W79" s="36">
        <f t="shared" si="221"/>
        <v>2324.1930000000002</v>
      </c>
      <c r="X79" s="37">
        <f t="shared" si="236"/>
        <v>9.511465561573075E-2</v>
      </c>
      <c r="Y79" s="38">
        <v>15107.25</v>
      </c>
      <c r="Z79" s="40">
        <f t="shared" si="222"/>
        <v>14200815</v>
      </c>
      <c r="AA79" s="40">
        <f t="shared" si="223"/>
        <v>6109.9981800134492</v>
      </c>
      <c r="AB79" s="47">
        <f>VLOOKUP(_xlfn.CONCAT(D79,E79),[1]INTERNACIÓN!$M$5:$N$1048576,2,FALSE)*Z79</f>
        <v>426024.45</v>
      </c>
      <c r="AC79" s="39">
        <f t="shared" si="224"/>
        <v>14626839.449999999</v>
      </c>
      <c r="AD79" s="41" t="str">
        <f t="shared" si="225"/>
        <v>104861057687-3</v>
      </c>
      <c r="AE79" s="39">
        <f t="shared" si="226"/>
        <v>6293.2981254138522</v>
      </c>
      <c r="AF79" s="42">
        <f t="shared" si="227"/>
        <v>2.9483530331050685</v>
      </c>
      <c r="AG79" s="11">
        <f t="shared" si="228"/>
        <v>6.4999980638440951</v>
      </c>
      <c r="AH79" s="46">
        <f t="shared" si="229"/>
        <v>940</v>
      </c>
      <c r="AI79" s="4">
        <f t="shared" si="230"/>
        <v>2324.1930000000002</v>
      </c>
      <c r="AJ79" s="43" t="str">
        <f t="shared" si="231"/>
        <v>61057687-3</v>
      </c>
      <c r="AK79" s="32">
        <v>120</v>
      </c>
      <c r="AL79" s="4">
        <f t="shared" si="232"/>
        <v>19.368275000000001</v>
      </c>
      <c r="AM79" s="32">
        <f>0</f>
        <v>0</v>
      </c>
      <c r="AN79" s="32">
        <f t="shared" si="233"/>
        <v>120</v>
      </c>
      <c r="AO79" s="10">
        <f t="shared" si="234"/>
        <v>2324.1930000000002</v>
      </c>
      <c r="AP79" s="10" t="str">
        <f t="shared" si="235"/>
        <v>3) STOCK</v>
      </c>
    </row>
    <row r="80" spans="1:42" x14ac:dyDescent="0.25">
      <c r="A80" s="4" t="s">
        <v>36</v>
      </c>
      <c r="B80" s="5">
        <v>1051</v>
      </c>
      <c r="C80" s="25" t="str">
        <f>VLOOKUP($B80,[1]SKU!$A$2:$H$1048576,2,FALSE)</f>
        <v>ASIENTO</v>
      </c>
      <c r="D80" s="24" t="str">
        <f>VLOOKUP($B80,[1]SKU!$A$2:$H$1048576,3,FALSE)</f>
        <v>VACUNO</v>
      </c>
      <c r="E80" s="24" t="str">
        <f>VLOOKUP($B80,[1]SKU!$A$2:$H$1048576,4,FALSE)</f>
        <v>BRASIL</v>
      </c>
      <c r="F80" s="24" t="str">
        <f>VLOOKUP($B80,[1]SKU!$A$2:$H$1048576,5,FALSE)</f>
        <v>FRIBOI</v>
      </c>
      <c r="G80" s="24" t="str">
        <f>VLOOKUP($B80,[1]SKU!$A$2:$H$1048576,6,FALSE)</f>
        <v>ENFRIADO</v>
      </c>
      <c r="H80" s="24" t="str">
        <f>VLOOKUP($B80,[1]SKU!$A$2:$H$1048576,7,FALSE)</f>
        <v>V</v>
      </c>
      <c r="I80" s="24" t="str">
        <f>VLOOKUP($B80,[1]SKU!$A$2:$H$1048576,8,FALSE)</f>
        <v>1PC/B - 4-8B/C</v>
      </c>
      <c r="J80" s="24" t="s">
        <v>35</v>
      </c>
      <c r="K80" s="33">
        <f t="shared" si="215"/>
        <v>1019.864</v>
      </c>
      <c r="L80" s="27">
        <f t="shared" si="216"/>
        <v>6390.1177215785629</v>
      </c>
      <c r="M80" s="66">
        <v>45921</v>
      </c>
      <c r="N80" s="30">
        <f t="shared" si="217"/>
        <v>6517051.0199999996</v>
      </c>
      <c r="O80" s="20">
        <f t="shared" si="218"/>
        <v>6587.7502284315078</v>
      </c>
      <c r="P80" s="20">
        <f t="shared" si="219"/>
        <v>6871.0943242780249</v>
      </c>
      <c r="Q80" s="61" t="s">
        <v>66</v>
      </c>
      <c r="R80" s="62">
        <v>940</v>
      </c>
      <c r="S80" s="34">
        <v>45839</v>
      </c>
      <c r="T80" s="32">
        <f t="shared" si="220"/>
        <v>48</v>
      </c>
      <c r="V80" s="36">
        <v>1019.864</v>
      </c>
      <c r="W80" s="36">
        <f t="shared" si="221"/>
        <v>1019.864</v>
      </c>
      <c r="X80" s="37">
        <f t="shared" si="236"/>
        <v>4.1736642841141681E-2</v>
      </c>
      <c r="Y80" s="38">
        <v>6731.1</v>
      </c>
      <c r="Z80" s="40">
        <f t="shared" si="222"/>
        <v>6327234</v>
      </c>
      <c r="AA80" s="40">
        <f t="shared" si="223"/>
        <v>6203.9977879403523</v>
      </c>
      <c r="AB80" s="47">
        <f>VLOOKUP(_xlfn.CONCAT(D80,E80),[1]INTERNACIÓN!$M$5:$N$1048576,2,FALSE)*Z80</f>
        <v>189817.02</v>
      </c>
      <c r="AC80" s="39">
        <f t="shared" si="224"/>
        <v>6517051.0199999996</v>
      </c>
      <c r="AD80" s="41" t="str">
        <f t="shared" si="225"/>
        <v>105161057687-3</v>
      </c>
      <c r="AE80" s="39">
        <f t="shared" si="226"/>
        <v>6390.1177215785629</v>
      </c>
      <c r="AF80" s="42">
        <f t="shared" si="227"/>
        <v>2.9937121348554658</v>
      </c>
      <c r="AG80" s="11">
        <f t="shared" si="228"/>
        <v>6.5999976467450567</v>
      </c>
      <c r="AH80" s="46">
        <f t="shared" si="229"/>
        <v>940</v>
      </c>
      <c r="AI80" s="4">
        <f t="shared" si="230"/>
        <v>1019.864</v>
      </c>
      <c r="AJ80" s="43" t="str">
        <f t="shared" si="231"/>
        <v>61057687-3</v>
      </c>
      <c r="AK80" s="32">
        <v>48</v>
      </c>
      <c r="AL80" s="4">
        <f t="shared" si="232"/>
        <v>21.247166666666669</v>
      </c>
      <c r="AM80" s="32">
        <f>0</f>
        <v>0</v>
      </c>
      <c r="AN80" s="32">
        <f t="shared" si="233"/>
        <v>48</v>
      </c>
      <c r="AO80" s="10">
        <f t="shared" si="234"/>
        <v>1019.864</v>
      </c>
      <c r="AP80" s="10" t="str">
        <f t="shared" si="235"/>
        <v>3) STOCK</v>
      </c>
    </row>
    <row r="81" spans="1:42" x14ac:dyDescent="0.25">
      <c r="A81" s="4" t="s">
        <v>36</v>
      </c>
      <c r="B81" s="5">
        <v>355789</v>
      </c>
      <c r="C81" s="25" t="str">
        <f>VLOOKUP($B81,[1]SKU!$A$2:$H$1048576,2,FALSE)</f>
        <v>LOMO VETADO</v>
      </c>
      <c r="D81" s="24" t="str">
        <f>VLOOKUP($B81,[1]SKU!$A$2:$H$1048576,3,FALSE)</f>
        <v>VACUNO</v>
      </c>
      <c r="E81" s="24" t="str">
        <f>VLOOKUP($B81,[1]SKU!$A$2:$H$1048576,4,FALSE)</f>
        <v>BRASIL</v>
      </c>
      <c r="F81" s="24" t="str">
        <f>VLOOKUP($B81,[1]SKU!$A$2:$H$1048576,5,FALSE)</f>
        <v>FRIBOI</v>
      </c>
      <c r="G81" s="24" t="str">
        <f>VLOOKUP($B81,[1]SKU!$A$2:$H$1048576,6,FALSE)</f>
        <v>ENFRIADO</v>
      </c>
      <c r="H81" s="24" t="str">
        <f>VLOOKUP($B81,[1]SKU!$A$2:$H$1048576,7,FALSE)</f>
        <v>V</v>
      </c>
      <c r="I81" s="24" t="str">
        <f>VLOOKUP($B81,[1]SKU!$A$2:$H$1048576,8,FALSE)</f>
        <v>1PC/B - 5-20B/C</v>
      </c>
      <c r="J81" s="24" t="s">
        <v>35</v>
      </c>
      <c r="K81" s="33">
        <f t="shared" si="215"/>
        <v>1983.46</v>
      </c>
      <c r="L81" s="27">
        <f t="shared" si="216"/>
        <v>7358.3219525475679</v>
      </c>
      <c r="M81" s="66">
        <v>45921</v>
      </c>
      <c r="N81" s="30">
        <f t="shared" si="217"/>
        <v>14594937.26</v>
      </c>
      <c r="O81" s="20">
        <f t="shared" si="218"/>
        <v>7585.8989201521317</v>
      </c>
      <c r="P81" s="20">
        <f t="shared" si="219"/>
        <v>7912.1741425242672</v>
      </c>
      <c r="Q81" s="61" t="s">
        <v>66</v>
      </c>
      <c r="R81" s="62">
        <v>940</v>
      </c>
      <c r="S81" s="34">
        <v>45839</v>
      </c>
      <c r="T81" s="32">
        <f t="shared" si="220"/>
        <v>102</v>
      </c>
      <c r="V81" s="36">
        <v>1983.46</v>
      </c>
      <c r="W81" s="36">
        <f t="shared" si="221"/>
        <v>1983.46</v>
      </c>
      <c r="X81" s="37">
        <f t="shared" si="236"/>
        <v>8.1170589029214563E-2</v>
      </c>
      <c r="Y81" s="38">
        <v>15074.3</v>
      </c>
      <c r="Z81" s="40">
        <f t="shared" si="222"/>
        <v>14169842</v>
      </c>
      <c r="AA81" s="40">
        <f t="shared" si="223"/>
        <v>7144.001895677251</v>
      </c>
      <c r="AB81" s="47">
        <f>VLOOKUP(_xlfn.CONCAT(D81,E81),[1]INTERNACIÓN!$M$5:$N$1048576,2,FALSE)*Z81</f>
        <v>425095.26</v>
      </c>
      <c r="AC81" s="39">
        <f t="shared" si="224"/>
        <v>14594937.26</v>
      </c>
      <c r="AD81" s="41" t="str">
        <f t="shared" si="225"/>
        <v>35578961057687-3</v>
      </c>
      <c r="AE81" s="39">
        <f t="shared" si="226"/>
        <v>7358.3219525475679</v>
      </c>
      <c r="AF81" s="42">
        <f t="shared" si="227"/>
        <v>3.4473070264616696</v>
      </c>
      <c r="AG81" s="11">
        <f t="shared" si="228"/>
        <v>7.6000020166779256</v>
      </c>
      <c r="AH81" s="46">
        <f t="shared" si="229"/>
        <v>940</v>
      </c>
      <c r="AI81" s="4">
        <f t="shared" si="230"/>
        <v>1983.46</v>
      </c>
      <c r="AJ81" s="43" t="str">
        <f t="shared" si="231"/>
        <v>61057687-3</v>
      </c>
      <c r="AK81" s="32">
        <v>102</v>
      </c>
      <c r="AL81" s="4">
        <f t="shared" si="232"/>
        <v>19.445686274509804</v>
      </c>
      <c r="AM81" s="32">
        <f>0</f>
        <v>0</v>
      </c>
      <c r="AN81" s="32">
        <f t="shared" si="233"/>
        <v>102</v>
      </c>
      <c r="AO81" s="10">
        <f t="shared" si="234"/>
        <v>1983.46</v>
      </c>
      <c r="AP81" s="10" t="str">
        <f t="shared" si="235"/>
        <v>3) STOCK</v>
      </c>
    </row>
    <row r="82" spans="1:42" x14ac:dyDescent="0.25">
      <c r="A82" s="4" t="s">
        <v>36</v>
      </c>
      <c r="B82" s="5">
        <v>367532</v>
      </c>
      <c r="C82" s="25" t="str">
        <f>VLOOKUP($B82,[1]SKU!$A$2:$H$1048576,2,FALSE)</f>
        <v>FILETE</v>
      </c>
      <c r="D82" s="24" t="str">
        <f>VLOOKUP($B82,[1]SKU!$A$2:$H$1048576,3,FALSE)</f>
        <v>VACUNO</v>
      </c>
      <c r="E82" s="24" t="str">
        <f>VLOOKUP($B82,[1]SKU!$A$2:$H$1048576,4,FALSE)</f>
        <v>BRASIL</v>
      </c>
      <c r="F82" s="24" t="str">
        <f>VLOOKUP($B82,[1]SKU!$A$2:$H$1048576,5,FALSE)</f>
        <v>FRIBOI</v>
      </c>
      <c r="G82" s="24" t="str">
        <f>VLOOKUP($B82,[1]SKU!$A$2:$H$1048576,6,FALSE)</f>
        <v>ENFRIADO</v>
      </c>
      <c r="H82" s="24" t="str">
        <f>VLOOKUP($B82,[1]SKU!$A$2:$H$1048576,7,FALSE)</f>
        <v>V</v>
      </c>
      <c r="I82" s="24" t="str">
        <f>VLOOKUP($B82,[1]SKU!$A$2:$H$1048576,8,FALSE)</f>
        <v>1PC/B - 10-18B/C</v>
      </c>
      <c r="J82" s="24" t="s">
        <v>35</v>
      </c>
      <c r="K82" s="33">
        <f t="shared" si="215"/>
        <v>519.20600000000002</v>
      </c>
      <c r="L82" s="27">
        <f t="shared" si="216"/>
        <v>11327.939627045913</v>
      </c>
      <c r="M82" s="66">
        <v>45921</v>
      </c>
      <c r="N82" s="30">
        <f t="shared" si="217"/>
        <v>5881534.2220000001</v>
      </c>
      <c r="O82" s="20">
        <f t="shared" si="218"/>
        <v>11678.288275305065</v>
      </c>
      <c r="P82" s="20">
        <f t="shared" si="219"/>
        <v>12180.580244135392</v>
      </c>
      <c r="Q82" s="61" t="s">
        <v>66</v>
      </c>
      <c r="R82" s="62">
        <v>940</v>
      </c>
      <c r="S82" s="34">
        <v>45839</v>
      </c>
      <c r="T82" s="32">
        <f t="shared" si="220"/>
        <v>26</v>
      </c>
      <c r="V82" s="36">
        <v>519.20600000000002</v>
      </c>
      <c r="W82" s="36">
        <f t="shared" si="221"/>
        <v>519.20600000000002</v>
      </c>
      <c r="X82" s="37">
        <f t="shared" si="236"/>
        <v>2.1247848127767831E-2</v>
      </c>
      <c r="Y82" s="38">
        <v>6074.71</v>
      </c>
      <c r="Z82" s="40">
        <f t="shared" si="222"/>
        <v>5710227.4000000004</v>
      </c>
      <c r="AA82" s="40">
        <f t="shared" si="223"/>
        <v>10997.999637908653</v>
      </c>
      <c r="AB82" s="47">
        <f>VLOOKUP(_xlfn.CONCAT(D82,E82),[1]INTERNACIÓN!$M$5:$N$1048576,2,FALSE)*Z82</f>
        <v>171306.82200000001</v>
      </c>
      <c r="AC82" s="39">
        <f t="shared" si="224"/>
        <v>5881534.2220000001</v>
      </c>
      <c r="AD82" s="41" t="str">
        <f t="shared" si="225"/>
        <v>36753261057687-3</v>
      </c>
      <c r="AE82" s="39">
        <f t="shared" si="226"/>
        <v>11327.939627045913</v>
      </c>
      <c r="AF82" s="42">
        <f t="shared" si="227"/>
        <v>5.3070368656713809</v>
      </c>
      <c r="AG82" s="11">
        <f t="shared" si="228"/>
        <v>11.69999961479644</v>
      </c>
      <c r="AH82" s="46">
        <f t="shared" si="229"/>
        <v>940</v>
      </c>
      <c r="AI82" s="4">
        <f t="shared" si="230"/>
        <v>519.20600000000002</v>
      </c>
      <c r="AJ82" s="43" t="str">
        <f t="shared" si="231"/>
        <v>61057687-3</v>
      </c>
      <c r="AK82" s="32">
        <v>26</v>
      </c>
      <c r="AL82" s="4">
        <f t="shared" si="232"/>
        <v>19.969461538461537</v>
      </c>
      <c r="AM82" s="32">
        <f>0</f>
        <v>0</v>
      </c>
      <c r="AN82" s="32">
        <f t="shared" si="233"/>
        <v>26</v>
      </c>
      <c r="AO82" s="10">
        <f t="shared" si="234"/>
        <v>519.20600000000002</v>
      </c>
      <c r="AP82" s="10" t="str">
        <f t="shared" si="235"/>
        <v>3) STOCK</v>
      </c>
    </row>
    <row r="83" spans="1:42" x14ac:dyDescent="0.25">
      <c r="A83" s="4" t="s">
        <v>36</v>
      </c>
      <c r="B83" s="5">
        <v>388271</v>
      </c>
      <c r="C83" s="25" t="str">
        <f>VLOOKUP($B83,[1]SKU!$A$2:$H$1048576,2,FALSE)</f>
        <v>POSTA NEGRA</v>
      </c>
      <c r="D83" s="24" t="str">
        <f>VLOOKUP($B83,[1]SKU!$A$2:$H$1048576,3,FALSE)</f>
        <v>VACUNO</v>
      </c>
      <c r="E83" s="24" t="str">
        <f>VLOOKUP($B83,[1]SKU!$A$2:$H$1048576,4,FALSE)</f>
        <v>BRASIL</v>
      </c>
      <c r="F83" s="24" t="str">
        <f>VLOOKUP($B83,[1]SKU!$A$2:$H$1048576,5,FALSE)</f>
        <v>FRIBOI</v>
      </c>
      <c r="G83" s="24" t="str">
        <f>VLOOKUP($B83,[1]SKU!$A$2:$H$1048576,6,FALSE)</f>
        <v>ENFRIADO</v>
      </c>
      <c r="H83" s="24" t="str">
        <f>VLOOKUP($B83,[1]SKU!$A$2:$H$1048576,7,FALSE)</f>
        <v>V</v>
      </c>
      <c r="I83" s="24" t="str">
        <f>VLOOKUP($B83,[1]SKU!$A$2:$H$1048576,8,FALSE)</f>
        <v>1PC/B - 1-3B/C</v>
      </c>
      <c r="J83" s="24" t="s">
        <v>35</v>
      </c>
      <c r="K83" s="33">
        <f t="shared" si="215"/>
        <v>970.62900000000002</v>
      </c>
      <c r="L83" s="27">
        <f t="shared" si="216"/>
        <v>6583.7627929929968</v>
      </c>
      <c r="M83" s="66">
        <v>45921</v>
      </c>
      <c r="N83" s="30">
        <f t="shared" si="217"/>
        <v>6390391.0959999999</v>
      </c>
      <c r="O83" s="20">
        <f t="shared" si="218"/>
        <v>6787.3843226731924</v>
      </c>
      <c r="P83" s="20">
        <f t="shared" si="219"/>
        <v>7079.3148311752657</v>
      </c>
      <c r="Q83" s="61" t="s">
        <v>66</v>
      </c>
      <c r="R83" s="62">
        <v>940</v>
      </c>
      <c r="S83" s="34">
        <v>45839</v>
      </c>
      <c r="T83" s="32">
        <f t="shared" si="220"/>
        <v>51</v>
      </c>
      <c r="V83" s="36">
        <v>970.62900000000002</v>
      </c>
      <c r="W83" s="36">
        <f t="shared" si="221"/>
        <v>970.62900000000002</v>
      </c>
      <c r="X83" s="37">
        <f t="shared" si="236"/>
        <v>3.9721762807839588E-2</v>
      </c>
      <c r="Y83" s="38">
        <v>6600.28</v>
      </c>
      <c r="Z83" s="40">
        <f t="shared" si="222"/>
        <v>6204263.2000000002</v>
      </c>
      <c r="AA83" s="40">
        <f t="shared" si="223"/>
        <v>6392.0027116436868</v>
      </c>
      <c r="AB83" s="47">
        <f>VLOOKUP(_xlfn.CONCAT(D83,E83),[1]INTERNACIÓN!$M$5:$N$1048576,2,FALSE)*Z83</f>
        <v>186127.89600000001</v>
      </c>
      <c r="AC83" s="39">
        <f t="shared" si="224"/>
        <v>6390391.0959999999</v>
      </c>
      <c r="AD83" s="41" t="str">
        <f t="shared" si="225"/>
        <v>38827161057687-3</v>
      </c>
      <c r="AE83" s="39">
        <f t="shared" si="226"/>
        <v>6583.7627929929968</v>
      </c>
      <c r="AF83" s="42">
        <f t="shared" si="227"/>
        <v>3.0844330926542112</v>
      </c>
      <c r="AG83" s="11">
        <f t="shared" si="228"/>
        <v>6.8000028847273262</v>
      </c>
      <c r="AH83" s="46">
        <f t="shared" si="229"/>
        <v>940</v>
      </c>
      <c r="AI83" s="4">
        <f t="shared" si="230"/>
        <v>970.62900000000002</v>
      </c>
      <c r="AJ83" s="43" t="str">
        <f t="shared" si="231"/>
        <v>61057687-3</v>
      </c>
      <c r="AK83" s="32">
        <v>51</v>
      </c>
      <c r="AL83" s="4">
        <f t="shared" si="232"/>
        <v>19.031941176470589</v>
      </c>
      <c r="AM83" s="32">
        <f>0</f>
        <v>0</v>
      </c>
      <c r="AN83" s="32">
        <f t="shared" si="233"/>
        <v>51</v>
      </c>
      <c r="AO83" s="10">
        <f t="shared" si="234"/>
        <v>970.62900000000002</v>
      </c>
      <c r="AP83" s="10" t="str">
        <f t="shared" si="235"/>
        <v>3) STOCK</v>
      </c>
    </row>
    <row r="84" spans="1:42" x14ac:dyDescent="0.25">
      <c r="A84" s="4" t="s">
        <v>36</v>
      </c>
      <c r="B84" s="5">
        <v>391322</v>
      </c>
      <c r="C84" s="25" t="str">
        <f>VLOOKUP($B84,[1]SKU!$A$2:$H$1048576,2,FALSE)</f>
        <v>PUNTA DE GANSO</v>
      </c>
      <c r="D84" s="24" t="str">
        <f>VLOOKUP($B84,[1]SKU!$A$2:$H$1048576,3,FALSE)</f>
        <v>VACUNO</v>
      </c>
      <c r="E84" s="24" t="str">
        <f>VLOOKUP($B84,[1]SKU!$A$2:$H$1048576,4,FALSE)</f>
        <v>BRASIL</v>
      </c>
      <c r="F84" s="24" t="str">
        <f>VLOOKUP($B84,[1]SKU!$A$2:$H$1048576,5,FALSE)</f>
        <v>FRIBOI</v>
      </c>
      <c r="G84" s="24" t="str">
        <f>VLOOKUP($B84,[1]SKU!$A$2:$H$1048576,6,FALSE)</f>
        <v>ENFRIADO</v>
      </c>
      <c r="H84" s="24" t="str">
        <f>VLOOKUP($B84,[1]SKU!$A$2:$H$1048576,7,FALSE)</f>
        <v>V</v>
      </c>
      <c r="I84" s="24" t="str">
        <f>VLOOKUP($B84,[1]SKU!$A$2:$H$1048576,8,FALSE)</f>
        <v>1PC/B - 8-15B/C</v>
      </c>
      <c r="J84" s="24" t="s">
        <v>35</v>
      </c>
      <c r="K84" s="33">
        <f t="shared" ref="K84:K89" si="237">AO84</f>
        <v>19.033000000000001</v>
      </c>
      <c r="L84" s="27">
        <f t="shared" ref="L84:L89" si="238">+AE84</f>
        <v>10069.117217464403</v>
      </c>
      <c r="M84" s="66">
        <v>45921</v>
      </c>
      <c r="N84" s="30">
        <f t="shared" ref="N84:N89" si="239">+K84*L84</f>
        <v>191645.508</v>
      </c>
      <c r="O84" s="20">
        <f t="shared" ref="O84:O89" si="240">+L84/(1-0.03)</f>
        <v>10380.533213880828</v>
      </c>
      <c r="P84" s="20">
        <f t="shared" ref="P84:P89" si="241">+L84/(1-0.07)</f>
        <v>10827.007760714412</v>
      </c>
      <c r="Q84" s="61" t="s">
        <v>66</v>
      </c>
      <c r="R84" s="62">
        <v>940</v>
      </c>
      <c r="S84" s="34">
        <v>45839</v>
      </c>
      <c r="T84" s="32">
        <f t="shared" ref="T84:T89" si="242">+AN84</f>
        <v>1</v>
      </c>
      <c r="V84" s="36">
        <v>19.033000000000001</v>
      </c>
      <c r="W84" s="36">
        <f t="shared" ref="W84:W89" si="243">IF(E84="canada",V84/2.20462,IF(E84="usa",V84/2.20462,V84))</f>
        <v>19.033000000000001</v>
      </c>
      <c r="X84" s="37">
        <f t="shared" si="236"/>
        <v>7.7890142528361597E-4</v>
      </c>
      <c r="Y84" s="38">
        <v>197.94</v>
      </c>
      <c r="Z84" s="40">
        <f t="shared" ref="Z84:Z89" si="244">Y84*AH84</f>
        <v>186063.6</v>
      </c>
      <c r="AA84" s="40">
        <f t="shared" ref="AA84:AA89" si="245">Z84/W84</f>
        <v>9775.841958703304</v>
      </c>
      <c r="AB84" s="47">
        <f>VLOOKUP(_xlfn.CONCAT(D84,E84),[1]INTERNACIÓN!$M$5:$N$1048576,2,FALSE)*Z84</f>
        <v>5581.9080000000004</v>
      </c>
      <c r="AC84" s="39">
        <f t="shared" ref="AC84:AC89" si="246">Z84+AB84</f>
        <v>191645.508</v>
      </c>
      <c r="AD84" s="41" t="str">
        <f t="shared" ref="AD84:AD89" si="247">_xlfn.CONCAT(B84,Q84)</f>
        <v>39132261057687-3</v>
      </c>
      <c r="AE84" s="39">
        <f t="shared" ref="AE84:AE89" si="248">AC84/W84</f>
        <v>10069.117217464403</v>
      </c>
      <c r="AF84" s="42">
        <f t="shared" ref="AF84:AF89" si="249">IF(E84="USA",Y84/V84,IF(E84="CANADA",Y84/V84,(Y84/V84)/2.20462))</f>
        <v>4.7172899959906749</v>
      </c>
      <c r="AG84" s="11">
        <f t="shared" ref="AG84:AG89" si="250">Y84/W84</f>
        <v>10.399831870960961</v>
      </c>
      <c r="AH84" s="46">
        <f t="shared" ref="AH84:AH89" si="251">IF(R84&lt;&gt;"",R84,"")</f>
        <v>940</v>
      </c>
      <c r="AI84" s="4">
        <f t="shared" ref="AI84:AI89" si="252">W84</f>
        <v>19.033000000000001</v>
      </c>
      <c r="AJ84" s="43" t="str">
        <f t="shared" ref="AJ84:AJ89" si="253">IF(Q84&lt;&gt;"",Q84,"")</f>
        <v>61057687-3</v>
      </c>
      <c r="AK84" s="32">
        <v>1</v>
      </c>
      <c r="AL84" s="4">
        <f t="shared" ref="AL84:AL89" si="254">AI84/AK84</f>
        <v>19.033000000000001</v>
      </c>
      <c r="AM84" s="32">
        <f>0</f>
        <v>0</v>
      </c>
      <c r="AN84" s="32">
        <f t="shared" ref="AN84:AN89" si="255">AK84-AM84</f>
        <v>1</v>
      </c>
      <c r="AO84" s="10">
        <f t="shared" ref="AO84:AO89" si="256">AN84*AL84</f>
        <v>19.033000000000001</v>
      </c>
      <c r="AP84" s="10" t="str">
        <f t="shared" ref="AP84:AP89" si="257">+J84</f>
        <v>3) STOCK</v>
      </c>
    </row>
    <row r="85" spans="1:42" x14ac:dyDescent="0.25">
      <c r="A85" s="4" t="s">
        <v>36</v>
      </c>
      <c r="B85" s="5" t="s">
        <v>61</v>
      </c>
      <c r="C85" s="25" t="str">
        <f>VLOOKUP($B85,[1]SKU!$A$2:$H$1048576,2,FALSE)</f>
        <v>COSTILLAR IWP</v>
      </c>
      <c r="D85" s="24" t="str">
        <f>VLOOKUP($B85,[1]SKU!$A$2:$H$1048576,3,FALSE)</f>
        <v>CERDO</v>
      </c>
      <c r="E85" s="24" t="str">
        <f>VLOOKUP($B85,[1]SKU!$A$2:$H$1048576,4,FALSE)</f>
        <v>BRASIL</v>
      </c>
      <c r="F85" s="24" t="str">
        <f>VLOOKUP($B85,[1]SKU!$A$2:$H$1048576,5,FALSE)</f>
        <v>SEARA</v>
      </c>
      <c r="G85" s="24" t="str">
        <f>VLOOKUP($B85,[1]SKU!$A$2:$H$1048576,6,FALSE)</f>
        <v>CONGELADO</v>
      </c>
      <c r="H85" s="24" t="str">
        <f>VLOOKUP($B85,[1]SKU!$A$2:$H$1048576,7,FALSE)</f>
        <v>-</v>
      </c>
      <c r="I85" s="24" t="str">
        <f>VLOOKUP($B85,[1]SKU!$A$2:$H$1048576,8,FALSE)</f>
        <v>1PC/B - 9-10B/C</v>
      </c>
      <c r="J85" s="24" t="s">
        <v>35</v>
      </c>
      <c r="K85" s="33">
        <f t="shared" si="237"/>
        <v>24499.51</v>
      </c>
      <c r="L85" s="27">
        <f t="shared" si="238"/>
        <v>3177.2000997570981</v>
      </c>
      <c r="M85" s="66">
        <v>46554</v>
      </c>
      <c r="N85" s="30">
        <f t="shared" si="239"/>
        <v>77839845.616000012</v>
      </c>
      <c r="O85" s="20">
        <f t="shared" si="240"/>
        <v>3275.4640203681424</v>
      </c>
      <c r="P85" s="20">
        <f t="shared" si="241"/>
        <v>3416.3441932872024</v>
      </c>
      <c r="Q85" s="61">
        <v>1266037</v>
      </c>
      <c r="R85" s="62">
        <v>940</v>
      </c>
      <c r="S85" s="34">
        <v>45839</v>
      </c>
      <c r="T85" s="32">
        <f t="shared" si="242"/>
        <v>1352</v>
      </c>
      <c r="V85" s="36">
        <v>24499.51</v>
      </c>
      <c r="W85" s="36">
        <f t="shared" si="243"/>
        <v>24499.51</v>
      </c>
      <c r="X85" s="56">
        <f>W85/SUM($W$29)</f>
        <v>1</v>
      </c>
      <c r="Y85" s="38">
        <v>79623.41</v>
      </c>
      <c r="Z85" s="40">
        <f t="shared" si="244"/>
        <v>74846005.400000006</v>
      </c>
      <c r="AA85" s="40">
        <f t="shared" si="245"/>
        <v>3055.0000959202862</v>
      </c>
      <c r="AB85" s="47">
        <f>VLOOKUP(_xlfn.CONCAT(D85,E85),[1]INTERNACIÓN!$M$5:$N$1048576,2,FALSE)*Z85</f>
        <v>2993840.2160000005</v>
      </c>
      <c r="AC85" s="39">
        <f t="shared" si="246"/>
        <v>77839845.616000012</v>
      </c>
      <c r="AD85" s="41" t="str">
        <f t="shared" si="247"/>
        <v>SPA-281266037</v>
      </c>
      <c r="AE85" s="39">
        <f t="shared" si="248"/>
        <v>3177.2000997570981</v>
      </c>
      <c r="AF85" s="42">
        <f t="shared" si="249"/>
        <v>1.4741770019517459</v>
      </c>
      <c r="AG85" s="11">
        <f t="shared" si="250"/>
        <v>3.2500001020428577</v>
      </c>
      <c r="AH85" s="46">
        <f t="shared" si="251"/>
        <v>940</v>
      </c>
      <c r="AI85" s="4">
        <f t="shared" si="252"/>
        <v>24499.51</v>
      </c>
      <c r="AJ85" s="43">
        <f t="shared" si="253"/>
        <v>1266037</v>
      </c>
      <c r="AK85" s="32">
        <v>1352</v>
      </c>
      <c r="AL85" s="4">
        <f t="shared" si="254"/>
        <v>18.120939349112426</v>
      </c>
      <c r="AM85" s="32">
        <f>0</f>
        <v>0</v>
      </c>
      <c r="AN85" s="32">
        <f t="shared" si="255"/>
        <v>1352</v>
      </c>
      <c r="AO85" s="10">
        <f t="shared" si="256"/>
        <v>24499.51</v>
      </c>
      <c r="AP85" s="10" t="str">
        <f t="shared" si="257"/>
        <v>3) STOCK</v>
      </c>
    </row>
    <row r="86" spans="1:42" x14ac:dyDescent="0.25">
      <c r="A86" s="4" t="s">
        <v>36</v>
      </c>
      <c r="B86" s="5" t="s">
        <v>62</v>
      </c>
      <c r="C86" s="25" t="str">
        <f>VLOOKUP($B86,[1]SKU!$A$2:$H$1048576,2,FALSE)</f>
        <v xml:space="preserve">CHULETA CENTRO </v>
      </c>
      <c r="D86" s="24" t="str">
        <f>VLOOKUP($B86,[1]SKU!$A$2:$H$1048576,3,FALSE)</f>
        <v>CERDO</v>
      </c>
      <c r="E86" s="24" t="str">
        <f>VLOOKUP($B86,[1]SKU!$A$2:$H$1048576,4,FALSE)</f>
        <v>BRASIL</v>
      </c>
      <c r="F86" s="24" t="str">
        <f>VLOOKUP($B86,[1]SKU!$A$2:$H$1048576,5,FALSE)</f>
        <v>SEARA</v>
      </c>
      <c r="G86" s="24" t="str">
        <f>VLOOKUP($B86,[1]SKU!$A$2:$H$1048576,6,FALSE)</f>
        <v>CONGELADO</v>
      </c>
      <c r="H86" s="24" t="str">
        <f>VLOOKUP($B86,[1]SKU!$A$2:$H$1048576,7,FALSE)</f>
        <v>-</v>
      </c>
      <c r="I86" s="24" t="str">
        <f>VLOOKUP($B86,[1]SKU!$A$2:$H$1048576,8,FALSE)</f>
        <v>1PC/B - 3-4B/C</v>
      </c>
      <c r="J86" s="24" t="s">
        <v>35</v>
      </c>
      <c r="K86" s="33">
        <f t="shared" si="237"/>
        <v>24362.82</v>
      </c>
      <c r="L86" s="27">
        <f t="shared" si="238"/>
        <v>2365.7918234424424</v>
      </c>
      <c r="M86" s="66">
        <v>46559</v>
      </c>
      <c r="N86" s="30">
        <f t="shared" si="239"/>
        <v>57637360.352000006</v>
      </c>
      <c r="O86" s="20">
        <f t="shared" si="240"/>
        <v>2438.9606427241674</v>
      </c>
      <c r="P86" s="20">
        <f t="shared" si="241"/>
        <v>2543.8621757445617</v>
      </c>
      <c r="Q86" s="61">
        <v>1267093</v>
      </c>
      <c r="R86" s="62">
        <v>940</v>
      </c>
      <c r="S86" s="34">
        <v>45839</v>
      </c>
      <c r="T86" s="32">
        <f t="shared" si="242"/>
        <v>1344</v>
      </c>
      <c r="V86" s="36">
        <v>24362.82</v>
      </c>
      <c r="W86" s="36">
        <f t="shared" si="243"/>
        <v>24362.82</v>
      </c>
      <c r="X86" s="56">
        <f>W86/SUM($W$30)</f>
        <v>1</v>
      </c>
      <c r="Y86" s="38">
        <v>58958.02</v>
      </c>
      <c r="Z86" s="40">
        <f t="shared" si="244"/>
        <v>55420538.799999997</v>
      </c>
      <c r="AA86" s="40">
        <f t="shared" si="245"/>
        <v>2274.7998302331175</v>
      </c>
      <c r="AB86" s="47">
        <f>VLOOKUP(_xlfn.CONCAT(D86,E86),[1]INTERNACIÓN!$M$5:$N$1048576,2,FALSE)*Z86</f>
        <v>2216821.5520000001</v>
      </c>
      <c r="AC86" s="39">
        <f t="shared" si="246"/>
        <v>57637360.351999998</v>
      </c>
      <c r="AD86" s="41" t="str">
        <f t="shared" si="247"/>
        <v>LBI-301267093</v>
      </c>
      <c r="AE86" s="39">
        <f t="shared" si="248"/>
        <v>2365.7918234424424</v>
      </c>
      <c r="AF86" s="42">
        <f t="shared" si="249"/>
        <v>1.0976947589139776</v>
      </c>
      <c r="AG86" s="11">
        <f t="shared" si="250"/>
        <v>2.4199998193969332</v>
      </c>
      <c r="AH86" s="46">
        <f t="shared" si="251"/>
        <v>940</v>
      </c>
      <c r="AI86" s="4">
        <f t="shared" si="252"/>
        <v>24362.82</v>
      </c>
      <c r="AJ86" s="43">
        <f t="shared" si="253"/>
        <v>1267093</v>
      </c>
      <c r="AK86" s="32">
        <v>1344</v>
      </c>
      <c r="AL86" s="4">
        <f t="shared" si="254"/>
        <v>18.127098214285713</v>
      </c>
      <c r="AM86" s="32">
        <f>0</f>
        <v>0</v>
      </c>
      <c r="AN86" s="32">
        <f t="shared" si="255"/>
        <v>1344</v>
      </c>
      <c r="AO86" s="10">
        <f t="shared" si="256"/>
        <v>24362.82</v>
      </c>
      <c r="AP86" s="10" t="str">
        <f t="shared" si="257"/>
        <v>3) STOCK</v>
      </c>
    </row>
    <row r="87" spans="1:42" x14ac:dyDescent="0.25">
      <c r="A87" s="4" t="s">
        <v>36</v>
      </c>
      <c r="B87" s="5" t="s">
        <v>62</v>
      </c>
      <c r="C87" s="25" t="str">
        <f>VLOOKUP($B87,[1]SKU!$A$2:$H$1048576,2,FALSE)</f>
        <v xml:space="preserve">CHULETA CENTRO </v>
      </c>
      <c r="D87" s="24" t="str">
        <f>VLOOKUP($B87,[1]SKU!$A$2:$H$1048576,3,FALSE)</f>
        <v>CERDO</v>
      </c>
      <c r="E87" s="24" t="str">
        <f>VLOOKUP($B87,[1]SKU!$A$2:$H$1048576,4,FALSE)</f>
        <v>BRASIL</v>
      </c>
      <c r="F87" s="24" t="str">
        <f>VLOOKUP($B87,[1]SKU!$A$2:$H$1048576,5,FALSE)</f>
        <v>SEARA</v>
      </c>
      <c r="G87" s="24" t="str">
        <f>VLOOKUP($B87,[1]SKU!$A$2:$H$1048576,6,FALSE)</f>
        <v>CONGELADO</v>
      </c>
      <c r="H87" s="24" t="str">
        <f>VLOOKUP($B87,[1]SKU!$A$2:$H$1048576,7,FALSE)</f>
        <v>-</v>
      </c>
      <c r="I87" s="24" t="str">
        <f>VLOOKUP($B87,[1]SKU!$A$2:$H$1048576,8,FALSE)</f>
        <v>1PC/B - 3-4B/C</v>
      </c>
      <c r="J87" s="24" t="s">
        <v>35</v>
      </c>
      <c r="K87" s="33">
        <f t="shared" si="237"/>
        <v>24387.630000000005</v>
      </c>
      <c r="L87" s="27">
        <f t="shared" si="238"/>
        <v>2365.7918156048781</v>
      </c>
      <c r="M87" s="66">
        <v>46558</v>
      </c>
      <c r="N87" s="30">
        <f t="shared" si="239"/>
        <v>57696055.456000008</v>
      </c>
      <c r="O87" s="20">
        <f t="shared" si="240"/>
        <v>2438.9606346442042</v>
      </c>
      <c r="P87" s="20">
        <f t="shared" si="241"/>
        <v>2543.8621673170733</v>
      </c>
      <c r="Q87" s="61">
        <v>1265960</v>
      </c>
      <c r="R87" s="62">
        <v>940</v>
      </c>
      <c r="S87" s="34">
        <v>45839</v>
      </c>
      <c r="T87" s="32">
        <f t="shared" si="242"/>
        <v>1320</v>
      </c>
      <c r="V87" s="36">
        <v>24387.63</v>
      </c>
      <c r="W87" s="36">
        <f t="shared" si="243"/>
        <v>24387.63</v>
      </c>
      <c r="X87" s="56">
        <f>W87/SUM($W$31)</f>
        <v>1</v>
      </c>
      <c r="Y87" s="38">
        <v>59018.06</v>
      </c>
      <c r="Z87" s="40">
        <f t="shared" si="244"/>
        <v>55476976.399999999</v>
      </c>
      <c r="AA87" s="40">
        <f t="shared" si="245"/>
        <v>2274.7998226969985</v>
      </c>
      <c r="AB87" s="47">
        <f>VLOOKUP(_xlfn.CONCAT(D87,E87),[1]INTERNACIÓN!$M$5:$N$1048576,2,FALSE)*Z87</f>
        <v>2219079.0559999999</v>
      </c>
      <c r="AC87" s="39">
        <f t="shared" si="246"/>
        <v>57696055.456</v>
      </c>
      <c r="AD87" s="41" t="str">
        <f t="shared" si="247"/>
        <v>LBI-301265960</v>
      </c>
      <c r="AE87" s="39">
        <f t="shared" si="248"/>
        <v>2365.7918156048781</v>
      </c>
      <c r="AF87" s="42">
        <f t="shared" si="249"/>
        <v>1.0976947552774563</v>
      </c>
      <c r="AG87" s="11">
        <f t="shared" si="250"/>
        <v>2.4199998113797854</v>
      </c>
      <c r="AH87" s="46">
        <f t="shared" si="251"/>
        <v>940</v>
      </c>
      <c r="AI87" s="4">
        <f t="shared" si="252"/>
        <v>24387.63</v>
      </c>
      <c r="AJ87" s="43">
        <f t="shared" si="253"/>
        <v>1265960</v>
      </c>
      <c r="AK87" s="32">
        <v>1320</v>
      </c>
      <c r="AL87" s="4">
        <f t="shared" si="254"/>
        <v>18.475477272727275</v>
      </c>
      <c r="AM87" s="32">
        <f>0</f>
        <v>0</v>
      </c>
      <c r="AN87" s="32">
        <f t="shared" si="255"/>
        <v>1320</v>
      </c>
      <c r="AO87" s="10">
        <f t="shared" si="256"/>
        <v>24387.630000000005</v>
      </c>
      <c r="AP87" s="10" t="str">
        <f t="shared" si="257"/>
        <v>3) STOCK</v>
      </c>
    </row>
    <row r="88" spans="1:42" x14ac:dyDescent="0.25">
      <c r="A88" s="4" t="s">
        <v>36</v>
      </c>
      <c r="B88" s="5" t="s">
        <v>63</v>
      </c>
      <c r="C88" s="25" t="str">
        <f>VLOOKUP($B88,[1]SKU!$A$2:$H$1048576,2,FALSE)</f>
        <v>PULPA PIERNA</v>
      </c>
      <c r="D88" s="24" t="str">
        <f>VLOOKUP($B88,[1]SKU!$A$2:$H$1048576,3,FALSE)</f>
        <v>CERDO</v>
      </c>
      <c r="E88" s="24" t="str">
        <f>VLOOKUP($B88,[1]SKU!$A$2:$H$1048576,4,FALSE)</f>
        <v>BRASIL</v>
      </c>
      <c r="F88" s="24" t="str">
        <f>VLOOKUP($B88,[1]SKU!$A$2:$H$1048576,5,FALSE)</f>
        <v>SEARA</v>
      </c>
      <c r="G88" s="24" t="str">
        <f>VLOOKUP($B88,[1]SKU!$A$2:$H$1048576,6,FALSE)</f>
        <v>CONGELADO</v>
      </c>
      <c r="H88" s="24" t="str">
        <f>VLOOKUP($B88,[1]SKU!$A$2:$H$1048576,7,FALSE)</f>
        <v>-</v>
      </c>
      <c r="I88" s="24" t="str">
        <f>VLOOKUP($B88,[1]SKU!$A$2:$H$1048576,8,FALSE)</f>
        <v>1PC/B - 2B/C</v>
      </c>
      <c r="J88" s="24" t="s">
        <v>35</v>
      </c>
      <c r="K88" s="33">
        <f t="shared" si="237"/>
        <v>23961</v>
      </c>
      <c r="L88" s="27">
        <f t="shared" si="238"/>
        <v>2923.8946879999999</v>
      </c>
      <c r="M88" s="66">
        <v>46541</v>
      </c>
      <c r="N88" s="30">
        <f t="shared" si="239"/>
        <v>70059440.619167998</v>
      </c>
      <c r="O88" s="20">
        <f t="shared" si="240"/>
        <v>3014.3244206185568</v>
      </c>
      <c r="P88" s="20">
        <f t="shared" si="241"/>
        <v>3143.972782795699</v>
      </c>
      <c r="Q88" s="61" t="s">
        <v>64</v>
      </c>
      <c r="R88" s="62">
        <v>940.28</v>
      </c>
      <c r="S88" s="34">
        <v>45839</v>
      </c>
      <c r="T88" s="32">
        <f t="shared" si="242"/>
        <v>1175</v>
      </c>
      <c r="V88" s="36">
        <v>23961</v>
      </c>
      <c r="W88" s="36">
        <f t="shared" si="243"/>
        <v>23961</v>
      </c>
      <c r="X88" s="56">
        <f>W88/SUM($W$4)</f>
        <v>1</v>
      </c>
      <c r="Y88" s="38">
        <v>71643.39</v>
      </c>
      <c r="Z88" s="40">
        <f t="shared" si="244"/>
        <v>67364846.749200001</v>
      </c>
      <c r="AA88" s="40">
        <f t="shared" si="245"/>
        <v>2811.4371999999998</v>
      </c>
      <c r="AB88" s="47">
        <f>VLOOKUP(_xlfn.CONCAT(D88,E88),[1]INTERNACIÓN!$M$5:$N$1048576,2,FALSE)*Z88</f>
        <v>2694593.8699680003</v>
      </c>
      <c r="AC88" s="39">
        <f t="shared" si="246"/>
        <v>70059440.619167998</v>
      </c>
      <c r="AD88" s="41" t="str">
        <f t="shared" si="247"/>
        <v>LWS-571261158</v>
      </c>
      <c r="AE88" s="39">
        <f t="shared" si="248"/>
        <v>2923.8946879999999</v>
      </c>
      <c r="AF88" s="42">
        <f t="shared" si="249"/>
        <v>1.3562427992125627</v>
      </c>
      <c r="AG88" s="11">
        <f t="shared" si="250"/>
        <v>2.9899999999999998</v>
      </c>
      <c r="AH88" s="46">
        <f t="shared" si="251"/>
        <v>940.28</v>
      </c>
      <c r="AI88" s="4">
        <f t="shared" si="252"/>
        <v>23961</v>
      </c>
      <c r="AJ88" s="43" t="str">
        <f t="shared" si="253"/>
        <v>1261158</v>
      </c>
      <c r="AK88" s="32">
        <v>1175</v>
      </c>
      <c r="AL88" s="4">
        <f t="shared" si="254"/>
        <v>20.392340425531916</v>
      </c>
      <c r="AM88" s="32">
        <f>0</f>
        <v>0</v>
      </c>
      <c r="AN88" s="32">
        <f t="shared" si="255"/>
        <v>1175</v>
      </c>
      <c r="AO88" s="10">
        <f t="shared" si="256"/>
        <v>23961</v>
      </c>
      <c r="AP88" s="10" t="str">
        <f t="shared" si="257"/>
        <v>3) STOCK</v>
      </c>
    </row>
    <row r="89" spans="1:42" x14ac:dyDescent="0.25">
      <c r="A89" s="4" t="s">
        <v>36</v>
      </c>
      <c r="B89" s="5" t="s">
        <v>63</v>
      </c>
      <c r="C89" s="25" t="str">
        <f>VLOOKUP($B89,[1]SKU!$A$2:$H$1048576,2,FALSE)</f>
        <v>PULPA PIERNA</v>
      </c>
      <c r="D89" s="24" t="str">
        <f>VLOOKUP($B89,[1]SKU!$A$2:$H$1048576,3,FALSE)</f>
        <v>CERDO</v>
      </c>
      <c r="E89" s="24" t="str">
        <f>VLOOKUP($B89,[1]SKU!$A$2:$H$1048576,4,FALSE)</f>
        <v>BRASIL</v>
      </c>
      <c r="F89" s="24" t="str">
        <f>VLOOKUP($B89,[1]SKU!$A$2:$H$1048576,5,FALSE)</f>
        <v>SEARA</v>
      </c>
      <c r="G89" s="24" t="str">
        <f>VLOOKUP($B89,[1]SKU!$A$2:$H$1048576,6,FALSE)</f>
        <v>CONGELADO</v>
      </c>
      <c r="H89" s="24" t="str">
        <f>VLOOKUP($B89,[1]SKU!$A$2:$H$1048576,7,FALSE)</f>
        <v>-</v>
      </c>
      <c r="I89" s="24" t="str">
        <f>VLOOKUP($B89,[1]SKU!$A$2:$H$1048576,8,FALSE)</f>
        <v>1PC/B - 2B/C</v>
      </c>
      <c r="J89" s="24" t="s">
        <v>35</v>
      </c>
      <c r="K89" s="33">
        <f t="shared" si="237"/>
        <v>23995.84</v>
      </c>
      <c r="L89" s="27">
        <f t="shared" si="238"/>
        <v>2904.3366683878539</v>
      </c>
      <c r="M89" s="66">
        <v>46541</v>
      </c>
      <c r="N89" s="30">
        <f t="shared" si="239"/>
        <v>69691998.000768006</v>
      </c>
      <c r="O89" s="20">
        <f t="shared" si="240"/>
        <v>2994.1615138019115</v>
      </c>
      <c r="P89" s="20">
        <f t="shared" si="241"/>
        <v>3122.9426541804883</v>
      </c>
      <c r="Q89" s="61">
        <v>1260796</v>
      </c>
      <c r="R89" s="62">
        <v>940.28</v>
      </c>
      <c r="S89" s="34">
        <v>45839</v>
      </c>
      <c r="T89" s="32">
        <f t="shared" si="242"/>
        <v>1138</v>
      </c>
      <c r="V89" s="36">
        <v>23995.84</v>
      </c>
      <c r="W89" s="36">
        <f t="shared" si="243"/>
        <v>23995.84</v>
      </c>
      <c r="X89" s="56">
        <f>W89/SUM($W$5)</f>
        <v>1</v>
      </c>
      <c r="Y89" s="38">
        <v>71267.64</v>
      </c>
      <c r="Z89" s="40">
        <f t="shared" si="244"/>
        <v>67011536.5392</v>
      </c>
      <c r="AA89" s="40">
        <f t="shared" si="245"/>
        <v>2792.6314119113981</v>
      </c>
      <c r="AB89" s="47">
        <f>VLOOKUP(_xlfn.CONCAT(D89,E89),[1]INTERNACIÓN!$M$5:$N$1048576,2,FALSE)*Z89</f>
        <v>2680461.4615680003</v>
      </c>
      <c r="AC89" s="39">
        <f t="shared" si="246"/>
        <v>69691998.000768006</v>
      </c>
      <c r="AD89" s="41" t="str">
        <f t="shared" si="247"/>
        <v>LWS-571260796</v>
      </c>
      <c r="AE89" s="39">
        <f t="shared" si="248"/>
        <v>2904.3366683878539</v>
      </c>
      <c r="AF89" s="42">
        <f t="shared" si="249"/>
        <v>1.347170850289541</v>
      </c>
      <c r="AG89" s="11">
        <f t="shared" si="250"/>
        <v>2.9699997999653274</v>
      </c>
      <c r="AH89" s="46">
        <f t="shared" si="251"/>
        <v>940.28</v>
      </c>
      <c r="AI89" s="4">
        <f t="shared" si="252"/>
        <v>23995.84</v>
      </c>
      <c r="AJ89" s="43">
        <f t="shared" si="253"/>
        <v>1260796</v>
      </c>
      <c r="AK89" s="32">
        <v>1138</v>
      </c>
      <c r="AL89" s="4">
        <f t="shared" si="254"/>
        <v>21.08597539543058</v>
      </c>
      <c r="AM89" s="32">
        <f>0</f>
        <v>0</v>
      </c>
      <c r="AN89" s="32">
        <f t="shared" si="255"/>
        <v>1138</v>
      </c>
      <c r="AO89" s="10">
        <f t="shared" si="256"/>
        <v>23995.84</v>
      </c>
      <c r="AP89" s="10" t="str">
        <f t="shared" si="257"/>
        <v>3) STOCK</v>
      </c>
    </row>
    <row r="90" spans="1:42" x14ac:dyDescent="0.25">
      <c r="A90" s="4" t="s">
        <v>36</v>
      </c>
      <c r="B90" s="5">
        <v>966</v>
      </c>
      <c r="C90" s="25" t="str">
        <f>VLOOKUP($B90,[1]SKU!$A$2:$H$1048576,2,FALSE)</f>
        <v>POSTA PALETA</v>
      </c>
      <c r="D90" s="24" t="str">
        <f>VLOOKUP($B90,[1]SKU!$A$2:$H$1048576,3,FALSE)</f>
        <v>VACUNO</v>
      </c>
      <c r="E90" s="24" t="str">
        <f>VLOOKUP($B90,[1]SKU!$A$2:$H$1048576,4,FALSE)</f>
        <v>BRASIL</v>
      </c>
      <c r="F90" s="24" t="str">
        <f>VLOOKUP($B90,[1]SKU!$A$2:$H$1048576,5,FALSE)</f>
        <v>FRIBOI</v>
      </c>
      <c r="G90" s="24" t="str">
        <f>VLOOKUP($B90,[1]SKU!$A$2:$H$1048576,6,FALSE)</f>
        <v>ENFRIADO</v>
      </c>
      <c r="H90" s="24" t="str">
        <f>VLOOKUP($B90,[1]SKU!$A$2:$H$1048576,7,FALSE)</f>
        <v>V</v>
      </c>
      <c r="I90" s="24" t="str">
        <f>VLOOKUP($B90,[1]SKU!$A$2:$H$1048576,8,FALSE)</f>
        <v>1PC/B - 3-8B/C</v>
      </c>
      <c r="J90" s="24" t="s">
        <v>35</v>
      </c>
      <c r="K90" s="33">
        <f t="shared" ref="K90:K96" si="258">AO90</f>
        <v>4675.04</v>
      </c>
      <c r="L90" s="27">
        <f t="shared" ref="L90:L96" si="259">+AE90</f>
        <v>5632.727987493583</v>
      </c>
      <c r="M90" s="66">
        <v>45921</v>
      </c>
      <c r="N90" s="30">
        <f t="shared" ref="N90:N96" si="260">+K90*L90</f>
        <v>26333228.650651999</v>
      </c>
      <c r="O90" s="20">
        <f t="shared" ref="O90:O96" si="261">+L90/(1-0.03)</f>
        <v>5806.9360695810137</v>
      </c>
      <c r="P90" s="20">
        <f t="shared" ref="P90:P96" si="262">+L90/(1-0.07)</f>
        <v>6056.6967607457882</v>
      </c>
      <c r="Q90" s="61" t="s">
        <v>65</v>
      </c>
      <c r="R90" s="62">
        <v>940.28</v>
      </c>
      <c r="S90" s="34">
        <v>45839</v>
      </c>
      <c r="T90" s="32">
        <f t="shared" ref="T90:T96" si="263">+AN90</f>
        <v>239</v>
      </c>
      <c r="V90" s="36">
        <v>4675.04</v>
      </c>
      <c r="W90" s="36">
        <f t="shared" ref="W90:W96" si="264">IF(E90="canada",V90/2.20462,IF(E90="usa",V90/2.20462,V90))</f>
        <v>4675.04</v>
      </c>
      <c r="X90" s="37">
        <f>SUM(W90)/SUM($W$6:$W$13)</f>
        <v>0.19471453074012168</v>
      </c>
      <c r="Y90" s="38">
        <v>27190.03</v>
      </c>
      <c r="Z90" s="40">
        <f t="shared" ref="Z90:Z96" si="265">Y90*AH90</f>
        <v>25566241.408399999</v>
      </c>
      <c r="AA90" s="40">
        <f t="shared" ref="AA90:AA96" si="266">Z90/W90</f>
        <v>5468.6679490228962</v>
      </c>
      <c r="AB90" s="47">
        <f>VLOOKUP(_xlfn.CONCAT(D90,E90),[1]INTERNACIÓN!$M$5:$N$1048576,2,FALSE)*Z90</f>
        <v>766987.24225199991</v>
      </c>
      <c r="AC90" s="39">
        <f t="shared" ref="AC90:AC96" si="267">Z90+AB90</f>
        <v>26333228.650651999</v>
      </c>
      <c r="AD90" s="41" t="str">
        <f t="shared" ref="AD90:AD96" si="268">_xlfn.CONCAT(B90,Q90)</f>
        <v>96661703002-2</v>
      </c>
      <c r="AE90" s="39">
        <f t="shared" ref="AE90:AE96" si="269">AC90/W90</f>
        <v>5632.727987493583</v>
      </c>
      <c r="AF90" s="42">
        <f t="shared" ref="AF90:AF96" si="270">IF(E90="USA",Y90/V90,IF(E90="CANADA",Y90/V90,(Y90/V90)/2.20462))</f>
        <v>2.6380961051332883</v>
      </c>
      <c r="AG90" s="11">
        <f t="shared" ref="AG90:AG96" si="271">Y90/W90</f>
        <v>5.8159994352989495</v>
      </c>
      <c r="AH90" s="46">
        <f t="shared" ref="AH90:AH96" si="272">IF(R90&lt;&gt;"",R90,"")</f>
        <v>940.28</v>
      </c>
      <c r="AI90" s="4">
        <f t="shared" ref="AI90:AI96" si="273">W90</f>
        <v>4675.04</v>
      </c>
      <c r="AJ90" s="43" t="str">
        <f t="shared" ref="AJ90:AJ96" si="274">IF(Q90&lt;&gt;"",Q90,"")</f>
        <v>61703002-2</v>
      </c>
      <c r="AK90" s="32">
        <v>239</v>
      </c>
      <c r="AL90" s="4">
        <f t="shared" ref="AL90:AL96" si="275">AI90/AK90</f>
        <v>19.560836820083683</v>
      </c>
      <c r="AM90" s="32">
        <f>0</f>
        <v>0</v>
      </c>
      <c r="AN90" s="32">
        <f t="shared" ref="AN90:AN96" si="276">AK90-AM90</f>
        <v>239</v>
      </c>
      <c r="AO90" s="10">
        <f t="shared" ref="AO90:AO96" si="277">AN90*AL90</f>
        <v>4675.04</v>
      </c>
      <c r="AP90" s="10" t="str">
        <f t="shared" ref="AP90:AP96" si="278">+J90</f>
        <v>3) STOCK</v>
      </c>
    </row>
    <row r="91" spans="1:42" x14ac:dyDescent="0.25">
      <c r="A91" s="4" t="s">
        <v>36</v>
      </c>
      <c r="B91" s="5">
        <v>968</v>
      </c>
      <c r="C91" s="25" t="str">
        <f>VLOOKUP($B91,[1]SKU!$A$2:$H$1048576,2,FALSE)</f>
        <v>HUACHALOMO</v>
      </c>
      <c r="D91" s="24" t="str">
        <f>VLOOKUP($B91,[1]SKU!$A$2:$H$1048576,3,FALSE)</f>
        <v>VACUNO</v>
      </c>
      <c r="E91" s="24" t="str">
        <f>VLOOKUP($B91,[1]SKU!$A$2:$H$1048576,4,FALSE)</f>
        <v>BRASIL</v>
      </c>
      <c r="F91" s="24" t="str">
        <f>VLOOKUP($B91,[1]SKU!$A$2:$H$1048576,5,FALSE)</f>
        <v>FRIBOI</v>
      </c>
      <c r="G91" s="24" t="str">
        <f>VLOOKUP($B91,[1]SKU!$A$2:$H$1048576,6,FALSE)</f>
        <v>ENFRIADO</v>
      </c>
      <c r="H91" s="24" t="str">
        <f>VLOOKUP($B91,[1]SKU!$A$2:$H$1048576,7,FALSE)</f>
        <v>V</v>
      </c>
      <c r="I91" s="24" t="str">
        <f>VLOOKUP($B91,[1]SKU!$A$2:$H$1048576,8,FALSE)</f>
        <v>1PC/B - 3-13B/C</v>
      </c>
      <c r="J91" s="24" t="s">
        <v>35</v>
      </c>
      <c r="K91" s="33">
        <f t="shared" si="258"/>
        <v>4529.6260000000002</v>
      </c>
      <c r="L91" s="27">
        <f t="shared" si="259"/>
        <v>5632.7275046814011</v>
      </c>
      <c r="M91" s="66">
        <v>45921</v>
      </c>
      <c r="N91" s="30">
        <f t="shared" si="260"/>
        <v>25514148.956119996</v>
      </c>
      <c r="O91" s="20">
        <f t="shared" si="261"/>
        <v>5806.9355718364959</v>
      </c>
      <c r="P91" s="20">
        <f t="shared" si="262"/>
        <v>6056.6962415929047</v>
      </c>
      <c r="Q91" s="61" t="s">
        <v>65</v>
      </c>
      <c r="R91" s="62">
        <v>940.28</v>
      </c>
      <c r="S91" s="34">
        <v>45839</v>
      </c>
      <c r="T91" s="32">
        <f t="shared" si="263"/>
        <v>244</v>
      </c>
      <c r="V91" s="36">
        <v>4529.6260000000002</v>
      </c>
      <c r="W91" s="36">
        <f t="shared" si="264"/>
        <v>4529.6260000000002</v>
      </c>
      <c r="X91" s="37">
        <f t="shared" ref="X91:X97" si="279">SUM(W91)/SUM($W$6:$W$13)</f>
        <v>0.18865806517553957</v>
      </c>
      <c r="Y91" s="38">
        <v>26344.3</v>
      </c>
      <c r="Z91" s="40">
        <f t="shared" si="265"/>
        <v>24771018.403999999</v>
      </c>
      <c r="AA91" s="40">
        <f t="shared" si="266"/>
        <v>5468.667480273205</v>
      </c>
      <c r="AB91" s="47">
        <f>VLOOKUP(_xlfn.CONCAT(D91,E91),[1]INTERNACIÓN!$M$5:$N$1048576,2,FALSE)*Z91</f>
        <v>743130.55211999989</v>
      </c>
      <c r="AC91" s="39">
        <f t="shared" si="267"/>
        <v>25514148.956119999</v>
      </c>
      <c r="AD91" s="41" t="str">
        <f t="shared" si="268"/>
        <v>96861703002-2</v>
      </c>
      <c r="AE91" s="39">
        <f t="shared" si="269"/>
        <v>5632.7275046814011</v>
      </c>
      <c r="AF91" s="42">
        <f t="shared" si="270"/>
        <v>2.6380958790075217</v>
      </c>
      <c r="AG91" s="11">
        <f t="shared" si="271"/>
        <v>5.8159989367775617</v>
      </c>
      <c r="AH91" s="46">
        <f t="shared" si="272"/>
        <v>940.28</v>
      </c>
      <c r="AI91" s="4">
        <f t="shared" si="273"/>
        <v>4529.6260000000002</v>
      </c>
      <c r="AJ91" s="43" t="str">
        <f t="shared" si="274"/>
        <v>61703002-2</v>
      </c>
      <c r="AK91" s="32">
        <v>244</v>
      </c>
      <c r="AL91" s="4">
        <f t="shared" si="275"/>
        <v>18.564040983606557</v>
      </c>
      <c r="AM91" s="32">
        <f>0</f>
        <v>0</v>
      </c>
      <c r="AN91" s="32">
        <f t="shared" si="276"/>
        <v>244</v>
      </c>
      <c r="AO91" s="10">
        <f t="shared" si="277"/>
        <v>4529.6260000000002</v>
      </c>
      <c r="AP91" s="10" t="str">
        <f t="shared" si="278"/>
        <v>3) STOCK</v>
      </c>
    </row>
    <row r="92" spans="1:42" x14ac:dyDescent="0.25">
      <c r="A92" s="4" t="s">
        <v>36</v>
      </c>
      <c r="B92" s="5">
        <v>973</v>
      </c>
      <c r="C92" s="25" t="str">
        <f>VLOOKUP($B92,[1]SKU!$A$2:$H$1048576,2,FALSE)</f>
        <v>ABASTERO</v>
      </c>
      <c r="D92" s="24" t="str">
        <f>VLOOKUP($B92,[1]SKU!$A$2:$H$1048576,3,FALSE)</f>
        <v>VACUNO</v>
      </c>
      <c r="E92" s="24" t="str">
        <f>VLOOKUP($B92,[1]SKU!$A$2:$H$1048576,4,FALSE)</f>
        <v>BRASIL</v>
      </c>
      <c r="F92" s="24" t="str">
        <f>VLOOKUP($B92,[1]SKU!$A$2:$H$1048576,5,FALSE)</f>
        <v>FRIBOI</v>
      </c>
      <c r="G92" s="24" t="str">
        <f>VLOOKUP($B92,[1]SKU!$A$2:$H$1048576,6,FALSE)</f>
        <v>ENFRIADO</v>
      </c>
      <c r="H92" s="24" t="str">
        <f>VLOOKUP($B92,[1]SKU!$A$2:$H$1048576,7,FALSE)</f>
        <v>V</v>
      </c>
      <c r="I92" s="24" t="str">
        <f>VLOOKUP($B92,[1]SKU!$A$2:$H$1048576,8,FALSE)</f>
        <v>1PC/B - 8-25B/C</v>
      </c>
      <c r="J92" s="24" t="s">
        <v>35</v>
      </c>
      <c r="K92" s="33">
        <f t="shared" si="258"/>
        <v>1616.8330000000001</v>
      </c>
      <c r="L92" s="27">
        <f t="shared" si="259"/>
        <v>5632.7280983255541</v>
      </c>
      <c r="M92" s="66">
        <v>45921</v>
      </c>
      <c r="N92" s="30">
        <f t="shared" si="260"/>
        <v>9107180.6694000009</v>
      </c>
      <c r="O92" s="20">
        <f t="shared" si="261"/>
        <v>5806.9361838407776</v>
      </c>
      <c r="P92" s="20">
        <f t="shared" si="262"/>
        <v>6056.6968799199512</v>
      </c>
      <c r="Q92" s="61" t="s">
        <v>65</v>
      </c>
      <c r="R92" s="62">
        <v>940.28</v>
      </c>
      <c r="S92" s="34">
        <v>45839</v>
      </c>
      <c r="T92" s="32">
        <f t="shared" si="263"/>
        <v>73</v>
      </c>
      <c r="V92" s="36">
        <v>1616.8330000000001</v>
      </c>
      <c r="W92" s="36">
        <f t="shared" si="264"/>
        <v>1616.8330000000001</v>
      </c>
      <c r="X92" s="37">
        <f t="shared" si="279"/>
        <v>6.7340788288473077E-2</v>
      </c>
      <c r="Y92" s="38">
        <v>9403.5</v>
      </c>
      <c r="Z92" s="40">
        <f t="shared" si="265"/>
        <v>8841922.9800000004</v>
      </c>
      <c r="AA92" s="40">
        <f t="shared" si="266"/>
        <v>5468.6680566267514</v>
      </c>
      <c r="AB92" s="47">
        <f>VLOOKUP(_xlfn.CONCAT(D92,E92),[1]INTERNACIÓN!$M$5:$N$1048576,2,FALSE)*Z92</f>
        <v>265257.68940000003</v>
      </c>
      <c r="AC92" s="39">
        <f t="shared" si="267"/>
        <v>9107180.6694000009</v>
      </c>
      <c r="AD92" s="41" t="str">
        <f t="shared" si="268"/>
        <v>97361703002-2</v>
      </c>
      <c r="AE92" s="39">
        <f t="shared" si="269"/>
        <v>5632.7280983255541</v>
      </c>
      <c r="AF92" s="42">
        <f t="shared" si="270"/>
        <v>2.6380961570415979</v>
      </c>
      <c r="AG92" s="11">
        <f t="shared" si="271"/>
        <v>5.8159995497370476</v>
      </c>
      <c r="AH92" s="46">
        <f t="shared" si="272"/>
        <v>940.28</v>
      </c>
      <c r="AI92" s="4">
        <f t="shared" si="273"/>
        <v>1616.8330000000001</v>
      </c>
      <c r="AJ92" s="43" t="str">
        <f t="shared" si="274"/>
        <v>61703002-2</v>
      </c>
      <c r="AK92" s="32">
        <v>73</v>
      </c>
      <c r="AL92" s="4">
        <f t="shared" si="275"/>
        <v>22.148397260273974</v>
      </c>
      <c r="AM92" s="32">
        <f>0</f>
        <v>0</v>
      </c>
      <c r="AN92" s="32">
        <f t="shared" si="276"/>
        <v>73</v>
      </c>
      <c r="AO92" s="10">
        <f t="shared" si="277"/>
        <v>1616.8330000000001</v>
      </c>
      <c r="AP92" s="10" t="str">
        <f t="shared" si="278"/>
        <v>3) STOCK</v>
      </c>
    </row>
    <row r="93" spans="1:42" x14ac:dyDescent="0.25">
      <c r="A93" s="4" t="s">
        <v>36</v>
      </c>
      <c r="B93" s="5">
        <v>974</v>
      </c>
      <c r="C93" s="25" t="str">
        <f>VLOOKUP($B93,[1]SKU!$A$2:$H$1048576,2,FALSE)</f>
        <v>CHOCLILLO</v>
      </c>
      <c r="D93" s="24" t="str">
        <f>VLOOKUP($B93,[1]SKU!$A$2:$H$1048576,3,FALSE)</f>
        <v>VACUNO</v>
      </c>
      <c r="E93" s="24" t="str">
        <f>VLOOKUP($B93,[1]SKU!$A$2:$H$1048576,4,FALSE)</f>
        <v>BRASIL</v>
      </c>
      <c r="F93" s="24" t="str">
        <f>VLOOKUP($B93,[1]SKU!$A$2:$H$1048576,5,FALSE)</f>
        <v>FRIBOI</v>
      </c>
      <c r="G93" s="24" t="str">
        <f>VLOOKUP($B93,[1]SKU!$A$2:$H$1048576,6,FALSE)</f>
        <v>ENFRIADO</v>
      </c>
      <c r="H93" s="24" t="str">
        <f>VLOOKUP($B93,[1]SKU!$A$2:$H$1048576,7,FALSE)</f>
        <v>V</v>
      </c>
      <c r="I93" s="24" t="str">
        <f>VLOOKUP($B93,[1]SKU!$A$2:$H$1048576,8,FALSE)</f>
        <v>1PC/B - 8-28B/C</v>
      </c>
      <c r="J93" s="24" t="s">
        <v>35</v>
      </c>
      <c r="K93" s="33">
        <f t="shared" si="258"/>
        <v>1434.38</v>
      </c>
      <c r="L93" s="27">
        <f t="shared" si="259"/>
        <v>5632.7257795981532</v>
      </c>
      <c r="M93" s="66">
        <v>45921</v>
      </c>
      <c r="N93" s="30">
        <f t="shared" si="260"/>
        <v>8079469.2037399998</v>
      </c>
      <c r="O93" s="20">
        <f t="shared" si="261"/>
        <v>5806.9337934001578</v>
      </c>
      <c r="P93" s="20">
        <f t="shared" si="262"/>
        <v>6056.6943866646816</v>
      </c>
      <c r="Q93" s="61" t="s">
        <v>65</v>
      </c>
      <c r="R93" s="62">
        <v>940.28</v>
      </c>
      <c r="S93" s="34">
        <v>45839</v>
      </c>
      <c r="T93" s="32">
        <f t="shared" si="263"/>
        <v>68</v>
      </c>
      <c r="V93" s="36">
        <v>1434.38</v>
      </c>
      <c r="W93" s="36">
        <f t="shared" si="264"/>
        <v>1434.38</v>
      </c>
      <c r="X93" s="37">
        <f t="shared" si="279"/>
        <v>5.9741655387550857E-2</v>
      </c>
      <c r="Y93" s="38">
        <v>8342.35</v>
      </c>
      <c r="Z93" s="40">
        <f t="shared" si="265"/>
        <v>7844144.858</v>
      </c>
      <c r="AA93" s="40">
        <f t="shared" si="266"/>
        <v>5468.6658054351001</v>
      </c>
      <c r="AB93" s="47">
        <f>VLOOKUP(_xlfn.CONCAT(D93,E93),[1]INTERNACIÓN!$M$5:$N$1048576,2,FALSE)*Z93</f>
        <v>235324.34573999999</v>
      </c>
      <c r="AC93" s="39">
        <f t="shared" si="267"/>
        <v>8079469.2037399998</v>
      </c>
      <c r="AD93" s="41" t="str">
        <f t="shared" si="268"/>
        <v>97461703002-2</v>
      </c>
      <c r="AE93" s="39">
        <f t="shared" si="269"/>
        <v>5632.7257795981532</v>
      </c>
      <c r="AF93" s="42">
        <f t="shared" si="270"/>
        <v>2.638095071062347</v>
      </c>
      <c r="AG93" s="11">
        <f t="shared" si="271"/>
        <v>5.815997155565471</v>
      </c>
      <c r="AH93" s="46">
        <f t="shared" si="272"/>
        <v>940.28</v>
      </c>
      <c r="AI93" s="4">
        <f t="shared" si="273"/>
        <v>1434.38</v>
      </c>
      <c r="AJ93" s="43" t="str">
        <f t="shared" si="274"/>
        <v>61703002-2</v>
      </c>
      <c r="AK93" s="32">
        <v>68</v>
      </c>
      <c r="AL93" s="4">
        <f t="shared" si="275"/>
        <v>21.093823529411765</v>
      </c>
      <c r="AM93" s="32">
        <f>0</f>
        <v>0</v>
      </c>
      <c r="AN93" s="32">
        <f t="shared" si="276"/>
        <v>68</v>
      </c>
      <c r="AO93" s="10">
        <f t="shared" si="277"/>
        <v>1434.38</v>
      </c>
      <c r="AP93" s="10" t="str">
        <f t="shared" si="278"/>
        <v>3) STOCK</v>
      </c>
    </row>
    <row r="94" spans="1:42" x14ac:dyDescent="0.25">
      <c r="A94" s="4" t="s">
        <v>36</v>
      </c>
      <c r="B94" s="5">
        <v>975</v>
      </c>
      <c r="C94" s="25" t="str">
        <f>VLOOKUP($B94,[1]SKU!$A$2:$H$1048576,2,FALSE)</f>
        <v>PUNTA PALETA</v>
      </c>
      <c r="D94" s="24" t="str">
        <f>VLOOKUP($B94,[1]SKU!$A$2:$H$1048576,3,FALSE)</f>
        <v>VACUNO</v>
      </c>
      <c r="E94" s="24" t="str">
        <f>VLOOKUP($B94,[1]SKU!$A$2:$H$1048576,4,FALSE)</f>
        <v>BRASIL</v>
      </c>
      <c r="F94" s="24" t="str">
        <f>VLOOKUP($B94,[1]SKU!$A$2:$H$1048576,5,FALSE)</f>
        <v>FRIBOI</v>
      </c>
      <c r="G94" s="24" t="str">
        <f>VLOOKUP($B94,[1]SKU!$A$2:$H$1048576,6,FALSE)</f>
        <v>ENFRIADO</v>
      </c>
      <c r="H94" s="24" t="str">
        <f>VLOOKUP($B94,[1]SKU!$A$2:$H$1048576,7,FALSE)</f>
        <v>V</v>
      </c>
      <c r="I94" s="24" t="str">
        <f>VLOOKUP($B94,[1]SKU!$A$2:$H$1048576,8,FALSE)</f>
        <v>1PC/B - 8-25B/C</v>
      </c>
      <c r="J94" s="24" t="s">
        <v>35</v>
      </c>
      <c r="K94" s="33">
        <f t="shared" si="258"/>
        <v>1988.546</v>
      </c>
      <c r="L94" s="27">
        <f t="shared" si="259"/>
        <v>5632.7268122497535</v>
      </c>
      <c r="M94" s="66">
        <v>45921</v>
      </c>
      <c r="N94" s="30">
        <f t="shared" si="260"/>
        <v>11200936.371591998</v>
      </c>
      <c r="O94" s="20">
        <f t="shared" si="261"/>
        <v>5806.9348579894368</v>
      </c>
      <c r="P94" s="20">
        <f t="shared" si="262"/>
        <v>6056.695497042746</v>
      </c>
      <c r="Q94" s="61" t="s">
        <v>65</v>
      </c>
      <c r="R94" s="62">
        <v>940.28</v>
      </c>
      <c r="S94" s="34">
        <v>45839</v>
      </c>
      <c r="T94" s="32">
        <f t="shared" si="263"/>
        <v>95</v>
      </c>
      <c r="V94" s="36">
        <v>1988.546</v>
      </c>
      <c r="W94" s="36">
        <f t="shared" si="264"/>
        <v>1988.546</v>
      </c>
      <c r="X94" s="37">
        <f t="shared" si="279"/>
        <v>8.2822564351352296E-2</v>
      </c>
      <c r="Y94" s="38">
        <v>11565.38</v>
      </c>
      <c r="Z94" s="40">
        <f t="shared" si="265"/>
        <v>10874695.506399998</v>
      </c>
      <c r="AA94" s="40">
        <f t="shared" si="266"/>
        <v>5468.6668080094696</v>
      </c>
      <c r="AB94" s="47">
        <f>VLOOKUP(_xlfn.CONCAT(D94,E94),[1]INTERNACIÓN!$M$5:$N$1048576,2,FALSE)*Z94</f>
        <v>326240.86519199994</v>
      </c>
      <c r="AC94" s="39">
        <f t="shared" si="267"/>
        <v>11200936.371591998</v>
      </c>
      <c r="AD94" s="41" t="str">
        <f t="shared" si="268"/>
        <v>97561703002-2</v>
      </c>
      <c r="AE94" s="39">
        <f t="shared" si="269"/>
        <v>5632.7268122497535</v>
      </c>
      <c r="AF94" s="42">
        <f t="shared" si="270"/>
        <v>2.6380955547061817</v>
      </c>
      <c r="AG94" s="11">
        <f t="shared" si="271"/>
        <v>5.8159982218163417</v>
      </c>
      <c r="AH94" s="46">
        <f t="shared" si="272"/>
        <v>940.28</v>
      </c>
      <c r="AI94" s="4">
        <f t="shared" si="273"/>
        <v>1988.546</v>
      </c>
      <c r="AJ94" s="43" t="str">
        <f t="shared" si="274"/>
        <v>61703002-2</v>
      </c>
      <c r="AK94" s="32">
        <v>95</v>
      </c>
      <c r="AL94" s="4">
        <f t="shared" si="275"/>
        <v>20.932063157894738</v>
      </c>
      <c r="AM94" s="32">
        <f>0</f>
        <v>0</v>
      </c>
      <c r="AN94" s="32">
        <f t="shared" si="276"/>
        <v>95</v>
      </c>
      <c r="AO94" s="10">
        <f t="shared" si="277"/>
        <v>1988.546</v>
      </c>
      <c r="AP94" s="10" t="str">
        <f t="shared" si="278"/>
        <v>3) STOCK</v>
      </c>
    </row>
    <row r="95" spans="1:42" x14ac:dyDescent="0.25">
      <c r="A95" s="4" t="s">
        <v>36</v>
      </c>
      <c r="B95" s="5">
        <v>976</v>
      </c>
      <c r="C95" s="25" t="str">
        <f>VLOOKUP($B95,[1]SKU!$A$2:$H$1048576,2,FALSE)</f>
        <v>SOBRECOSTILLA</v>
      </c>
      <c r="D95" s="24" t="str">
        <f>VLOOKUP($B95,[1]SKU!$A$2:$H$1048576,3,FALSE)</f>
        <v>VACUNO</v>
      </c>
      <c r="E95" s="24" t="str">
        <f>VLOOKUP($B95,[1]SKU!$A$2:$H$1048576,4,FALSE)</f>
        <v>BRASIL</v>
      </c>
      <c r="F95" s="24" t="str">
        <f>VLOOKUP($B95,[1]SKU!$A$2:$H$1048576,5,FALSE)</f>
        <v>FRIBOI</v>
      </c>
      <c r="G95" s="24" t="str">
        <f>VLOOKUP($B95,[1]SKU!$A$2:$H$1048576,6,FALSE)</f>
        <v>ENFRIADO</v>
      </c>
      <c r="H95" s="24" t="str">
        <f>VLOOKUP($B95,[1]SKU!$A$2:$H$1048576,7,FALSE)</f>
        <v>V</v>
      </c>
      <c r="I95" s="24" t="str">
        <f>VLOOKUP($B95,[1]SKU!$A$2:$H$1048576,8,FALSE)</f>
        <v>1PC/B - 3-20B/C</v>
      </c>
      <c r="J95" s="24" t="s">
        <v>35</v>
      </c>
      <c r="K95" s="33">
        <f t="shared" si="258"/>
        <v>5231.1380000000008</v>
      </c>
      <c r="L95" s="27">
        <f t="shared" si="259"/>
        <v>5632.7287921136849</v>
      </c>
      <c r="M95" s="66">
        <v>45921</v>
      </c>
      <c r="N95" s="30">
        <f t="shared" si="260"/>
        <v>29465581.628120001</v>
      </c>
      <c r="O95" s="20">
        <f t="shared" si="261"/>
        <v>5806.9368990862731</v>
      </c>
      <c r="P95" s="20">
        <f t="shared" si="262"/>
        <v>6056.6976259286939</v>
      </c>
      <c r="Q95" s="61" t="s">
        <v>65</v>
      </c>
      <c r="R95" s="62">
        <v>940.28</v>
      </c>
      <c r="S95" s="34">
        <v>45839</v>
      </c>
      <c r="T95" s="32">
        <f t="shared" si="263"/>
        <v>273</v>
      </c>
      <c r="V95" s="36">
        <v>5231.1379999999999</v>
      </c>
      <c r="W95" s="36">
        <f t="shared" si="264"/>
        <v>5231.1379999999999</v>
      </c>
      <c r="X95" s="37">
        <f t="shared" si="279"/>
        <v>0.21787590713808197</v>
      </c>
      <c r="Y95" s="38">
        <v>30424.3</v>
      </c>
      <c r="Z95" s="40">
        <f t="shared" si="265"/>
        <v>28607360.803999998</v>
      </c>
      <c r="AA95" s="40">
        <f t="shared" si="266"/>
        <v>5468.6687302074615</v>
      </c>
      <c r="AB95" s="47">
        <f>VLOOKUP(_xlfn.CONCAT(D95,E95),[1]INTERNACIÓN!$M$5:$N$1048576,2,FALSE)*Z95</f>
        <v>858220.82411999989</v>
      </c>
      <c r="AC95" s="39">
        <f t="shared" si="267"/>
        <v>29465581.628119998</v>
      </c>
      <c r="AD95" s="41" t="str">
        <f t="shared" si="268"/>
        <v>97661703002-2</v>
      </c>
      <c r="AE95" s="39">
        <f t="shared" si="269"/>
        <v>5632.7287921136849</v>
      </c>
      <c r="AF95" s="42">
        <f t="shared" si="270"/>
        <v>2.6380964819782489</v>
      </c>
      <c r="AG95" s="11">
        <f t="shared" si="271"/>
        <v>5.8160002660988868</v>
      </c>
      <c r="AH95" s="46">
        <f t="shared" si="272"/>
        <v>940.28</v>
      </c>
      <c r="AI95" s="4">
        <f t="shared" si="273"/>
        <v>5231.1379999999999</v>
      </c>
      <c r="AJ95" s="43" t="str">
        <f t="shared" si="274"/>
        <v>61703002-2</v>
      </c>
      <c r="AK95" s="32">
        <v>273</v>
      </c>
      <c r="AL95" s="4">
        <f t="shared" si="275"/>
        <v>19.161677655677657</v>
      </c>
      <c r="AM95" s="32">
        <f>0</f>
        <v>0</v>
      </c>
      <c r="AN95" s="32">
        <f t="shared" si="276"/>
        <v>273</v>
      </c>
      <c r="AO95" s="10">
        <f t="shared" si="277"/>
        <v>5231.1380000000008</v>
      </c>
      <c r="AP95" s="10" t="str">
        <f t="shared" si="278"/>
        <v>3) STOCK</v>
      </c>
    </row>
    <row r="96" spans="1:42" x14ac:dyDescent="0.25">
      <c r="A96" s="4" t="s">
        <v>36</v>
      </c>
      <c r="B96" s="5">
        <v>977</v>
      </c>
      <c r="C96" s="25" t="str">
        <f>VLOOKUP($B96,[1]SKU!$A$2:$H$1048576,2,FALSE)</f>
        <v>ASADO DEL CARNICERO</v>
      </c>
      <c r="D96" s="24" t="str">
        <f>VLOOKUP($B96,[1]SKU!$A$2:$H$1048576,3,FALSE)</f>
        <v>VACUNO</v>
      </c>
      <c r="E96" s="24" t="str">
        <f>VLOOKUP($B96,[1]SKU!$A$2:$H$1048576,4,FALSE)</f>
        <v>BRASIL</v>
      </c>
      <c r="F96" s="24" t="str">
        <f>VLOOKUP($B96,[1]SKU!$A$2:$H$1048576,5,FALSE)</f>
        <v>FRIBOI</v>
      </c>
      <c r="G96" s="24" t="str">
        <f>VLOOKUP($B96,[1]SKU!$A$2:$H$1048576,6,FALSE)</f>
        <v>ENFRIADO</v>
      </c>
      <c r="H96" s="24" t="str">
        <f>VLOOKUP($B96,[1]SKU!$A$2:$H$1048576,7,FALSE)</f>
        <v>V</v>
      </c>
      <c r="I96" s="24" t="str">
        <f>VLOOKUP($B96,[1]SKU!$A$2:$H$1048576,8,FALSE)</f>
        <v>1PC/B - 6-30B/C</v>
      </c>
      <c r="J96" s="24" t="s">
        <v>35</v>
      </c>
      <c r="K96" s="33">
        <f t="shared" si="258"/>
        <v>1728.79</v>
      </c>
      <c r="L96" s="27">
        <f t="shared" si="259"/>
        <v>5632.7270554410889</v>
      </c>
      <c r="M96" s="66">
        <v>45921</v>
      </c>
      <c r="N96" s="30">
        <f t="shared" si="260"/>
        <v>9737802.2061759997</v>
      </c>
      <c r="O96" s="20">
        <f t="shared" si="261"/>
        <v>5806.9351087021532</v>
      </c>
      <c r="P96" s="20">
        <f t="shared" si="262"/>
        <v>6056.6957585388054</v>
      </c>
      <c r="Q96" s="61" t="s">
        <v>65</v>
      </c>
      <c r="R96" s="62">
        <v>940.28</v>
      </c>
      <c r="S96" s="34">
        <v>45839</v>
      </c>
      <c r="T96" s="32">
        <f t="shared" si="263"/>
        <v>82</v>
      </c>
      <c r="V96" s="36">
        <v>1728.79</v>
      </c>
      <c r="W96" s="36">
        <f t="shared" si="264"/>
        <v>1728.79</v>
      </c>
      <c r="X96" s="37">
        <f t="shared" si="279"/>
        <v>7.2003776138431966E-2</v>
      </c>
      <c r="Y96" s="38">
        <v>10054.64</v>
      </c>
      <c r="Z96" s="40">
        <f t="shared" si="265"/>
        <v>9454176.8991999999</v>
      </c>
      <c r="AA96" s="40">
        <f t="shared" si="266"/>
        <v>5468.667044117562</v>
      </c>
      <c r="AB96" s="47">
        <f>VLOOKUP(_xlfn.CONCAT(D96,E96),[1]INTERNACIÓN!$M$5:$N$1048576,2,FALSE)*Z96</f>
        <v>283625.30697599996</v>
      </c>
      <c r="AC96" s="39">
        <f t="shared" si="267"/>
        <v>9737802.2061759997</v>
      </c>
      <c r="AD96" s="41" t="str">
        <f t="shared" si="268"/>
        <v>97761703002-2</v>
      </c>
      <c r="AE96" s="39">
        <f t="shared" si="269"/>
        <v>5632.7270554410889</v>
      </c>
      <c r="AF96" s="42">
        <f t="shared" si="270"/>
        <v>2.6380956686051866</v>
      </c>
      <c r="AG96" s="11">
        <f t="shared" si="271"/>
        <v>5.8159984729203664</v>
      </c>
      <c r="AH96" s="46">
        <f t="shared" si="272"/>
        <v>940.28</v>
      </c>
      <c r="AI96" s="4">
        <f t="shared" si="273"/>
        <v>1728.79</v>
      </c>
      <c r="AJ96" s="43" t="str">
        <f t="shared" si="274"/>
        <v>61703002-2</v>
      </c>
      <c r="AK96" s="32">
        <v>82</v>
      </c>
      <c r="AL96" s="4">
        <f t="shared" si="275"/>
        <v>21.08280487804878</v>
      </c>
      <c r="AM96" s="32">
        <f>0</f>
        <v>0</v>
      </c>
      <c r="AN96" s="32">
        <f t="shared" si="276"/>
        <v>82</v>
      </c>
      <c r="AO96" s="10">
        <f t="shared" si="277"/>
        <v>1728.79</v>
      </c>
      <c r="AP96" s="10" t="str">
        <f t="shared" si="278"/>
        <v>3) STOCK</v>
      </c>
    </row>
    <row r="97" spans="1:42" x14ac:dyDescent="0.25">
      <c r="A97" s="4" t="s">
        <v>36</v>
      </c>
      <c r="B97" s="5">
        <v>355789</v>
      </c>
      <c r="C97" s="25" t="str">
        <f>VLOOKUP($B97,[1]SKU!$A$2:$H$1048576,2,FALSE)</f>
        <v>LOMO VETADO</v>
      </c>
      <c r="D97" s="24" t="str">
        <f>VLOOKUP($B97,[1]SKU!$A$2:$H$1048576,3,FALSE)</f>
        <v>VACUNO</v>
      </c>
      <c r="E97" s="24" t="str">
        <f>VLOOKUP($B97,[1]SKU!$A$2:$H$1048576,4,FALSE)</f>
        <v>BRASIL</v>
      </c>
      <c r="F97" s="24" t="str">
        <f>VLOOKUP($B97,[1]SKU!$A$2:$H$1048576,5,FALSE)</f>
        <v>FRIBOI</v>
      </c>
      <c r="G97" s="24" t="str">
        <f>VLOOKUP($B97,[1]SKU!$A$2:$H$1048576,6,FALSE)</f>
        <v>ENFRIADO</v>
      </c>
      <c r="H97" s="24" t="str">
        <f>VLOOKUP($B97,[1]SKU!$A$2:$H$1048576,7,FALSE)</f>
        <v>V</v>
      </c>
      <c r="I97" s="24" t="str">
        <f>VLOOKUP($B97,[1]SKU!$A$2:$H$1048576,8,FALSE)</f>
        <v>1PC/B - 5-20B/C</v>
      </c>
      <c r="J97" s="24" t="s">
        <v>35</v>
      </c>
      <c r="K97" s="33">
        <f>AO97</f>
        <v>2805.36</v>
      </c>
      <c r="L97" s="27">
        <f>+AE97</f>
        <v>5632.7272363432849</v>
      </c>
      <c r="M97" s="66">
        <v>45921</v>
      </c>
      <c r="N97" s="30">
        <f>+K97*L97</f>
        <v>15801827.679747999</v>
      </c>
      <c r="O97" s="20">
        <f>+L97/(1-0.03)</f>
        <v>5806.9352951992632</v>
      </c>
      <c r="P97" s="20">
        <f>+L97/(1-0.07)</f>
        <v>6056.6959530572958</v>
      </c>
      <c r="Q97" s="61" t="s">
        <v>65</v>
      </c>
      <c r="R97" s="62">
        <v>940.28</v>
      </c>
      <c r="S97" s="34">
        <v>45839</v>
      </c>
      <c r="T97" s="32">
        <f>+AN97</f>
        <v>138</v>
      </c>
      <c r="V97" s="36">
        <v>2805.36</v>
      </c>
      <c r="W97" s="36">
        <f>IF(E97="canada",V97/2.20462,IF(E97="usa",V97/2.20462,V97))</f>
        <v>2805.36</v>
      </c>
      <c r="X97" s="37">
        <f t="shared" si="279"/>
        <v>0.11684271278044847</v>
      </c>
      <c r="Y97" s="38">
        <v>16315.97</v>
      </c>
      <c r="Z97" s="40">
        <f>Y97*AH97</f>
        <v>15341580.271599999</v>
      </c>
      <c r="AA97" s="40">
        <f>Z97/W97</f>
        <v>5468.6672197507623</v>
      </c>
      <c r="AB97" s="47">
        <f>VLOOKUP(_xlfn.CONCAT(D97,E97),[1]INTERNACIÓN!$M$5:$N$1048576,2,FALSE)*Z97</f>
        <v>460247.40814799996</v>
      </c>
      <c r="AC97" s="39">
        <f>Z97+AB97</f>
        <v>15801827.679747999</v>
      </c>
      <c r="AD97" s="41" t="str">
        <f>_xlfn.CONCAT(B97,Q97)</f>
        <v>35578961703002-2</v>
      </c>
      <c r="AE97" s="39">
        <f>AC97/W97</f>
        <v>5632.7272363432849</v>
      </c>
      <c r="AF97" s="42">
        <f>IF(E97="USA",Y97/V97,IF(E97="CANADA",Y97/V97,(Y97/V97)/2.20462))</f>
        <v>2.6380957533309859</v>
      </c>
      <c r="AG97" s="11">
        <f>Y97/W97</f>
        <v>5.8159986597085576</v>
      </c>
      <c r="AH97" s="46">
        <f>IF(R97&lt;&gt;"",R97,"")</f>
        <v>940.28</v>
      </c>
      <c r="AI97" s="4">
        <f>W97</f>
        <v>2805.36</v>
      </c>
      <c r="AJ97" s="43" t="str">
        <f>IF(Q97&lt;&gt;"",Q97,"")</f>
        <v>61703002-2</v>
      </c>
      <c r="AK97" s="32">
        <v>138</v>
      </c>
      <c r="AL97" s="4">
        <f>AI97/AK97</f>
        <v>20.328695652173913</v>
      </c>
      <c r="AM97" s="32">
        <f>0</f>
        <v>0</v>
      </c>
      <c r="AN97" s="32">
        <f>AK97-AM97</f>
        <v>138</v>
      </c>
      <c r="AO97" s="10">
        <f>AN97*AL97</f>
        <v>2805.36</v>
      </c>
      <c r="AP97" s="10" t="str">
        <f>+J97</f>
        <v>3) STOCK</v>
      </c>
    </row>
    <row r="98" spans="1:42" x14ac:dyDescent="0.25">
      <c r="A98" s="4" t="s">
        <v>36</v>
      </c>
      <c r="B98" s="5" t="s">
        <v>61</v>
      </c>
      <c r="C98" s="25" t="str">
        <f>VLOOKUP($B98,[1]SKU!$A$2:$H$1048576,2,FALSE)</f>
        <v>COSTILLAR IWP</v>
      </c>
      <c r="D98" s="24" t="str">
        <f>VLOOKUP($B98,[1]SKU!$A$2:$H$1048576,3,FALSE)</f>
        <v>CERDO</v>
      </c>
      <c r="E98" s="24" t="str">
        <f>VLOOKUP($B98,[1]SKU!$A$2:$H$1048576,4,FALSE)</f>
        <v>BRASIL</v>
      </c>
      <c r="F98" s="24" t="str">
        <f>VLOOKUP($B98,[1]SKU!$A$2:$H$1048576,5,FALSE)</f>
        <v>SEARA</v>
      </c>
      <c r="G98" s="24" t="str">
        <f>VLOOKUP($B98,[1]SKU!$A$2:$H$1048576,6,FALSE)</f>
        <v>CONGELADO</v>
      </c>
      <c r="H98" s="24" t="str">
        <f>VLOOKUP($B98,[1]SKU!$A$2:$H$1048576,7,FALSE)</f>
        <v>-</v>
      </c>
      <c r="I98" s="24" t="str">
        <f>VLOOKUP($B98,[1]SKU!$A$2:$H$1048576,8,FALSE)</f>
        <v>1PC/B - 9-10B/C</v>
      </c>
      <c r="J98" s="24" t="s">
        <v>35</v>
      </c>
      <c r="K98" s="33">
        <f>AO98</f>
        <v>24451.08</v>
      </c>
      <c r="L98" s="27">
        <f>+AE98</f>
        <v>3227.0408000248658</v>
      </c>
      <c r="M98" s="66">
        <v>46554</v>
      </c>
      <c r="N98" s="30">
        <f>+K98*L98</f>
        <v>78904632.764671996</v>
      </c>
      <c r="O98" s="20">
        <f>+L98/(1-0.03)</f>
        <v>3326.8461855926453</v>
      </c>
      <c r="P98" s="20">
        <f>+L98/(1-0.07)</f>
        <v>3469.9363441127593</v>
      </c>
      <c r="Q98" s="61">
        <v>1265386</v>
      </c>
      <c r="R98" s="62">
        <v>940.28</v>
      </c>
      <c r="S98" s="34">
        <v>45839</v>
      </c>
      <c r="T98" s="32">
        <f>+AN98</f>
        <v>1365</v>
      </c>
      <c r="V98" s="36">
        <v>24451.08</v>
      </c>
      <c r="W98" s="36">
        <f>IF(E98="canada",V98/2.20462,IF(E98="usa",V98/2.20462,V98))</f>
        <v>24451.08</v>
      </c>
      <c r="X98" s="56">
        <f>W98/SUM($W$14)</f>
        <v>1</v>
      </c>
      <c r="Y98" s="38">
        <v>80688.56</v>
      </c>
      <c r="Z98" s="40">
        <f>Y98*AH98</f>
        <v>75869839.196799994</v>
      </c>
      <c r="AA98" s="40">
        <f>Z98/W98</f>
        <v>3102.9238461777554</v>
      </c>
      <c r="AB98" s="47">
        <f>VLOOKUP(_xlfn.CONCAT(D98,E98),[1]INTERNACIÓN!$M$5:$N$1048576,2,FALSE)*Z98</f>
        <v>3034793.5678719999</v>
      </c>
      <c r="AC98" s="39">
        <f>Z98+AB98</f>
        <v>78904632.764671996</v>
      </c>
      <c r="AD98" s="41" t="str">
        <f>_xlfn.CONCAT(B98,Q98)</f>
        <v>SPA-281265386</v>
      </c>
      <c r="AE98" s="39">
        <f>AC98/W98</f>
        <v>3227.0408000248658</v>
      </c>
      <c r="AF98" s="42">
        <f>IF(E98="USA",Y98/V98,IF(E98="CANADA",Y98/V98,(Y98/V98)/2.20462))</f>
        <v>1.4968565269334597</v>
      </c>
      <c r="AG98" s="11">
        <f>Y98/W98</f>
        <v>3.2999998364080438</v>
      </c>
      <c r="AH98" s="46">
        <f>IF(R98&lt;&gt;"",R98,"")</f>
        <v>940.28</v>
      </c>
      <c r="AI98" s="4">
        <f>W98</f>
        <v>24451.08</v>
      </c>
      <c r="AJ98" s="43">
        <f>IF(Q98&lt;&gt;"",Q98,"")</f>
        <v>1265386</v>
      </c>
      <c r="AK98" s="32">
        <v>1365</v>
      </c>
      <c r="AL98" s="4">
        <f>AI98/AK98</f>
        <v>17.912879120879122</v>
      </c>
      <c r="AM98" s="32">
        <f>0</f>
        <v>0</v>
      </c>
      <c r="AN98" s="32">
        <f>AK98-AM98</f>
        <v>1365</v>
      </c>
      <c r="AO98" s="10">
        <f>AN98*AL98</f>
        <v>24451.08</v>
      </c>
      <c r="AP98" s="10" t="str">
        <f>+J98</f>
        <v>3) STOCK</v>
      </c>
    </row>
    <row r="99" spans="1:42" x14ac:dyDescent="0.25">
      <c r="A99" s="4" t="s">
        <v>36</v>
      </c>
      <c r="B99" s="5" t="s">
        <v>55</v>
      </c>
      <c r="C99" s="25" t="str">
        <f>VLOOKUP($B99,[1]SKU!$A$2:$H$1048576,2,FALSE)</f>
        <v>PUNTA DE GANSO</v>
      </c>
      <c r="D99" s="24" t="str">
        <f>VLOOKUP($B99,[1]SKU!$A$2:$H$1048576,3,FALSE)</f>
        <v>VACUNO</v>
      </c>
      <c r="E99" s="24" t="str">
        <f>VLOOKUP($B99,[1]SKU!$A$2:$H$1048576,4,FALSE)</f>
        <v>CANADA</v>
      </c>
      <c r="F99" s="24" t="str">
        <f>VLOOKUP($B99,[1]SKU!$A$2:$H$1048576,5,FALSE)</f>
        <v>BLUE RIBBON</v>
      </c>
      <c r="G99" s="24" t="str">
        <f>VLOOKUP($B99,[1]SKU!$A$2:$H$1048576,6,FALSE)</f>
        <v>ENFRIADO</v>
      </c>
      <c r="H99" s="24" t="str">
        <f>VLOOKUP($B99,[1]SKU!$A$2:$H$1048576,7,FALSE)</f>
        <v>AAA</v>
      </c>
      <c r="I99" s="24" t="str">
        <f>VLOOKUP($B99,[1]SKU!$A$2:$H$1048576,8,FALSE)</f>
        <v>1PC/B - 10B/C</v>
      </c>
      <c r="J99" s="24" t="s">
        <v>35</v>
      </c>
      <c r="K99" s="33">
        <f t="shared" ref="K99:K103" si="280">AO99</f>
        <v>482.51999999999992</v>
      </c>
      <c r="L99" s="27">
        <f t="shared" ref="L99:L103" si="281">+AE99</f>
        <v>15475.087411920749</v>
      </c>
      <c r="M99" s="66">
        <v>45923</v>
      </c>
      <c r="N99" s="30">
        <f t="shared" ref="N99:N103" si="282">+K99*L99</f>
        <v>7467039.1779999984</v>
      </c>
      <c r="O99" s="20">
        <f t="shared" ref="O99:O103" si="283">+L99/(1-0.03)</f>
        <v>15953.698362804897</v>
      </c>
      <c r="P99" s="20">
        <f t="shared" ref="P99:P103" si="284">+L99/(1-0.07)</f>
        <v>16639.878937549194</v>
      </c>
      <c r="Q99" s="61">
        <v>9091712385</v>
      </c>
      <c r="R99" s="62">
        <v>940</v>
      </c>
      <c r="S99" s="34">
        <v>45839</v>
      </c>
      <c r="T99" s="32">
        <f t="shared" ref="T99:T103" si="285">+AN99</f>
        <v>26</v>
      </c>
      <c r="V99" s="36">
        <v>482.52</v>
      </c>
      <c r="W99" s="36">
        <v>482.52</v>
      </c>
      <c r="X99" s="37">
        <f>SUM(W99)/SUM($W$15:$W$20)</f>
        <v>0.18414263688958768</v>
      </c>
      <c r="Y99" s="38">
        <v>7712.29</v>
      </c>
      <c r="Z99" s="40">
        <f t="shared" ref="Z99:Z103" si="286">Y99*AH99</f>
        <v>7249552.5999999996</v>
      </c>
      <c r="AA99" s="40">
        <f t="shared" ref="AA99:AA103" si="287">Z99/W99</f>
        <v>15024.356710602669</v>
      </c>
      <c r="AB99" s="47">
        <f>VLOOKUP(_xlfn.CONCAT(D99,E99),[1]INTERNACIÓN!$M$5:$N$1048576,2,FALSE)*Z99</f>
        <v>217486.57799999998</v>
      </c>
      <c r="AC99" s="39">
        <f t="shared" ref="AC99:AC103" si="288">Z99+AB99</f>
        <v>7467039.1779999994</v>
      </c>
      <c r="AD99" s="41" t="str">
        <f t="shared" ref="AD99:AD103" si="289">_xlfn.CONCAT(B99,Q99)</f>
        <v>C4807AWFR9091712385</v>
      </c>
      <c r="AE99" s="39">
        <f t="shared" ref="AE99:AE103" si="290">AC99/W99</f>
        <v>15475.087411920749</v>
      </c>
      <c r="AF99" s="42">
        <f t="shared" ref="AF99:AF103" si="291">IF(E99="USA",Y99/V99,IF(E99="CANADA",Y99/V99,(Y99/V99)/2.20462))</f>
        <v>15.983358202768798</v>
      </c>
      <c r="AG99" s="11">
        <f t="shared" ref="AG99:AG103" si="292">Y99/W99</f>
        <v>15.983358202768798</v>
      </c>
      <c r="AH99" s="46">
        <f t="shared" ref="AH99:AH103" si="293">IF(R99&lt;&gt;"",R99,"")</f>
        <v>940</v>
      </c>
      <c r="AI99" s="4">
        <f t="shared" ref="AI99:AI103" si="294">W99</f>
        <v>482.52</v>
      </c>
      <c r="AJ99" s="43">
        <f t="shared" ref="AJ99:AJ103" si="295">IF(Q99&lt;&gt;"",Q99,"")</f>
        <v>9091712385</v>
      </c>
      <c r="AK99" s="32">
        <v>26</v>
      </c>
      <c r="AL99" s="4">
        <f t="shared" ref="AL99:AL103" si="296">AI99/AK99</f>
        <v>18.558461538461536</v>
      </c>
      <c r="AM99" s="32">
        <f>0</f>
        <v>0</v>
      </c>
      <c r="AN99" s="32">
        <f t="shared" ref="AN99:AN103" si="297">AK99-AM99</f>
        <v>26</v>
      </c>
      <c r="AO99" s="10">
        <f t="shared" ref="AO99:AO103" si="298">AN99*AL99</f>
        <v>482.51999999999992</v>
      </c>
      <c r="AP99" s="10" t="str">
        <f t="shared" ref="AP99:AP103" si="299">+J99</f>
        <v>3) STOCK</v>
      </c>
    </row>
    <row r="100" spans="1:42" x14ac:dyDescent="0.25">
      <c r="A100" s="4" t="s">
        <v>36</v>
      </c>
      <c r="B100" s="5" t="s">
        <v>56</v>
      </c>
      <c r="C100" s="25" t="str">
        <f>VLOOKUP($B100,[1]SKU!$A$2:$H$1048576,2,FALSE)</f>
        <v>PUNTA PALETA</v>
      </c>
      <c r="D100" s="24" t="str">
        <f>VLOOKUP($B100,[1]SKU!$A$2:$H$1048576,3,FALSE)</f>
        <v>VACUNO</v>
      </c>
      <c r="E100" s="24" t="str">
        <f>VLOOKUP($B100,[1]SKU!$A$2:$H$1048576,4,FALSE)</f>
        <v>CANADA</v>
      </c>
      <c r="F100" s="24" t="str">
        <f>VLOOKUP($B100,[1]SKU!$A$2:$H$1048576,5,FALSE)</f>
        <v>BLUE RIBBON</v>
      </c>
      <c r="G100" s="24" t="str">
        <f>VLOOKUP($B100,[1]SKU!$A$2:$H$1048576,6,FALSE)</f>
        <v>ENFRIADO</v>
      </c>
      <c r="H100" s="24" t="str">
        <f>VLOOKUP($B100,[1]SKU!$A$2:$H$1048576,7,FALSE)</f>
        <v>AAA</v>
      </c>
      <c r="I100" s="24" t="str">
        <f>VLOOKUP($B100,[1]SKU!$A$2:$H$1048576,8,FALSE)</f>
        <v>4PC/B - 12B/C</v>
      </c>
      <c r="J100" s="24" t="s">
        <v>35</v>
      </c>
      <c r="K100" s="33">
        <f t="shared" si="280"/>
        <v>274.35000000000002</v>
      </c>
      <c r="L100" s="27">
        <f t="shared" si="281"/>
        <v>17289.401669400402</v>
      </c>
      <c r="M100" s="66">
        <v>45923</v>
      </c>
      <c r="N100" s="30">
        <f t="shared" si="282"/>
        <v>4743347.3480000012</v>
      </c>
      <c r="O100" s="20">
        <f t="shared" si="283"/>
        <v>17824.125432371548</v>
      </c>
      <c r="P100" s="20">
        <f t="shared" si="284"/>
        <v>18590.754483226239</v>
      </c>
      <c r="Q100" s="61">
        <v>9091712385</v>
      </c>
      <c r="R100" s="62">
        <v>940</v>
      </c>
      <c r="S100" s="34">
        <v>45839</v>
      </c>
      <c r="T100" s="32">
        <f t="shared" si="285"/>
        <v>14</v>
      </c>
      <c r="V100" s="36">
        <v>274.35000000000002</v>
      </c>
      <c r="W100" s="36">
        <v>274.35000000000002</v>
      </c>
      <c r="X100" s="37">
        <f t="shared" ref="X100:X104" si="300">SUM(W100)/SUM($W$15:$W$20)</f>
        <v>0.10469935428719718</v>
      </c>
      <c r="Y100" s="38">
        <v>4899.1400000000003</v>
      </c>
      <c r="Z100" s="40">
        <f t="shared" si="286"/>
        <v>4605191.6000000006</v>
      </c>
      <c r="AA100" s="40">
        <f t="shared" si="287"/>
        <v>16785.826863495535</v>
      </c>
      <c r="AB100" s="47">
        <f>VLOOKUP(_xlfn.CONCAT(D100,E100),[1]INTERNACIÓN!$M$5:$N$1048576,2,FALSE)*Z100</f>
        <v>138155.74800000002</v>
      </c>
      <c r="AC100" s="39">
        <f t="shared" si="288"/>
        <v>4743347.3480000002</v>
      </c>
      <c r="AD100" s="41" t="str">
        <f t="shared" si="289"/>
        <v>C1807AWFR9091712385</v>
      </c>
      <c r="AE100" s="39">
        <f t="shared" si="290"/>
        <v>17289.401669400402</v>
      </c>
      <c r="AF100" s="42">
        <f t="shared" si="291"/>
        <v>17.857262620739931</v>
      </c>
      <c r="AG100" s="11">
        <f t="shared" si="292"/>
        <v>17.857262620739931</v>
      </c>
      <c r="AH100" s="46">
        <f t="shared" si="293"/>
        <v>940</v>
      </c>
      <c r="AI100" s="4">
        <f t="shared" si="294"/>
        <v>274.35000000000002</v>
      </c>
      <c r="AJ100" s="43">
        <f t="shared" si="295"/>
        <v>9091712385</v>
      </c>
      <c r="AK100" s="32">
        <v>14</v>
      </c>
      <c r="AL100" s="4">
        <f t="shared" si="296"/>
        <v>19.596428571428572</v>
      </c>
      <c r="AM100" s="32">
        <f>0</f>
        <v>0</v>
      </c>
      <c r="AN100" s="32">
        <f t="shared" si="297"/>
        <v>14</v>
      </c>
      <c r="AO100" s="10">
        <f t="shared" si="298"/>
        <v>274.35000000000002</v>
      </c>
      <c r="AP100" s="10" t="str">
        <f t="shared" si="299"/>
        <v>3) STOCK</v>
      </c>
    </row>
    <row r="101" spans="1:42" x14ac:dyDescent="0.25">
      <c r="A101" s="4" t="s">
        <v>36</v>
      </c>
      <c r="B101" s="5" t="s">
        <v>57</v>
      </c>
      <c r="C101" s="25" t="str">
        <f>VLOOKUP($B101,[1]SKU!$A$2:$H$1048576,2,FALSE)</f>
        <v>PALANCA</v>
      </c>
      <c r="D101" s="24" t="str">
        <f>VLOOKUP($B101,[1]SKU!$A$2:$H$1048576,3,FALSE)</f>
        <v>VACUNO</v>
      </c>
      <c r="E101" s="24" t="str">
        <f>VLOOKUP($B101,[1]SKU!$A$2:$H$1048576,4,FALSE)</f>
        <v>CANADA</v>
      </c>
      <c r="F101" s="24" t="str">
        <f>VLOOKUP($B101,[1]SKU!$A$2:$H$1048576,5,FALSE)</f>
        <v>BLUE RIBBON</v>
      </c>
      <c r="G101" s="24" t="str">
        <f>VLOOKUP($B101,[1]SKU!$A$2:$H$1048576,6,FALSE)</f>
        <v>ENFRIADO</v>
      </c>
      <c r="H101" s="24" t="str">
        <f>VLOOKUP($B101,[1]SKU!$A$2:$H$1048576,7,FALSE)</f>
        <v>AAA</v>
      </c>
      <c r="I101" s="24" t="str">
        <f>VLOOKUP($B101,[1]SKU!$A$2:$H$1048576,8,FALSE)</f>
        <v>1PC/B - 18B/C</v>
      </c>
      <c r="J101" s="24" t="s">
        <v>35</v>
      </c>
      <c r="K101" s="33">
        <f t="shared" si="280"/>
        <v>252.03000000000003</v>
      </c>
      <c r="L101" s="27">
        <f t="shared" si="281"/>
        <v>17823.016521842634</v>
      </c>
      <c r="M101" s="66">
        <v>45923</v>
      </c>
      <c r="N101" s="30">
        <f t="shared" si="282"/>
        <v>4491934.8539999994</v>
      </c>
      <c r="O101" s="20">
        <f t="shared" si="283"/>
        <v>18374.243836951169</v>
      </c>
      <c r="P101" s="20">
        <f t="shared" si="284"/>
        <v>19164.533894454446</v>
      </c>
      <c r="Q101" s="61">
        <v>9091712385</v>
      </c>
      <c r="R101" s="62">
        <v>940</v>
      </c>
      <c r="S101" s="34">
        <v>45839</v>
      </c>
      <c r="T101" s="32">
        <f t="shared" si="285"/>
        <v>12</v>
      </c>
      <c r="V101" s="36">
        <v>252.03</v>
      </c>
      <c r="W101" s="36">
        <v>252.03</v>
      </c>
      <c r="X101" s="37">
        <f t="shared" si="300"/>
        <v>9.6181440718069264E-2</v>
      </c>
      <c r="Y101" s="38">
        <v>4639.47</v>
      </c>
      <c r="Z101" s="40">
        <f t="shared" si="286"/>
        <v>4361101.8</v>
      </c>
      <c r="AA101" s="40">
        <f t="shared" si="287"/>
        <v>17303.899535769549</v>
      </c>
      <c r="AB101" s="47">
        <f>VLOOKUP(_xlfn.CONCAT(D101,E101),[1]INTERNACIÓN!$M$5:$N$1048576,2,FALSE)*Z101</f>
        <v>130833.05399999999</v>
      </c>
      <c r="AC101" s="39">
        <f t="shared" si="288"/>
        <v>4491934.8539999994</v>
      </c>
      <c r="AD101" s="41" t="str">
        <f t="shared" si="289"/>
        <v>C5167AWFR9091712385</v>
      </c>
      <c r="AE101" s="39">
        <f t="shared" si="290"/>
        <v>17823.016521842634</v>
      </c>
      <c r="AF101" s="42">
        <f t="shared" si="291"/>
        <v>18.40840376145697</v>
      </c>
      <c r="AG101" s="11">
        <f t="shared" si="292"/>
        <v>18.40840376145697</v>
      </c>
      <c r="AH101" s="46">
        <f t="shared" si="293"/>
        <v>940</v>
      </c>
      <c r="AI101" s="4">
        <f t="shared" si="294"/>
        <v>252.03</v>
      </c>
      <c r="AJ101" s="43">
        <f t="shared" si="295"/>
        <v>9091712385</v>
      </c>
      <c r="AK101" s="32">
        <v>12</v>
      </c>
      <c r="AL101" s="4">
        <f t="shared" si="296"/>
        <v>21.002500000000001</v>
      </c>
      <c r="AM101" s="32">
        <f>0</f>
        <v>0</v>
      </c>
      <c r="AN101" s="32">
        <f t="shared" si="297"/>
        <v>12</v>
      </c>
      <c r="AO101" s="10">
        <f t="shared" si="298"/>
        <v>252.03000000000003</v>
      </c>
      <c r="AP101" s="10" t="str">
        <f t="shared" si="299"/>
        <v>3) STOCK</v>
      </c>
    </row>
    <row r="102" spans="1:42" x14ac:dyDescent="0.25">
      <c r="A102" s="4" t="s">
        <v>36</v>
      </c>
      <c r="B102" s="5" t="s">
        <v>58</v>
      </c>
      <c r="C102" s="25" t="str">
        <f>VLOOKUP($B102,[1]SKU!$A$2:$H$1048576,2,FALSE)</f>
        <v>PUNTA PICANA</v>
      </c>
      <c r="D102" s="24" t="str">
        <f>VLOOKUP($B102,[1]SKU!$A$2:$H$1048576,3,FALSE)</f>
        <v>VACUNO</v>
      </c>
      <c r="E102" s="24" t="str">
        <f>VLOOKUP($B102,[1]SKU!$A$2:$H$1048576,4,FALSE)</f>
        <v>CANADA</v>
      </c>
      <c r="F102" s="24" t="str">
        <f>VLOOKUP($B102,[1]SKU!$A$2:$H$1048576,5,FALSE)</f>
        <v>BLUE RIBBON</v>
      </c>
      <c r="G102" s="24" t="str">
        <f>VLOOKUP($B102,[1]SKU!$A$2:$H$1048576,6,FALSE)</f>
        <v>ENFRIADO</v>
      </c>
      <c r="H102" s="24" t="str">
        <f>VLOOKUP($B102,[1]SKU!$A$2:$H$1048576,7,FALSE)</f>
        <v>AAA</v>
      </c>
      <c r="I102" s="24" t="str">
        <f>VLOOKUP($B102,[1]SKU!$A$2:$H$1048576,8,FALSE)</f>
        <v>1PC/B - 10B/C</v>
      </c>
      <c r="J102" s="24" t="s">
        <v>35</v>
      </c>
      <c r="K102" s="33">
        <f t="shared" si="280"/>
        <v>487</v>
      </c>
      <c r="L102" s="27">
        <f t="shared" si="281"/>
        <v>11526.271893223819</v>
      </c>
      <c r="M102" s="66">
        <v>45923</v>
      </c>
      <c r="N102" s="30">
        <f t="shared" si="282"/>
        <v>5613294.4119999995</v>
      </c>
      <c r="O102" s="20">
        <f t="shared" si="283"/>
        <v>11882.754529096721</v>
      </c>
      <c r="P102" s="20">
        <f t="shared" si="284"/>
        <v>12393.840745401956</v>
      </c>
      <c r="Q102" s="61">
        <v>9091712385</v>
      </c>
      <c r="R102" s="62">
        <v>940</v>
      </c>
      <c r="S102" s="34">
        <v>45839</v>
      </c>
      <c r="T102" s="32">
        <f t="shared" si="285"/>
        <v>24</v>
      </c>
      <c r="V102" s="36">
        <v>487</v>
      </c>
      <c r="W102" s="36">
        <v>487</v>
      </c>
      <c r="X102" s="37">
        <f t="shared" si="300"/>
        <v>0.1858523256346456</v>
      </c>
      <c r="Y102" s="38">
        <v>5797.66</v>
      </c>
      <c r="Z102" s="40">
        <f t="shared" si="286"/>
        <v>5449800.3999999994</v>
      </c>
      <c r="AA102" s="40">
        <f t="shared" si="287"/>
        <v>11190.555236139629</v>
      </c>
      <c r="AB102" s="47">
        <f>VLOOKUP(_xlfn.CONCAT(D102,E102),[1]INTERNACIÓN!$M$5:$N$1048576,2,FALSE)*Z102</f>
        <v>163494.01199999999</v>
      </c>
      <c r="AC102" s="39">
        <f t="shared" si="288"/>
        <v>5613294.4119999995</v>
      </c>
      <c r="AD102" s="41" t="str">
        <f t="shared" si="289"/>
        <v>C4547AWFR9091712385</v>
      </c>
      <c r="AE102" s="39">
        <f t="shared" si="290"/>
        <v>11526.271893223819</v>
      </c>
      <c r="AF102" s="42">
        <f t="shared" si="291"/>
        <v>11.904845995893224</v>
      </c>
      <c r="AG102" s="11">
        <f t="shared" si="292"/>
        <v>11.904845995893224</v>
      </c>
      <c r="AH102" s="46">
        <f t="shared" si="293"/>
        <v>940</v>
      </c>
      <c r="AI102" s="4">
        <f t="shared" si="294"/>
        <v>487</v>
      </c>
      <c r="AJ102" s="43">
        <f t="shared" si="295"/>
        <v>9091712385</v>
      </c>
      <c r="AK102" s="32">
        <v>24</v>
      </c>
      <c r="AL102" s="4">
        <f t="shared" si="296"/>
        <v>20.291666666666668</v>
      </c>
      <c r="AM102" s="32">
        <f>0</f>
        <v>0</v>
      </c>
      <c r="AN102" s="32">
        <f t="shared" si="297"/>
        <v>24</v>
      </c>
      <c r="AO102" s="10">
        <f t="shared" si="298"/>
        <v>487</v>
      </c>
      <c r="AP102" s="10" t="str">
        <f t="shared" si="299"/>
        <v>3) STOCK</v>
      </c>
    </row>
    <row r="103" spans="1:42" x14ac:dyDescent="0.25">
      <c r="A103" s="4" t="s">
        <v>36</v>
      </c>
      <c r="B103" s="5" t="s">
        <v>59</v>
      </c>
      <c r="C103" s="25" t="str">
        <f>VLOOKUP($B103,[1]SKU!$A$2:$H$1048576,2,FALSE)</f>
        <v>ENTRAÑA</v>
      </c>
      <c r="D103" s="24" t="str">
        <f>VLOOKUP($B103,[1]SKU!$A$2:$H$1048576,3,FALSE)</f>
        <v>VACUNO</v>
      </c>
      <c r="E103" s="24" t="str">
        <f>VLOOKUP($B103,[1]SKU!$A$2:$H$1048576,4,FALSE)</f>
        <v>CANADA</v>
      </c>
      <c r="F103" s="24" t="str">
        <f>VLOOKUP($B103,[1]SKU!$A$2:$H$1048576,5,FALSE)</f>
        <v>BLUE RIBBON</v>
      </c>
      <c r="G103" s="24" t="str">
        <f>VLOOKUP($B103,[1]SKU!$A$2:$H$1048576,6,FALSE)</f>
        <v>ENFRIADO</v>
      </c>
      <c r="H103" s="24" t="str">
        <f>VLOOKUP($B103,[1]SKU!$A$2:$H$1048576,7,FALSE)</f>
        <v>AAA</v>
      </c>
      <c r="I103" s="24" t="str">
        <f>VLOOKUP($B103,[1]SKU!$A$2:$H$1048576,8,FALSE)</f>
        <v>1PC/B - 16B/C</v>
      </c>
      <c r="J103" s="24" t="s">
        <v>35</v>
      </c>
      <c r="K103" s="33">
        <f t="shared" si="280"/>
        <v>1011.1700000000001</v>
      </c>
      <c r="L103" s="27">
        <f t="shared" si="281"/>
        <v>20277.689258977221</v>
      </c>
      <c r="M103" s="66">
        <v>45923</v>
      </c>
      <c r="N103" s="30">
        <f t="shared" si="282"/>
        <v>20504191.047999997</v>
      </c>
      <c r="O103" s="20">
        <f t="shared" si="283"/>
        <v>20904.834287605383</v>
      </c>
      <c r="P103" s="20">
        <f t="shared" si="284"/>
        <v>21803.966945136799</v>
      </c>
      <c r="Q103" s="61">
        <v>9091712385</v>
      </c>
      <c r="R103" s="62">
        <v>940</v>
      </c>
      <c r="S103" s="34">
        <v>45839</v>
      </c>
      <c r="T103" s="32">
        <f t="shared" si="285"/>
        <v>53</v>
      </c>
      <c r="V103" s="36">
        <v>1011.17</v>
      </c>
      <c r="W103" s="36">
        <v>1011.17</v>
      </c>
      <c r="X103" s="37">
        <f t="shared" si="300"/>
        <v>0.38588972507594371</v>
      </c>
      <c r="Y103" s="38">
        <v>21177.64</v>
      </c>
      <c r="Z103" s="40">
        <f t="shared" si="286"/>
        <v>19906981.599999998</v>
      </c>
      <c r="AA103" s="40">
        <f t="shared" si="287"/>
        <v>19687.076950463324</v>
      </c>
      <c r="AB103" s="47">
        <f>VLOOKUP(_xlfn.CONCAT(D103,E103),[1]INTERNACIÓN!$M$5:$N$1048576,2,FALSE)*Z103</f>
        <v>597209.44799999986</v>
      </c>
      <c r="AC103" s="39">
        <f t="shared" si="288"/>
        <v>20504191.047999997</v>
      </c>
      <c r="AD103" s="41" t="str">
        <f t="shared" si="289"/>
        <v>C3877AWFR9091712385</v>
      </c>
      <c r="AE103" s="39">
        <f t="shared" si="290"/>
        <v>20277.689258977221</v>
      </c>
      <c r="AF103" s="42">
        <f t="shared" si="291"/>
        <v>20.943698883471622</v>
      </c>
      <c r="AG103" s="11">
        <f t="shared" si="292"/>
        <v>20.943698883471622</v>
      </c>
      <c r="AH103" s="46">
        <f t="shared" si="293"/>
        <v>940</v>
      </c>
      <c r="AI103" s="4">
        <f t="shared" si="294"/>
        <v>1011.17</v>
      </c>
      <c r="AJ103" s="43">
        <f t="shared" si="295"/>
        <v>9091712385</v>
      </c>
      <c r="AK103" s="32">
        <v>53</v>
      </c>
      <c r="AL103" s="4">
        <f t="shared" si="296"/>
        <v>19.07867924528302</v>
      </c>
      <c r="AM103" s="32">
        <f>0</f>
        <v>0</v>
      </c>
      <c r="AN103" s="32">
        <f t="shared" si="297"/>
        <v>53</v>
      </c>
      <c r="AO103" s="10">
        <f t="shared" si="298"/>
        <v>1011.1700000000001</v>
      </c>
      <c r="AP103" s="10" t="str">
        <f t="shared" si="299"/>
        <v>3) STOCK</v>
      </c>
    </row>
    <row r="104" spans="1:42" x14ac:dyDescent="0.25">
      <c r="A104" s="4" t="s">
        <v>36</v>
      </c>
      <c r="B104" s="5" t="s">
        <v>60</v>
      </c>
      <c r="C104" s="25" t="str">
        <f>VLOOKUP($B104,[1]SKU!$A$2:$H$1048576,2,FALSE)</f>
        <v>TAPABARRIGA/ARRACHERA</v>
      </c>
      <c r="D104" s="24" t="str">
        <f>VLOOKUP($B104,[1]SKU!$A$2:$H$1048576,3,FALSE)</f>
        <v>VACUNO</v>
      </c>
      <c r="E104" s="24" t="str">
        <f>VLOOKUP($B104,[1]SKU!$A$2:$H$1048576,4,FALSE)</f>
        <v>CANADA</v>
      </c>
      <c r="F104" s="24" t="str">
        <f>VLOOKUP($B104,[1]SKU!$A$2:$H$1048576,5,FALSE)</f>
        <v>BLUE RIBBON</v>
      </c>
      <c r="G104" s="24" t="str">
        <f>VLOOKUP($B104,[1]SKU!$A$2:$H$1048576,6,FALSE)</f>
        <v>ENFRIADO</v>
      </c>
      <c r="H104" s="24" t="str">
        <f>VLOOKUP($B104,[1]SKU!$A$2:$H$1048576,7,FALSE)</f>
        <v>AAA</v>
      </c>
      <c r="I104" s="24" t="str">
        <f>VLOOKUP($B104,[1]SKU!$A$2:$H$1048576,8,FALSE)</f>
        <v>1PC/B - 13B/C</v>
      </c>
      <c r="J104" s="24" t="s">
        <v>35</v>
      </c>
      <c r="K104" s="33">
        <f>AO104</f>
        <v>113.29</v>
      </c>
      <c r="L104" s="27">
        <f>+AE104</f>
        <v>17075.923506046431</v>
      </c>
      <c r="M104" s="66">
        <v>45923</v>
      </c>
      <c r="N104" s="30">
        <f>+K104*L104</f>
        <v>1934531.3740000003</v>
      </c>
      <c r="O104" s="20">
        <f>+L104/(1-0.03)</f>
        <v>17604.044851594259</v>
      </c>
      <c r="P104" s="20">
        <f>+L104/(1-0.07)</f>
        <v>18361.208071017667</v>
      </c>
      <c r="Q104" s="61">
        <v>9091712385</v>
      </c>
      <c r="R104" s="62">
        <v>940</v>
      </c>
      <c r="S104" s="34">
        <v>45839</v>
      </c>
      <c r="T104" s="32">
        <f>+AN104</f>
        <v>6</v>
      </c>
      <c r="V104" s="36">
        <v>113.29</v>
      </c>
      <c r="W104" s="36">
        <v>113.29</v>
      </c>
      <c r="X104" s="37">
        <f t="shared" si="300"/>
        <v>4.3234517394556471E-2</v>
      </c>
      <c r="Y104" s="38">
        <v>1998.07</v>
      </c>
      <c r="Z104" s="40">
        <f>Y104*AH104</f>
        <v>1878185.8</v>
      </c>
      <c r="AA104" s="40">
        <f>Z104/W104</f>
        <v>16578.56651072469</v>
      </c>
      <c r="AB104" s="47">
        <f>VLOOKUP(_xlfn.CONCAT(D104,E104),[1]INTERNACIÓN!$M$5:$N$1048576,2,FALSE)*Z104</f>
        <v>56345.574000000001</v>
      </c>
      <c r="AC104" s="39">
        <f>Z104+AB104</f>
        <v>1934531.3740000001</v>
      </c>
      <c r="AD104" s="41" t="str">
        <f>_xlfn.CONCAT(B104,Q104)</f>
        <v>C3107AWFR9091712385</v>
      </c>
      <c r="AE104" s="39">
        <f>AC104/W104</f>
        <v>17075.923506046431</v>
      </c>
      <c r="AF104" s="42">
        <f>IF(E104="USA",Y104/V104,IF(E104="CANADA",Y104/V104,(Y104/V104)/2.20462))</f>
        <v>17.636772883749668</v>
      </c>
      <c r="AG104" s="11">
        <f>Y104/W104</f>
        <v>17.636772883749668</v>
      </c>
      <c r="AH104" s="46">
        <f>IF(R104&lt;&gt;"",R104,"")</f>
        <v>940</v>
      </c>
      <c r="AI104" s="4">
        <f>W104</f>
        <v>113.29</v>
      </c>
      <c r="AJ104" s="43">
        <f>IF(Q104&lt;&gt;"",Q104,"")</f>
        <v>9091712385</v>
      </c>
      <c r="AK104" s="32">
        <v>6</v>
      </c>
      <c r="AL104" s="4">
        <f>AI104/AK104</f>
        <v>18.881666666666668</v>
      </c>
      <c r="AM104" s="32">
        <f>0</f>
        <v>0</v>
      </c>
      <c r="AN104" s="32">
        <f>AK104-AM104</f>
        <v>6</v>
      </c>
      <c r="AO104" s="10">
        <f>AN104*AL104</f>
        <v>113.29</v>
      </c>
      <c r="AP104" s="10" t="str">
        <f>+J104</f>
        <v>3) STOCK</v>
      </c>
    </row>
    <row r="105" spans="1:42" x14ac:dyDescent="0.25">
      <c r="A105" s="4" t="s">
        <v>36</v>
      </c>
      <c r="B105" s="5">
        <v>984</v>
      </c>
      <c r="C105" s="25" t="str">
        <f>VLOOKUP($B105,[1]SKU!$A$2:$H$1048576,2,FALSE)</f>
        <v>POSTA ROSADA</v>
      </c>
      <c r="D105" s="24" t="str">
        <f>VLOOKUP($B105,[1]SKU!$A$2:$H$1048576,3,FALSE)</f>
        <v>VACUNO</v>
      </c>
      <c r="E105" s="24" t="str">
        <f>VLOOKUP($B105,[1]SKU!$A$2:$H$1048576,4,FALSE)</f>
        <v>BRASIL</v>
      </c>
      <c r="F105" s="24" t="str">
        <f>VLOOKUP($B105,[1]SKU!$A$2:$H$1048576,5,FALSE)</f>
        <v>FRIBOI</v>
      </c>
      <c r="G105" s="24" t="str">
        <f>VLOOKUP($B105,[1]SKU!$A$2:$H$1048576,6,FALSE)</f>
        <v>ENFRIADO</v>
      </c>
      <c r="H105" s="24" t="str">
        <f>VLOOKUP($B105,[1]SKU!$A$2:$H$1048576,7,FALSE)</f>
        <v>V</v>
      </c>
      <c r="I105" s="24" t="str">
        <f>VLOOKUP($B105,[1]SKU!$A$2:$H$1048576,8,FALSE)</f>
        <v>1PC/B - 3-4B/C</v>
      </c>
      <c r="J105" s="24" t="s">
        <v>35</v>
      </c>
      <c r="K105" s="33">
        <f t="shared" ref="K105:K111" si="301">AO105</f>
        <v>17130.621999999999</v>
      </c>
      <c r="L105" s="27">
        <f t="shared" ref="L105:L111" si="302">+AE105</f>
        <v>5906.0197626215786</v>
      </c>
      <c r="M105" s="66">
        <v>45921</v>
      </c>
      <c r="N105" s="30">
        <f t="shared" ref="N105:N111" si="303">+K105*L105</f>
        <v>101173792.07799999</v>
      </c>
      <c r="O105" s="20">
        <f t="shared" ref="O105:O111" si="304">+L105/(1-0.03)</f>
        <v>6088.6801676511122</v>
      </c>
      <c r="P105" s="20">
        <f t="shared" ref="P105:P111" si="305">+L105/(1-0.07)</f>
        <v>6350.5588845393322</v>
      </c>
      <c r="Q105" s="61" t="s">
        <v>66</v>
      </c>
      <c r="R105" s="62">
        <v>940</v>
      </c>
      <c r="S105" s="34">
        <v>45839</v>
      </c>
      <c r="T105" s="32">
        <f t="shared" ref="T105:T111" si="306">+AN105</f>
        <v>811</v>
      </c>
      <c r="V105" s="36">
        <v>17130.621999999999</v>
      </c>
      <c r="W105" s="36">
        <f t="shared" ref="W105:W111" si="307">IF(E105="canada",V105/2.20462,IF(E105="usa",V105/2.20462,V105))</f>
        <v>17130.621999999999</v>
      </c>
      <c r="X105" s="37">
        <f>SUM(W105)/SUM($W$21:$W$28)</f>
        <v>0.70104901443781154</v>
      </c>
      <c r="Y105" s="38">
        <v>104496.79</v>
      </c>
      <c r="Z105" s="40">
        <f t="shared" ref="Z105:Z111" si="308">Y105*AH105</f>
        <v>98226982.599999994</v>
      </c>
      <c r="AA105" s="40">
        <f t="shared" ref="AA105:AA111" si="309">Z105/W105</f>
        <v>5733.9997695355132</v>
      </c>
      <c r="AB105" s="47">
        <f>VLOOKUP(_xlfn.CONCAT(D105,E105),[1]INTERNACIÓN!$M$5:$N$1048576,2,FALSE)*Z105</f>
        <v>2946809.4779999997</v>
      </c>
      <c r="AC105" s="39">
        <f t="shared" ref="AC105:AC111" si="310">Z105+AB105</f>
        <v>101173792.07799999</v>
      </c>
      <c r="AD105" s="41" t="str">
        <f t="shared" ref="AD105:AD111" si="311">_xlfn.CONCAT(B105,Q105)</f>
        <v>98461057687-3</v>
      </c>
      <c r="AE105" s="39">
        <f t="shared" ref="AE105:AE111" si="312">AC105/W105</f>
        <v>5906.0197626215786</v>
      </c>
      <c r="AF105" s="42">
        <f t="shared" ref="AF105:AF111" si="313">IF(E105="USA",Y105/V105,IF(E105="CANADA",Y105/V105,(Y105/V105)/2.20462))</f>
        <v>2.7669166363477675</v>
      </c>
      <c r="AG105" s="11">
        <f t="shared" ref="AG105:AG111" si="314">Y105/W105</f>
        <v>6.0999997548250144</v>
      </c>
      <c r="AH105" s="46">
        <f t="shared" ref="AH105:AH111" si="315">IF(R105&lt;&gt;"",R105,"")</f>
        <v>940</v>
      </c>
      <c r="AI105" s="4">
        <f t="shared" ref="AI105:AI111" si="316">W105</f>
        <v>17130.621999999999</v>
      </c>
      <c r="AJ105" s="43" t="str">
        <f t="shared" ref="AJ105:AJ111" si="317">IF(Q105&lt;&gt;"",Q105,"")</f>
        <v>61057687-3</v>
      </c>
      <c r="AK105" s="32">
        <v>811</v>
      </c>
      <c r="AL105" s="4">
        <f t="shared" ref="AL105:AL111" si="318">AI105/AK105</f>
        <v>21.122838471023428</v>
      </c>
      <c r="AM105" s="32">
        <f>0</f>
        <v>0</v>
      </c>
      <c r="AN105" s="32">
        <f t="shared" ref="AN105:AN111" si="319">AK105-AM105</f>
        <v>811</v>
      </c>
      <c r="AO105" s="10">
        <f t="shared" ref="AO105:AO111" si="320">AN105*AL105</f>
        <v>17130.621999999999</v>
      </c>
      <c r="AP105" s="10" t="str">
        <f t="shared" ref="AP105:AP111" si="321">+J105</f>
        <v>3) STOCK</v>
      </c>
    </row>
    <row r="106" spans="1:42" x14ac:dyDescent="0.25">
      <c r="A106" s="4" t="s">
        <v>36</v>
      </c>
      <c r="B106" s="5">
        <v>1047</v>
      </c>
      <c r="C106" s="25" t="str">
        <f>VLOOKUP($B106,[1]SKU!$A$2:$H$1048576,2,FALSE)</f>
        <v>LOMO LISO</v>
      </c>
      <c r="D106" s="24" t="str">
        <f>VLOOKUP($B106,[1]SKU!$A$2:$H$1048576,3,FALSE)</f>
        <v>VACUNO</v>
      </c>
      <c r="E106" s="24" t="str">
        <f>VLOOKUP($B106,[1]SKU!$A$2:$H$1048576,4,FALSE)</f>
        <v>BRASIL</v>
      </c>
      <c r="F106" s="24" t="str">
        <f>VLOOKUP($B106,[1]SKU!$A$2:$H$1048576,5,FALSE)</f>
        <v>FRIBOI</v>
      </c>
      <c r="G106" s="24" t="str">
        <f>VLOOKUP($B106,[1]SKU!$A$2:$H$1048576,6,FALSE)</f>
        <v>ENFRIADO</v>
      </c>
      <c r="H106" s="24" t="str">
        <f>VLOOKUP($B106,[1]SKU!$A$2:$H$1048576,7,FALSE)</f>
        <v>V</v>
      </c>
      <c r="I106" s="24" t="str">
        <f>VLOOKUP($B106,[1]SKU!$A$2:$H$1048576,8,FALSE)</f>
        <v>1PC/B - 3-6B/C</v>
      </c>
      <c r="J106" s="24" t="s">
        <v>35</v>
      </c>
      <c r="K106" s="33">
        <f t="shared" si="301"/>
        <v>468.69100000000003</v>
      </c>
      <c r="L106" s="27">
        <f t="shared" si="302"/>
        <v>7067.8511172606268</v>
      </c>
      <c r="M106" s="66">
        <v>45921</v>
      </c>
      <c r="N106" s="30">
        <f t="shared" si="303"/>
        <v>3312638.2080000006</v>
      </c>
      <c r="O106" s="20">
        <f t="shared" si="304"/>
        <v>7286.4444507841517</v>
      </c>
      <c r="P106" s="20">
        <f t="shared" si="305"/>
        <v>7599.8399110329328</v>
      </c>
      <c r="Q106" s="61" t="s">
        <v>66</v>
      </c>
      <c r="R106" s="62">
        <v>940</v>
      </c>
      <c r="S106" s="34">
        <v>45839</v>
      </c>
      <c r="T106" s="32">
        <f t="shared" si="306"/>
        <v>24</v>
      </c>
      <c r="V106" s="36">
        <v>468.69099999999997</v>
      </c>
      <c r="W106" s="36">
        <f t="shared" si="307"/>
        <v>468.69099999999997</v>
      </c>
      <c r="X106" s="37">
        <f t="shared" ref="X106:X112" si="322">SUM(W106)/SUM($W$21:$W$28)</f>
        <v>1.9180585715210592E-2</v>
      </c>
      <c r="Y106" s="38">
        <v>3421.44</v>
      </c>
      <c r="Z106" s="40">
        <f t="shared" si="308"/>
        <v>3216153.6</v>
      </c>
      <c r="AA106" s="40">
        <f t="shared" si="309"/>
        <v>6861.9913759811907</v>
      </c>
      <c r="AB106" s="47">
        <f>VLOOKUP(_xlfn.CONCAT(D106,E106),[1]INTERNACIÓN!$M$5:$N$1048576,2,FALSE)*Z106</f>
        <v>96484.607999999993</v>
      </c>
      <c r="AC106" s="39">
        <f t="shared" si="310"/>
        <v>3312638.2080000001</v>
      </c>
      <c r="AD106" s="41" t="str">
        <f t="shared" si="311"/>
        <v>104761057687-3</v>
      </c>
      <c r="AE106" s="39">
        <f t="shared" si="312"/>
        <v>7067.8511172606268</v>
      </c>
      <c r="AF106" s="42">
        <f t="shared" si="313"/>
        <v>3.3112240773974229</v>
      </c>
      <c r="AG106" s="11">
        <f t="shared" si="314"/>
        <v>7.2999908255119053</v>
      </c>
      <c r="AH106" s="46">
        <f t="shared" si="315"/>
        <v>940</v>
      </c>
      <c r="AI106" s="4">
        <f t="shared" si="316"/>
        <v>468.69099999999997</v>
      </c>
      <c r="AJ106" s="43" t="str">
        <f t="shared" si="317"/>
        <v>61057687-3</v>
      </c>
      <c r="AK106" s="32">
        <v>24</v>
      </c>
      <c r="AL106" s="4">
        <f t="shared" si="318"/>
        <v>19.528791666666667</v>
      </c>
      <c r="AM106" s="32">
        <f>0</f>
        <v>0</v>
      </c>
      <c r="AN106" s="32">
        <f t="shared" si="319"/>
        <v>24</v>
      </c>
      <c r="AO106" s="10">
        <f t="shared" si="320"/>
        <v>468.69100000000003</v>
      </c>
      <c r="AP106" s="10" t="str">
        <f t="shared" si="321"/>
        <v>3) STOCK</v>
      </c>
    </row>
    <row r="107" spans="1:42" x14ac:dyDescent="0.25">
      <c r="A107" s="4" t="s">
        <v>36</v>
      </c>
      <c r="B107" s="5">
        <v>1048</v>
      </c>
      <c r="C107" s="25" t="str">
        <f>VLOOKUP($B107,[1]SKU!$A$2:$H$1048576,2,FALSE)</f>
        <v>POSTA NEGRA</v>
      </c>
      <c r="D107" s="24" t="str">
        <f>VLOOKUP($B107,[1]SKU!$A$2:$H$1048576,3,FALSE)</f>
        <v>VACUNO</v>
      </c>
      <c r="E107" s="24" t="str">
        <f>VLOOKUP($B107,[1]SKU!$A$2:$H$1048576,4,FALSE)</f>
        <v>BRASIL</v>
      </c>
      <c r="F107" s="24" t="str">
        <f>VLOOKUP($B107,[1]SKU!$A$2:$H$1048576,5,FALSE)</f>
        <v>FRIBOI</v>
      </c>
      <c r="G107" s="24" t="str">
        <f>VLOOKUP($B107,[1]SKU!$A$2:$H$1048576,6,FALSE)</f>
        <v>ENFRIADO</v>
      </c>
      <c r="H107" s="24" t="str">
        <f>VLOOKUP($B107,[1]SKU!$A$2:$H$1048576,7,FALSE)</f>
        <v>V</v>
      </c>
      <c r="I107" s="24" t="str">
        <f>VLOOKUP($B107,[1]SKU!$A$2:$H$1048576,8,FALSE)</f>
        <v>1PC/B - 1-5B/C</v>
      </c>
      <c r="J107" s="24" t="s">
        <v>35</v>
      </c>
      <c r="K107" s="33">
        <f t="shared" si="301"/>
        <v>2324.1930000000002</v>
      </c>
      <c r="L107" s="27">
        <f t="shared" si="302"/>
        <v>6293.2981254138522</v>
      </c>
      <c r="M107" s="66">
        <v>45921</v>
      </c>
      <c r="N107" s="30">
        <f t="shared" si="303"/>
        <v>14626839.449999999</v>
      </c>
      <c r="O107" s="20">
        <f t="shared" si="304"/>
        <v>6487.9362117668579</v>
      </c>
      <c r="P107" s="20">
        <f t="shared" si="305"/>
        <v>6766.9872316277988</v>
      </c>
      <c r="Q107" s="61" t="s">
        <v>66</v>
      </c>
      <c r="R107" s="62">
        <v>940</v>
      </c>
      <c r="S107" s="34">
        <v>45839</v>
      </c>
      <c r="T107" s="32">
        <f t="shared" si="306"/>
        <v>120</v>
      </c>
      <c r="V107" s="36">
        <v>2324.1930000000002</v>
      </c>
      <c r="W107" s="36">
        <f t="shared" si="307"/>
        <v>2324.1930000000002</v>
      </c>
      <c r="X107" s="37">
        <f t="shared" si="322"/>
        <v>9.511465561573075E-2</v>
      </c>
      <c r="Y107" s="38">
        <v>15107.25</v>
      </c>
      <c r="Z107" s="40">
        <f t="shared" si="308"/>
        <v>14200815</v>
      </c>
      <c r="AA107" s="40">
        <f t="shared" si="309"/>
        <v>6109.9981800134492</v>
      </c>
      <c r="AB107" s="47">
        <f>VLOOKUP(_xlfn.CONCAT(D107,E107),[1]INTERNACIÓN!$M$5:$N$1048576,2,FALSE)*Z107</f>
        <v>426024.45</v>
      </c>
      <c r="AC107" s="39">
        <f t="shared" si="310"/>
        <v>14626839.449999999</v>
      </c>
      <c r="AD107" s="41" t="str">
        <f t="shared" si="311"/>
        <v>104861057687-3</v>
      </c>
      <c r="AE107" s="39">
        <f t="shared" si="312"/>
        <v>6293.2981254138522</v>
      </c>
      <c r="AF107" s="42">
        <f t="shared" si="313"/>
        <v>2.9483530331050685</v>
      </c>
      <c r="AG107" s="11">
        <f t="shared" si="314"/>
        <v>6.4999980638440951</v>
      </c>
      <c r="AH107" s="46">
        <f t="shared" si="315"/>
        <v>940</v>
      </c>
      <c r="AI107" s="4">
        <f t="shared" si="316"/>
        <v>2324.1930000000002</v>
      </c>
      <c r="AJ107" s="43" t="str">
        <f t="shared" si="317"/>
        <v>61057687-3</v>
      </c>
      <c r="AK107" s="32">
        <v>120</v>
      </c>
      <c r="AL107" s="4">
        <f t="shared" si="318"/>
        <v>19.368275000000001</v>
      </c>
      <c r="AM107" s="32">
        <f>0</f>
        <v>0</v>
      </c>
      <c r="AN107" s="32">
        <f t="shared" si="319"/>
        <v>120</v>
      </c>
      <c r="AO107" s="10">
        <f t="shared" si="320"/>
        <v>2324.1930000000002</v>
      </c>
      <c r="AP107" s="10" t="str">
        <f t="shared" si="321"/>
        <v>3) STOCK</v>
      </c>
    </row>
    <row r="108" spans="1:42" x14ac:dyDescent="0.25">
      <c r="A108" s="4" t="s">
        <v>36</v>
      </c>
      <c r="B108" s="5">
        <v>1051</v>
      </c>
      <c r="C108" s="25" t="str">
        <f>VLOOKUP($B108,[1]SKU!$A$2:$H$1048576,2,FALSE)</f>
        <v>ASIENTO</v>
      </c>
      <c r="D108" s="24" t="str">
        <f>VLOOKUP($B108,[1]SKU!$A$2:$H$1048576,3,FALSE)</f>
        <v>VACUNO</v>
      </c>
      <c r="E108" s="24" t="str">
        <f>VLOOKUP($B108,[1]SKU!$A$2:$H$1048576,4,FALSE)</f>
        <v>BRASIL</v>
      </c>
      <c r="F108" s="24" t="str">
        <f>VLOOKUP($B108,[1]SKU!$A$2:$H$1048576,5,FALSE)</f>
        <v>FRIBOI</v>
      </c>
      <c r="G108" s="24" t="str">
        <f>VLOOKUP($B108,[1]SKU!$A$2:$H$1048576,6,FALSE)</f>
        <v>ENFRIADO</v>
      </c>
      <c r="H108" s="24" t="str">
        <f>VLOOKUP($B108,[1]SKU!$A$2:$H$1048576,7,FALSE)</f>
        <v>V</v>
      </c>
      <c r="I108" s="24" t="str">
        <f>VLOOKUP($B108,[1]SKU!$A$2:$H$1048576,8,FALSE)</f>
        <v>1PC/B - 4-8B/C</v>
      </c>
      <c r="J108" s="24" t="s">
        <v>35</v>
      </c>
      <c r="K108" s="33">
        <f t="shared" si="301"/>
        <v>1019.864</v>
      </c>
      <c r="L108" s="27">
        <f t="shared" si="302"/>
        <v>6390.1177215785629</v>
      </c>
      <c r="M108" s="66">
        <v>45921</v>
      </c>
      <c r="N108" s="30">
        <f t="shared" si="303"/>
        <v>6517051.0199999996</v>
      </c>
      <c r="O108" s="20">
        <f t="shared" si="304"/>
        <v>6587.7502284315078</v>
      </c>
      <c r="P108" s="20">
        <f t="shared" si="305"/>
        <v>6871.0943242780249</v>
      </c>
      <c r="Q108" s="61" t="s">
        <v>66</v>
      </c>
      <c r="R108" s="62">
        <v>940</v>
      </c>
      <c r="S108" s="34">
        <v>45839</v>
      </c>
      <c r="T108" s="32">
        <f t="shared" si="306"/>
        <v>48</v>
      </c>
      <c r="V108" s="36">
        <v>1019.864</v>
      </c>
      <c r="W108" s="36">
        <f t="shared" si="307"/>
        <v>1019.864</v>
      </c>
      <c r="X108" s="37">
        <f t="shared" si="322"/>
        <v>4.1736642841141681E-2</v>
      </c>
      <c r="Y108" s="38">
        <v>6731.1</v>
      </c>
      <c r="Z108" s="40">
        <f t="shared" si="308"/>
        <v>6327234</v>
      </c>
      <c r="AA108" s="40">
        <f t="shared" si="309"/>
        <v>6203.9977879403523</v>
      </c>
      <c r="AB108" s="47">
        <f>VLOOKUP(_xlfn.CONCAT(D108,E108),[1]INTERNACIÓN!$M$5:$N$1048576,2,FALSE)*Z108</f>
        <v>189817.02</v>
      </c>
      <c r="AC108" s="39">
        <f t="shared" si="310"/>
        <v>6517051.0199999996</v>
      </c>
      <c r="AD108" s="41" t="str">
        <f t="shared" si="311"/>
        <v>105161057687-3</v>
      </c>
      <c r="AE108" s="39">
        <f t="shared" si="312"/>
        <v>6390.1177215785629</v>
      </c>
      <c r="AF108" s="42">
        <f t="shared" si="313"/>
        <v>2.9937121348554658</v>
      </c>
      <c r="AG108" s="11">
        <f t="shared" si="314"/>
        <v>6.5999976467450567</v>
      </c>
      <c r="AH108" s="46">
        <f t="shared" si="315"/>
        <v>940</v>
      </c>
      <c r="AI108" s="4">
        <f t="shared" si="316"/>
        <v>1019.864</v>
      </c>
      <c r="AJ108" s="43" t="str">
        <f t="shared" si="317"/>
        <v>61057687-3</v>
      </c>
      <c r="AK108" s="32">
        <v>48</v>
      </c>
      <c r="AL108" s="4">
        <f t="shared" si="318"/>
        <v>21.247166666666669</v>
      </c>
      <c r="AM108" s="32">
        <f>0</f>
        <v>0</v>
      </c>
      <c r="AN108" s="32">
        <f t="shared" si="319"/>
        <v>48</v>
      </c>
      <c r="AO108" s="10">
        <f t="shared" si="320"/>
        <v>1019.864</v>
      </c>
      <c r="AP108" s="10" t="str">
        <f t="shared" si="321"/>
        <v>3) STOCK</v>
      </c>
    </row>
    <row r="109" spans="1:42" x14ac:dyDescent="0.25">
      <c r="A109" s="4" t="s">
        <v>36</v>
      </c>
      <c r="B109" s="5">
        <v>355789</v>
      </c>
      <c r="C109" s="25" t="str">
        <f>VLOOKUP($B109,[1]SKU!$A$2:$H$1048576,2,FALSE)</f>
        <v>LOMO VETADO</v>
      </c>
      <c r="D109" s="24" t="str">
        <f>VLOOKUP($B109,[1]SKU!$A$2:$H$1048576,3,FALSE)</f>
        <v>VACUNO</v>
      </c>
      <c r="E109" s="24" t="str">
        <f>VLOOKUP($B109,[1]SKU!$A$2:$H$1048576,4,FALSE)</f>
        <v>BRASIL</v>
      </c>
      <c r="F109" s="24" t="str">
        <f>VLOOKUP($B109,[1]SKU!$A$2:$H$1048576,5,FALSE)</f>
        <v>FRIBOI</v>
      </c>
      <c r="G109" s="24" t="str">
        <f>VLOOKUP($B109,[1]SKU!$A$2:$H$1048576,6,FALSE)</f>
        <v>ENFRIADO</v>
      </c>
      <c r="H109" s="24" t="str">
        <f>VLOOKUP($B109,[1]SKU!$A$2:$H$1048576,7,FALSE)</f>
        <v>V</v>
      </c>
      <c r="I109" s="24" t="str">
        <f>VLOOKUP($B109,[1]SKU!$A$2:$H$1048576,8,FALSE)</f>
        <v>1PC/B - 5-20B/C</v>
      </c>
      <c r="J109" s="24" t="s">
        <v>35</v>
      </c>
      <c r="K109" s="33">
        <f t="shared" si="301"/>
        <v>1983.46</v>
      </c>
      <c r="L109" s="27">
        <f t="shared" si="302"/>
        <v>7358.3219525475679</v>
      </c>
      <c r="M109" s="66">
        <v>45921</v>
      </c>
      <c r="N109" s="30">
        <f t="shared" si="303"/>
        <v>14594937.26</v>
      </c>
      <c r="O109" s="20">
        <f t="shared" si="304"/>
        <v>7585.8989201521317</v>
      </c>
      <c r="P109" s="20">
        <f t="shared" si="305"/>
        <v>7912.1741425242672</v>
      </c>
      <c r="Q109" s="61" t="s">
        <v>66</v>
      </c>
      <c r="R109" s="62">
        <v>940</v>
      </c>
      <c r="S109" s="34">
        <v>45839</v>
      </c>
      <c r="T109" s="32">
        <f t="shared" si="306"/>
        <v>102</v>
      </c>
      <c r="V109" s="36">
        <v>1983.46</v>
      </c>
      <c r="W109" s="36">
        <f t="shared" si="307"/>
        <v>1983.46</v>
      </c>
      <c r="X109" s="37">
        <f t="shared" si="322"/>
        <v>8.1170589029214563E-2</v>
      </c>
      <c r="Y109" s="38">
        <v>15074.3</v>
      </c>
      <c r="Z109" s="40">
        <f t="shared" si="308"/>
        <v>14169842</v>
      </c>
      <c r="AA109" s="40">
        <f t="shared" si="309"/>
        <v>7144.001895677251</v>
      </c>
      <c r="AB109" s="47">
        <f>VLOOKUP(_xlfn.CONCAT(D109,E109),[1]INTERNACIÓN!$M$5:$N$1048576,2,FALSE)*Z109</f>
        <v>425095.26</v>
      </c>
      <c r="AC109" s="39">
        <f t="shared" si="310"/>
        <v>14594937.26</v>
      </c>
      <c r="AD109" s="41" t="str">
        <f t="shared" si="311"/>
        <v>35578961057687-3</v>
      </c>
      <c r="AE109" s="39">
        <f t="shared" si="312"/>
        <v>7358.3219525475679</v>
      </c>
      <c r="AF109" s="42">
        <f t="shared" si="313"/>
        <v>3.4473070264616696</v>
      </c>
      <c r="AG109" s="11">
        <f t="shared" si="314"/>
        <v>7.6000020166779256</v>
      </c>
      <c r="AH109" s="46">
        <f t="shared" si="315"/>
        <v>940</v>
      </c>
      <c r="AI109" s="4">
        <f t="shared" si="316"/>
        <v>1983.46</v>
      </c>
      <c r="AJ109" s="43" t="str">
        <f t="shared" si="317"/>
        <v>61057687-3</v>
      </c>
      <c r="AK109" s="32">
        <v>102</v>
      </c>
      <c r="AL109" s="4">
        <f t="shared" si="318"/>
        <v>19.445686274509804</v>
      </c>
      <c r="AM109" s="32">
        <f>0</f>
        <v>0</v>
      </c>
      <c r="AN109" s="32">
        <f t="shared" si="319"/>
        <v>102</v>
      </c>
      <c r="AO109" s="10">
        <f t="shared" si="320"/>
        <v>1983.46</v>
      </c>
      <c r="AP109" s="10" t="str">
        <f t="shared" si="321"/>
        <v>3) STOCK</v>
      </c>
    </row>
    <row r="110" spans="1:42" x14ac:dyDescent="0.25">
      <c r="A110" s="4" t="s">
        <v>36</v>
      </c>
      <c r="B110" s="5">
        <v>367532</v>
      </c>
      <c r="C110" s="25" t="str">
        <f>VLOOKUP($B110,[1]SKU!$A$2:$H$1048576,2,FALSE)</f>
        <v>FILETE</v>
      </c>
      <c r="D110" s="24" t="str">
        <f>VLOOKUP($B110,[1]SKU!$A$2:$H$1048576,3,FALSE)</f>
        <v>VACUNO</v>
      </c>
      <c r="E110" s="24" t="str">
        <f>VLOOKUP($B110,[1]SKU!$A$2:$H$1048576,4,FALSE)</f>
        <v>BRASIL</v>
      </c>
      <c r="F110" s="24" t="str">
        <f>VLOOKUP($B110,[1]SKU!$A$2:$H$1048576,5,FALSE)</f>
        <v>FRIBOI</v>
      </c>
      <c r="G110" s="24" t="str">
        <f>VLOOKUP($B110,[1]SKU!$A$2:$H$1048576,6,FALSE)</f>
        <v>ENFRIADO</v>
      </c>
      <c r="H110" s="24" t="str">
        <f>VLOOKUP($B110,[1]SKU!$A$2:$H$1048576,7,FALSE)</f>
        <v>V</v>
      </c>
      <c r="I110" s="24" t="str">
        <f>VLOOKUP($B110,[1]SKU!$A$2:$H$1048576,8,FALSE)</f>
        <v>1PC/B - 10-18B/C</v>
      </c>
      <c r="J110" s="24" t="s">
        <v>35</v>
      </c>
      <c r="K110" s="33">
        <f t="shared" si="301"/>
        <v>519.20600000000002</v>
      </c>
      <c r="L110" s="27">
        <f t="shared" si="302"/>
        <v>11327.939627045913</v>
      </c>
      <c r="M110" s="66">
        <v>45921</v>
      </c>
      <c r="N110" s="30">
        <f t="shared" si="303"/>
        <v>5881534.2220000001</v>
      </c>
      <c r="O110" s="20">
        <f t="shared" si="304"/>
        <v>11678.288275305065</v>
      </c>
      <c r="P110" s="20">
        <f t="shared" si="305"/>
        <v>12180.580244135392</v>
      </c>
      <c r="Q110" s="61" t="s">
        <v>66</v>
      </c>
      <c r="R110" s="62">
        <v>940</v>
      </c>
      <c r="S110" s="34">
        <v>45839</v>
      </c>
      <c r="T110" s="32">
        <f t="shared" si="306"/>
        <v>26</v>
      </c>
      <c r="V110" s="36">
        <v>519.20600000000002</v>
      </c>
      <c r="W110" s="36">
        <f t="shared" si="307"/>
        <v>519.20600000000002</v>
      </c>
      <c r="X110" s="37">
        <f t="shared" si="322"/>
        <v>2.1247848127767831E-2</v>
      </c>
      <c r="Y110" s="38">
        <v>6074.71</v>
      </c>
      <c r="Z110" s="40">
        <f t="shared" si="308"/>
        <v>5710227.4000000004</v>
      </c>
      <c r="AA110" s="40">
        <f t="shared" si="309"/>
        <v>10997.999637908653</v>
      </c>
      <c r="AB110" s="47">
        <f>VLOOKUP(_xlfn.CONCAT(D110,E110),[1]INTERNACIÓN!$M$5:$N$1048576,2,FALSE)*Z110</f>
        <v>171306.82200000001</v>
      </c>
      <c r="AC110" s="39">
        <f t="shared" si="310"/>
        <v>5881534.2220000001</v>
      </c>
      <c r="AD110" s="41" t="str">
        <f t="shared" si="311"/>
        <v>36753261057687-3</v>
      </c>
      <c r="AE110" s="39">
        <f t="shared" si="312"/>
        <v>11327.939627045913</v>
      </c>
      <c r="AF110" s="42">
        <f t="shared" si="313"/>
        <v>5.3070368656713809</v>
      </c>
      <c r="AG110" s="11">
        <f t="shared" si="314"/>
        <v>11.69999961479644</v>
      </c>
      <c r="AH110" s="46">
        <f t="shared" si="315"/>
        <v>940</v>
      </c>
      <c r="AI110" s="4">
        <f t="shared" si="316"/>
        <v>519.20600000000002</v>
      </c>
      <c r="AJ110" s="43" t="str">
        <f t="shared" si="317"/>
        <v>61057687-3</v>
      </c>
      <c r="AK110" s="32">
        <v>26</v>
      </c>
      <c r="AL110" s="4">
        <f t="shared" si="318"/>
        <v>19.969461538461537</v>
      </c>
      <c r="AM110" s="32">
        <f>0</f>
        <v>0</v>
      </c>
      <c r="AN110" s="32">
        <f t="shared" si="319"/>
        <v>26</v>
      </c>
      <c r="AO110" s="10">
        <f t="shared" si="320"/>
        <v>519.20600000000002</v>
      </c>
      <c r="AP110" s="10" t="str">
        <f t="shared" si="321"/>
        <v>3) STOCK</v>
      </c>
    </row>
    <row r="111" spans="1:42" x14ac:dyDescent="0.25">
      <c r="A111" s="4" t="s">
        <v>36</v>
      </c>
      <c r="B111" s="5">
        <v>388271</v>
      </c>
      <c r="C111" s="25" t="str">
        <f>VLOOKUP($B111,[1]SKU!$A$2:$H$1048576,2,FALSE)</f>
        <v>POSTA NEGRA</v>
      </c>
      <c r="D111" s="24" t="str">
        <f>VLOOKUP($B111,[1]SKU!$A$2:$H$1048576,3,FALSE)</f>
        <v>VACUNO</v>
      </c>
      <c r="E111" s="24" t="str">
        <f>VLOOKUP($B111,[1]SKU!$A$2:$H$1048576,4,FALSE)</f>
        <v>BRASIL</v>
      </c>
      <c r="F111" s="24" t="str">
        <f>VLOOKUP($B111,[1]SKU!$A$2:$H$1048576,5,FALSE)</f>
        <v>FRIBOI</v>
      </c>
      <c r="G111" s="24" t="str">
        <f>VLOOKUP($B111,[1]SKU!$A$2:$H$1048576,6,FALSE)</f>
        <v>ENFRIADO</v>
      </c>
      <c r="H111" s="24" t="str">
        <f>VLOOKUP($B111,[1]SKU!$A$2:$H$1048576,7,FALSE)</f>
        <v>V</v>
      </c>
      <c r="I111" s="24" t="str">
        <f>VLOOKUP($B111,[1]SKU!$A$2:$H$1048576,8,FALSE)</f>
        <v>1PC/B - 1-3B/C</v>
      </c>
      <c r="J111" s="24" t="s">
        <v>35</v>
      </c>
      <c r="K111" s="33">
        <f t="shared" si="301"/>
        <v>970.62900000000002</v>
      </c>
      <c r="L111" s="27">
        <f t="shared" si="302"/>
        <v>6583.7627929929968</v>
      </c>
      <c r="M111" s="66">
        <v>45921</v>
      </c>
      <c r="N111" s="30">
        <f t="shared" si="303"/>
        <v>6390391.0959999999</v>
      </c>
      <c r="O111" s="20">
        <f t="shared" si="304"/>
        <v>6787.3843226731924</v>
      </c>
      <c r="P111" s="20">
        <f t="shared" si="305"/>
        <v>7079.3148311752657</v>
      </c>
      <c r="Q111" s="61" t="s">
        <v>66</v>
      </c>
      <c r="R111" s="62">
        <v>940</v>
      </c>
      <c r="S111" s="34">
        <v>45839</v>
      </c>
      <c r="T111" s="32">
        <f t="shared" si="306"/>
        <v>51</v>
      </c>
      <c r="V111" s="36">
        <v>970.62900000000002</v>
      </c>
      <c r="W111" s="36">
        <f t="shared" si="307"/>
        <v>970.62900000000002</v>
      </c>
      <c r="X111" s="37">
        <f t="shared" si="322"/>
        <v>3.9721762807839588E-2</v>
      </c>
      <c r="Y111" s="38">
        <v>6600.28</v>
      </c>
      <c r="Z111" s="40">
        <f t="shared" si="308"/>
        <v>6204263.2000000002</v>
      </c>
      <c r="AA111" s="40">
        <f t="shared" si="309"/>
        <v>6392.0027116436868</v>
      </c>
      <c r="AB111" s="47">
        <f>VLOOKUP(_xlfn.CONCAT(D111,E111),[1]INTERNACIÓN!$M$5:$N$1048576,2,FALSE)*Z111</f>
        <v>186127.89600000001</v>
      </c>
      <c r="AC111" s="39">
        <f t="shared" si="310"/>
        <v>6390391.0959999999</v>
      </c>
      <c r="AD111" s="41" t="str">
        <f t="shared" si="311"/>
        <v>38827161057687-3</v>
      </c>
      <c r="AE111" s="39">
        <f t="shared" si="312"/>
        <v>6583.7627929929968</v>
      </c>
      <c r="AF111" s="42">
        <f t="shared" si="313"/>
        <v>3.0844330926542112</v>
      </c>
      <c r="AG111" s="11">
        <f t="shared" si="314"/>
        <v>6.8000028847273262</v>
      </c>
      <c r="AH111" s="46">
        <f t="shared" si="315"/>
        <v>940</v>
      </c>
      <c r="AI111" s="4">
        <f t="shared" si="316"/>
        <v>970.62900000000002</v>
      </c>
      <c r="AJ111" s="43" t="str">
        <f t="shared" si="317"/>
        <v>61057687-3</v>
      </c>
      <c r="AK111" s="32">
        <v>51</v>
      </c>
      <c r="AL111" s="4">
        <f t="shared" si="318"/>
        <v>19.031941176470589</v>
      </c>
      <c r="AM111" s="32">
        <f>0</f>
        <v>0</v>
      </c>
      <c r="AN111" s="32">
        <f t="shared" si="319"/>
        <v>51</v>
      </c>
      <c r="AO111" s="10">
        <f t="shared" si="320"/>
        <v>970.62900000000002</v>
      </c>
      <c r="AP111" s="10" t="str">
        <f t="shared" si="321"/>
        <v>3) STOCK</v>
      </c>
    </row>
    <row r="112" spans="1:42" x14ac:dyDescent="0.25">
      <c r="A112" s="4" t="s">
        <v>36</v>
      </c>
      <c r="B112" s="5">
        <v>391322</v>
      </c>
      <c r="C112" s="25" t="str">
        <f>VLOOKUP($B112,[1]SKU!$A$2:$H$1048576,2,FALSE)</f>
        <v>PUNTA DE GANSO</v>
      </c>
      <c r="D112" s="24" t="str">
        <f>VLOOKUP($B112,[1]SKU!$A$2:$H$1048576,3,FALSE)</f>
        <v>VACUNO</v>
      </c>
      <c r="E112" s="24" t="str">
        <f>VLOOKUP($B112,[1]SKU!$A$2:$H$1048576,4,FALSE)</f>
        <v>BRASIL</v>
      </c>
      <c r="F112" s="24" t="str">
        <f>VLOOKUP($B112,[1]SKU!$A$2:$H$1048576,5,FALSE)</f>
        <v>FRIBOI</v>
      </c>
      <c r="G112" s="24" t="str">
        <f>VLOOKUP($B112,[1]SKU!$A$2:$H$1048576,6,FALSE)</f>
        <v>ENFRIADO</v>
      </c>
      <c r="H112" s="24" t="str">
        <f>VLOOKUP($B112,[1]SKU!$A$2:$H$1048576,7,FALSE)</f>
        <v>V</v>
      </c>
      <c r="I112" s="24" t="str">
        <f>VLOOKUP($B112,[1]SKU!$A$2:$H$1048576,8,FALSE)</f>
        <v>1PC/B - 8-15B/C</v>
      </c>
      <c r="J112" s="24" t="s">
        <v>35</v>
      </c>
      <c r="K112" s="33">
        <f t="shared" ref="K112:K117" si="323">AO112</f>
        <v>19.033000000000001</v>
      </c>
      <c r="L112" s="27">
        <f t="shared" ref="L112:L117" si="324">+AE112</f>
        <v>10069.117217464403</v>
      </c>
      <c r="M112" s="66">
        <v>45921</v>
      </c>
      <c r="N112" s="30">
        <f t="shared" ref="N112:N117" si="325">+K112*L112</f>
        <v>191645.508</v>
      </c>
      <c r="O112" s="20">
        <f t="shared" ref="O112:O117" si="326">+L112/(1-0.03)</f>
        <v>10380.533213880828</v>
      </c>
      <c r="P112" s="20">
        <f t="shared" ref="P112:P117" si="327">+L112/(1-0.07)</f>
        <v>10827.007760714412</v>
      </c>
      <c r="Q112" s="61" t="s">
        <v>66</v>
      </c>
      <c r="R112" s="62">
        <v>940</v>
      </c>
      <c r="S112" s="34">
        <v>45839</v>
      </c>
      <c r="T112" s="32">
        <f t="shared" ref="T112:T117" si="328">+AN112</f>
        <v>1</v>
      </c>
      <c r="V112" s="36">
        <v>19.033000000000001</v>
      </c>
      <c r="W112" s="36">
        <f t="shared" ref="W112:W117" si="329">IF(E112="canada",V112/2.20462,IF(E112="usa",V112/2.20462,V112))</f>
        <v>19.033000000000001</v>
      </c>
      <c r="X112" s="37">
        <f t="shared" si="322"/>
        <v>7.7890142528361597E-4</v>
      </c>
      <c r="Y112" s="38">
        <v>197.94</v>
      </c>
      <c r="Z112" s="40">
        <f t="shared" ref="Z112:Z117" si="330">Y112*AH112</f>
        <v>186063.6</v>
      </c>
      <c r="AA112" s="40">
        <f t="shared" ref="AA112:AA117" si="331">Z112/W112</f>
        <v>9775.841958703304</v>
      </c>
      <c r="AB112" s="47">
        <f>VLOOKUP(_xlfn.CONCAT(D112,E112),[1]INTERNACIÓN!$M$5:$N$1048576,2,FALSE)*Z112</f>
        <v>5581.9080000000004</v>
      </c>
      <c r="AC112" s="39">
        <f t="shared" ref="AC112:AC117" si="332">Z112+AB112</f>
        <v>191645.508</v>
      </c>
      <c r="AD112" s="41" t="str">
        <f t="shared" ref="AD112:AD117" si="333">_xlfn.CONCAT(B112,Q112)</f>
        <v>39132261057687-3</v>
      </c>
      <c r="AE112" s="39">
        <f t="shared" ref="AE112:AE117" si="334">AC112/W112</f>
        <v>10069.117217464403</v>
      </c>
      <c r="AF112" s="42">
        <f t="shared" ref="AF112:AF117" si="335">IF(E112="USA",Y112/V112,IF(E112="CANADA",Y112/V112,(Y112/V112)/2.20462))</f>
        <v>4.7172899959906749</v>
      </c>
      <c r="AG112" s="11">
        <f t="shared" ref="AG112:AG117" si="336">Y112/W112</f>
        <v>10.399831870960961</v>
      </c>
      <c r="AH112" s="46">
        <f t="shared" ref="AH112:AH117" si="337">IF(R112&lt;&gt;"",R112,"")</f>
        <v>940</v>
      </c>
      <c r="AI112" s="4">
        <f t="shared" ref="AI112:AI117" si="338">W112</f>
        <v>19.033000000000001</v>
      </c>
      <c r="AJ112" s="43" t="str">
        <f t="shared" ref="AJ112:AJ117" si="339">IF(Q112&lt;&gt;"",Q112,"")</f>
        <v>61057687-3</v>
      </c>
      <c r="AK112" s="32">
        <v>1</v>
      </c>
      <c r="AL112" s="4">
        <f t="shared" ref="AL112:AL117" si="340">AI112/AK112</f>
        <v>19.033000000000001</v>
      </c>
      <c r="AM112" s="32">
        <f>0</f>
        <v>0</v>
      </c>
      <c r="AN112" s="32">
        <f t="shared" ref="AN112:AN117" si="341">AK112-AM112</f>
        <v>1</v>
      </c>
      <c r="AO112" s="10">
        <f t="shared" ref="AO112:AO117" si="342">AN112*AL112</f>
        <v>19.033000000000001</v>
      </c>
      <c r="AP112" s="10" t="str">
        <f t="shared" ref="AP112:AP117" si="343">+J112</f>
        <v>3) STOCK</v>
      </c>
    </row>
    <row r="113" spans="1:42" x14ac:dyDescent="0.25">
      <c r="A113" s="4" t="s">
        <v>36</v>
      </c>
      <c r="B113" s="5" t="s">
        <v>61</v>
      </c>
      <c r="C113" s="25" t="str">
        <f>VLOOKUP($B113,[1]SKU!$A$2:$H$1048576,2,FALSE)</f>
        <v>COSTILLAR IWP</v>
      </c>
      <c r="D113" s="24" t="str">
        <f>VLOOKUP($B113,[1]SKU!$A$2:$H$1048576,3,FALSE)</f>
        <v>CERDO</v>
      </c>
      <c r="E113" s="24" t="str">
        <f>VLOOKUP($B113,[1]SKU!$A$2:$H$1048576,4,FALSE)</f>
        <v>BRASIL</v>
      </c>
      <c r="F113" s="24" t="str">
        <f>VLOOKUP($B113,[1]SKU!$A$2:$H$1048576,5,FALSE)</f>
        <v>SEARA</v>
      </c>
      <c r="G113" s="24" t="str">
        <f>VLOOKUP($B113,[1]SKU!$A$2:$H$1048576,6,FALSE)</f>
        <v>CONGELADO</v>
      </c>
      <c r="H113" s="24" t="str">
        <f>VLOOKUP($B113,[1]SKU!$A$2:$H$1048576,7,FALSE)</f>
        <v>-</v>
      </c>
      <c r="I113" s="24" t="str">
        <f>VLOOKUP($B113,[1]SKU!$A$2:$H$1048576,8,FALSE)</f>
        <v>1PC/B - 9-10B/C</v>
      </c>
      <c r="J113" s="24" t="s">
        <v>35</v>
      </c>
      <c r="K113" s="33">
        <f t="shared" si="323"/>
        <v>24499.51</v>
      </c>
      <c r="L113" s="27">
        <f t="shared" si="324"/>
        <v>3177.2000997570981</v>
      </c>
      <c r="M113" s="66">
        <v>46554</v>
      </c>
      <c r="N113" s="30">
        <f t="shared" si="325"/>
        <v>77839845.616000012</v>
      </c>
      <c r="O113" s="20">
        <f t="shared" si="326"/>
        <v>3275.4640203681424</v>
      </c>
      <c r="P113" s="20">
        <f t="shared" si="327"/>
        <v>3416.3441932872024</v>
      </c>
      <c r="Q113" s="61">
        <v>1266037</v>
      </c>
      <c r="R113" s="62">
        <v>940</v>
      </c>
      <c r="S113" s="34">
        <v>45839</v>
      </c>
      <c r="T113" s="32">
        <f t="shared" si="328"/>
        <v>1352</v>
      </c>
      <c r="V113" s="36">
        <v>24499.51</v>
      </c>
      <c r="W113" s="36">
        <f t="shared" si="329"/>
        <v>24499.51</v>
      </c>
      <c r="X113" s="56">
        <f>W113/SUM($W$29)</f>
        <v>1</v>
      </c>
      <c r="Y113" s="38">
        <v>79623.41</v>
      </c>
      <c r="Z113" s="40">
        <f t="shared" si="330"/>
        <v>74846005.400000006</v>
      </c>
      <c r="AA113" s="40">
        <f t="shared" si="331"/>
        <v>3055.0000959202862</v>
      </c>
      <c r="AB113" s="47">
        <f>VLOOKUP(_xlfn.CONCAT(D113,E113),[1]INTERNACIÓN!$M$5:$N$1048576,2,FALSE)*Z113</f>
        <v>2993840.2160000005</v>
      </c>
      <c r="AC113" s="39">
        <f t="shared" si="332"/>
        <v>77839845.616000012</v>
      </c>
      <c r="AD113" s="41" t="str">
        <f t="shared" si="333"/>
        <v>SPA-281266037</v>
      </c>
      <c r="AE113" s="39">
        <f t="shared" si="334"/>
        <v>3177.2000997570981</v>
      </c>
      <c r="AF113" s="42">
        <f t="shared" si="335"/>
        <v>1.4741770019517459</v>
      </c>
      <c r="AG113" s="11">
        <f t="shared" si="336"/>
        <v>3.2500001020428577</v>
      </c>
      <c r="AH113" s="46">
        <f t="shared" si="337"/>
        <v>940</v>
      </c>
      <c r="AI113" s="4">
        <f t="shared" si="338"/>
        <v>24499.51</v>
      </c>
      <c r="AJ113" s="43">
        <f t="shared" si="339"/>
        <v>1266037</v>
      </c>
      <c r="AK113" s="32">
        <v>1352</v>
      </c>
      <c r="AL113" s="4">
        <f t="shared" si="340"/>
        <v>18.120939349112426</v>
      </c>
      <c r="AM113" s="32">
        <f>0</f>
        <v>0</v>
      </c>
      <c r="AN113" s="32">
        <f t="shared" si="341"/>
        <v>1352</v>
      </c>
      <c r="AO113" s="10">
        <f t="shared" si="342"/>
        <v>24499.51</v>
      </c>
      <c r="AP113" s="10" t="str">
        <f t="shared" si="343"/>
        <v>3) STOCK</v>
      </c>
    </row>
    <row r="114" spans="1:42" x14ac:dyDescent="0.25">
      <c r="A114" s="4" t="s">
        <v>36</v>
      </c>
      <c r="B114" s="5" t="s">
        <v>62</v>
      </c>
      <c r="C114" s="25" t="str">
        <f>VLOOKUP($B114,[1]SKU!$A$2:$H$1048576,2,FALSE)</f>
        <v xml:space="preserve">CHULETA CENTRO </v>
      </c>
      <c r="D114" s="24" t="str">
        <f>VLOOKUP($B114,[1]SKU!$A$2:$H$1048576,3,FALSE)</f>
        <v>CERDO</v>
      </c>
      <c r="E114" s="24" t="str">
        <f>VLOOKUP($B114,[1]SKU!$A$2:$H$1048576,4,FALSE)</f>
        <v>BRASIL</v>
      </c>
      <c r="F114" s="24" t="str">
        <f>VLOOKUP($B114,[1]SKU!$A$2:$H$1048576,5,FALSE)</f>
        <v>SEARA</v>
      </c>
      <c r="G114" s="24" t="str">
        <f>VLOOKUP($B114,[1]SKU!$A$2:$H$1048576,6,FALSE)</f>
        <v>CONGELADO</v>
      </c>
      <c r="H114" s="24" t="str">
        <f>VLOOKUP($B114,[1]SKU!$A$2:$H$1048576,7,FALSE)</f>
        <v>-</v>
      </c>
      <c r="I114" s="24" t="str">
        <f>VLOOKUP($B114,[1]SKU!$A$2:$H$1048576,8,FALSE)</f>
        <v>1PC/B - 3-4B/C</v>
      </c>
      <c r="J114" s="24" t="s">
        <v>35</v>
      </c>
      <c r="K114" s="33">
        <f t="shared" si="323"/>
        <v>24362.82</v>
      </c>
      <c r="L114" s="27">
        <f t="shared" si="324"/>
        <v>2365.7918234424424</v>
      </c>
      <c r="M114" s="66">
        <v>46559</v>
      </c>
      <c r="N114" s="30">
        <f t="shared" si="325"/>
        <v>57637360.352000006</v>
      </c>
      <c r="O114" s="20">
        <f t="shared" si="326"/>
        <v>2438.9606427241674</v>
      </c>
      <c r="P114" s="20">
        <f t="shared" si="327"/>
        <v>2543.8621757445617</v>
      </c>
      <c r="Q114" s="61">
        <v>1267093</v>
      </c>
      <c r="R114" s="62">
        <v>940</v>
      </c>
      <c r="S114" s="34">
        <v>45839</v>
      </c>
      <c r="T114" s="32">
        <f t="shared" si="328"/>
        <v>1344</v>
      </c>
      <c r="V114" s="36">
        <v>24362.82</v>
      </c>
      <c r="W114" s="36">
        <f t="shared" si="329"/>
        <v>24362.82</v>
      </c>
      <c r="X114" s="56">
        <f>W114/SUM($W$30)</f>
        <v>1</v>
      </c>
      <c r="Y114" s="38">
        <v>58958.02</v>
      </c>
      <c r="Z114" s="40">
        <f t="shared" si="330"/>
        <v>55420538.799999997</v>
      </c>
      <c r="AA114" s="40">
        <f t="shared" si="331"/>
        <v>2274.7998302331175</v>
      </c>
      <c r="AB114" s="47">
        <f>VLOOKUP(_xlfn.CONCAT(D114,E114),[1]INTERNACIÓN!$M$5:$N$1048576,2,FALSE)*Z114</f>
        <v>2216821.5520000001</v>
      </c>
      <c r="AC114" s="39">
        <f t="shared" si="332"/>
        <v>57637360.351999998</v>
      </c>
      <c r="AD114" s="41" t="str">
        <f t="shared" si="333"/>
        <v>LBI-301267093</v>
      </c>
      <c r="AE114" s="39">
        <f t="shared" si="334"/>
        <v>2365.7918234424424</v>
      </c>
      <c r="AF114" s="42">
        <f t="shared" si="335"/>
        <v>1.0976947589139776</v>
      </c>
      <c r="AG114" s="11">
        <f t="shared" si="336"/>
        <v>2.4199998193969332</v>
      </c>
      <c r="AH114" s="46">
        <f t="shared" si="337"/>
        <v>940</v>
      </c>
      <c r="AI114" s="4">
        <f t="shared" si="338"/>
        <v>24362.82</v>
      </c>
      <c r="AJ114" s="43">
        <f t="shared" si="339"/>
        <v>1267093</v>
      </c>
      <c r="AK114" s="32">
        <v>1344</v>
      </c>
      <c r="AL114" s="4">
        <f t="shared" si="340"/>
        <v>18.127098214285713</v>
      </c>
      <c r="AM114" s="32">
        <f>0</f>
        <v>0</v>
      </c>
      <c r="AN114" s="32">
        <f t="shared" si="341"/>
        <v>1344</v>
      </c>
      <c r="AO114" s="10">
        <f t="shared" si="342"/>
        <v>24362.82</v>
      </c>
      <c r="AP114" s="10" t="str">
        <f t="shared" si="343"/>
        <v>3) STOCK</v>
      </c>
    </row>
    <row r="115" spans="1:42" x14ac:dyDescent="0.25">
      <c r="A115" s="4" t="s">
        <v>36</v>
      </c>
      <c r="B115" s="5" t="s">
        <v>62</v>
      </c>
      <c r="C115" s="25" t="str">
        <f>VLOOKUP($B115,[1]SKU!$A$2:$H$1048576,2,FALSE)</f>
        <v xml:space="preserve">CHULETA CENTRO </v>
      </c>
      <c r="D115" s="24" t="str">
        <f>VLOOKUP($B115,[1]SKU!$A$2:$H$1048576,3,FALSE)</f>
        <v>CERDO</v>
      </c>
      <c r="E115" s="24" t="str">
        <f>VLOOKUP($B115,[1]SKU!$A$2:$H$1048576,4,FALSE)</f>
        <v>BRASIL</v>
      </c>
      <c r="F115" s="24" t="str">
        <f>VLOOKUP($B115,[1]SKU!$A$2:$H$1048576,5,FALSE)</f>
        <v>SEARA</v>
      </c>
      <c r="G115" s="24" t="str">
        <f>VLOOKUP($B115,[1]SKU!$A$2:$H$1048576,6,FALSE)</f>
        <v>CONGELADO</v>
      </c>
      <c r="H115" s="24" t="str">
        <f>VLOOKUP($B115,[1]SKU!$A$2:$H$1048576,7,FALSE)</f>
        <v>-</v>
      </c>
      <c r="I115" s="24" t="str">
        <f>VLOOKUP($B115,[1]SKU!$A$2:$H$1048576,8,FALSE)</f>
        <v>1PC/B - 3-4B/C</v>
      </c>
      <c r="J115" s="24" t="s">
        <v>35</v>
      </c>
      <c r="K115" s="33">
        <f t="shared" si="323"/>
        <v>24387.630000000005</v>
      </c>
      <c r="L115" s="27">
        <f t="shared" si="324"/>
        <v>2365.7918156048781</v>
      </c>
      <c r="M115" s="66">
        <v>46558</v>
      </c>
      <c r="N115" s="30">
        <f t="shared" si="325"/>
        <v>57696055.456000008</v>
      </c>
      <c r="O115" s="20">
        <f t="shared" si="326"/>
        <v>2438.9606346442042</v>
      </c>
      <c r="P115" s="20">
        <f t="shared" si="327"/>
        <v>2543.8621673170733</v>
      </c>
      <c r="Q115" s="61">
        <v>1265960</v>
      </c>
      <c r="R115" s="62">
        <v>940</v>
      </c>
      <c r="S115" s="34">
        <v>45839</v>
      </c>
      <c r="T115" s="32">
        <f t="shared" si="328"/>
        <v>1320</v>
      </c>
      <c r="V115" s="36">
        <v>24387.63</v>
      </c>
      <c r="W115" s="36">
        <f t="shared" si="329"/>
        <v>24387.63</v>
      </c>
      <c r="X115" s="56">
        <f>W115/SUM($W$31)</f>
        <v>1</v>
      </c>
      <c r="Y115" s="38">
        <v>59018.06</v>
      </c>
      <c r="Z115" s="40">
        <f t="shared" si="330"/>
        <v>55476976.399999999</v>
      </c>
      <c r="AA115" s="40">
        <f t="shared" si="331"/>
        <v>2274.7998226969985</v>
      </c>
      <c r="AB115" s="47">
        <f>VLOOKUP(_xlfn.CONCAT(D115,E115),[1]INTERNACIÓN!$M$5:$N$1048576,2,FALSE)*Z115</f>
        <v>2219079.0559999999</v>
      </c>
      <c r="AC115" s="39">
        <f t="shared" si="332"/>
        <v>57696055.456</v>
      </c>
      <c r="AD115" s="41" t="str">
        <f t="shared" si="333"/>
        <v>LBI-301265960</v>
      </c>
      <c r="AE115" s="39">
        <f t="shared" si="334"/>
        <v>2365.7918156048781</v>
      </c>
      <c r="AF115" s="42">
        <f t="shared" si="335"/>
        <v>1.0976947552774563</v>
      </c>
      <c r="AG115" s="11">
        <f t="shared" si="336"/>
        <v>2.4199998113797854</v>
      </c>
      <c r="AH115" s="46">
        <f t="shared" si="337"/>
        <v>940</v>
      </c>
      <c r="AI115" s="4">
        <f t="shared" si="338"/>
        <v>24387.63</v>
      </c>
      <c r="AJ115" s="43">
        <f t="shared" si="339"/>
        <v>1265960</v>
      </c>
      <c r="AK115" s="32">
        <v>1320</v>
      </c>
      <c r="AL115" s="4">
        <f t="shared" si="340"/>
        <v>18.475477272727275</v>
      </c>
      <c r="AM115" s="32">
        <f>0</f>
        <v>0</v>
      </c>
      <c r="AN115" s="32">
        <f t="shared" si="341"/>
        <v>1320</v>
      </c>
      <c r="AO115" s="10">
        <f t="shared" si="342"/>
        <v>24387.630000000005</v>
      </c>
      <c r="AP115" s="10" t="str">
        <f t="shared" si="343"/>
        <v>3) STOCK</v>
      </c>
    </row>
    <row r="116" spans="1:42" x14ac:dyDescent="0.25">
      <c r="A116" s="4" t="s">
        <v>36</v>
      </c>
      <c r="B116" s="5" t="s">
        <v>63</v>
      </c>
      <c r="C116" s="25" t="str">
        <f>VLOOKUP($B116,[1]SKU!$A$2:$H$1048576,2,FALSE)</f>
        <v>PULPA PIERNA</v>
      </c>
      <c r="D116" s="24" t="str">
        <f>VLOOKUP($B116,[1]SKU!$A$2:$H$1048576,3,FALSE)</f>
        <v>CERDO</v>
      </c>
      <c r="E116" s="24" t="str">
        <f>VLOOKUP($B116,[1]SKU!$A$2:$H$1048576,4,FALSE)</f>
        <v>BRASIL</v>
      </c>
      <c r="F116" s="24" t="str">
        <f>VLOOKUP($B116,[1]SKU!$A$2:$H$1048576,5,FALSE)</f>
        <v>SEARA</v>
      </c>
      <c r="G116" s="24" t="str">
        <f>VLOOKUP($B116,[1]SKU!$A$2:$H$1048576,6,FALSE)</f>
        <v>CONGELADO</v>
      </c>
      <c r="H116" s="24" t="str">
        <f>VLOOKUP($B116,[1]SKU!$A$2:$H$1048576,7,FALSE)</f>
        <v>-</v>
      </c>
      <c r="I116" s="24" t="str">
        <f>VLOOKUP($B116,[1]SKU!$A$2:$H$1048576,8,FALSE)</f>
        <v>1PC/B - 2B/C</v>
      </c>
      <c r="J116" s="24" t="s">
        <v>35</v>
      </c>
      <c r="K116" s="33">
        <f t="shared" si="323"/>
        <v>23961</v>
      </c>
      <c r="L116" s="27">
        <f t="shared" si="324"/>
        <v>2923.8946879999999</v>
      </c>
      <c r="M116" s="66">
        <v>46541</v>
      </c>
      <c r="N116" s="30">
        <f t="shared" si="325"/>
        <v>70059440.619167998</v>
      </c>
      <c r="O116" s="20">
        <f t="shared" si="326"/>
        <v>3014.3244206185568</v>
      </c>
      <c r="P116" s="20">
        <f t="shared" si="327"/>
        <v>3143.972782795699</v>
      </c>
      <c r="Q116" s="61" t="s">
        <v>64</v>
      </c>
      <c r="R116" s="62">
        <v>940.28</v>
      </c>
      <c r="S116" s="34">
        <v>45839</v>
      </c>
      <c r="T116" s="32">
        <f t="shared" si="328"/>
        <v>1175</v>
      </c>
      <c r="V116" s="36">
        <v>23961</v>
      </c>
      <c r="W116" s="36">
        <f t="shared" si="329"/>
        <v>23961</v>
      </c>
      <c r="X116" s="56">
        <f>W116/SUM($W$4)</f>
        <v>1</v>
      </c>
      <c r="Y116" s="38">
        <v>71643.39</v>
      </c>
      <c r="Z116" s="40">
        <f t="shared" si="330"/>
        <v>67364846.749200001</v>
      </c>
      <c r="AA116" s="40">
        <f t="shared" si="331"/>
        <v>2811.4371999999998</v>
      </c>
      <c r="AB116" s="47">
        <f>VLOOKUP(_xlfn.CONCAT(D116,E116),[1]INTERNACIÓN!$M$5:$N$1048576,2,FALSE)*Z116</f>
        <v>2694593.8699680003</v>
      </c>
      <c r="AC116" s="39">
        <f t="shared" si="332"/>
        <v>70059440.619167998</v>
      </c>
      <c r="AD116" s="41" t="str">
        <f t="shared" si="333"/>
        <v>LWS-571261158</v>
      </c>
      <c r="AE116" s="39">
        <f t="shared" si="334"/>
        <v>2923.8946879999999</v>
      </c>
      <c r="AF116" s="42">
        <f t="shared" si="335"/>
        <v>1.3562427992125627</v>
      </c>
      <c r="AG116" s="11">
        <f t="shared" si="336"/>
        <v>2.9899999999999998</v>
      </c>
      <c r="AH116" s="46">
        <f t="shared" si="337"/>
        <v>940.28</v>
      </c>
      <c r="AI116" s="4">
        <f t="shared" si="338"/>
        <v>23961</v>
      </c>
      <c r="AJ116" s="43" t="str">
        <f t="shared" si="339"/>
        <v>1261158</v>
      </c>
      <c r="AK116" s="32">
        <v>1175</v>
      </c>
      <c r="AL116" s="4">
        <f t="shared" si="340"/>
        <v>20.392340425531916</v>
      </c>
      <c r="AM116" s="32">
        <f>0</f>
        <v>0</v>
      </c>
      <c r="AN116" s="32">
        <f t="shared" si="341"/>
        <v>1175</v>
      </c>
      <c r="AO116" s="10">
        <f t="shared" si="342"/>
        <v>23961</v>
      </c>
      <c r="AP116" s="10" t="str">
        <f t="shared" si="343"/>
        <v>3) STOCK</v>
      </c>
    </row>
    <row r="117" spans="1:42" x14ac:dyDescent="0.25">
      <c r="A117" s="4" t="s">
        <v>36</v>
      </c>
      <c r="B117" s="5" t="s">
        <v>63</v>
      </c>
      <c r="C117" s="25" t="str">
        <f>VLOOKUP($B117,[1]SKU!$A$2:$H$1048576,2,FALSE)</f>
        <v>PULPA PIERNA</v>
      </c>
      <c r="D117" s="24" t="str">
        <f>VLOOKUP($B117,[1]SKU!$A$2:$H$1048576,3,FALSE)</f>
        <v>CERDO</v>
      </c>
      <c r="E117" s="24" t="str">
        <f>VLOOKUP($B117,[1]SKU!$A$2:$H$1048576,4,FALSE)</f>
        <v>BRASIL</v>
      </c>
      <c r="F117" s="24" t="str">
        <f>VLOOKUP($B117,[1]SKU!$A$2:$H$1048576,5,FALSE)</f>
        <v>SEARA</v>
      </c>
      <c r="G117" s="24" t="str">
        <f>VLOOKUP($B117,[1]SKU!$A$2:$H$1048576,6,FALSE)</f>
        <v>CONGELADO</v>
      </c>
      <c r="H117" s="24" t="str">
        <f>VLOOKUP($B117,[1]SKU!$A$2:$H$1048576,7,FALSE)</f>
        <v>-</v>
      </c>
      <c r="I117" s="24" t="str">
        <f>VLOOKUP($B117,[1]SKU!$A$2:$H$1048576,8,FALSE)</f>
        <v>1PC/B - 2B/C</v>
      </c>
      <c r="J117" s="24" t="s">
        <v>35</v>
      </c>
      <c r="K117" s="33">
        <f t="shared" si="323"/>
        <v>23995.84</v>
      </c>
      <c r="L117" s="27">
        <f t="shared" si="324"/>
        <v>2904.3366683878539</v>
      </c>
      <c r="M117" s="66">
        <v>46541</v>
      </c>
      <c r="N117" s="30">
        <f t="shared" si="325"/>
        <v>69691998.000768006</v>
      </c>
      <c r="O117" s="20">
        <f t="shared" si="326"/>
        <v>2994.1615138019115</v>
      </c>
      <c r="P117" s="20">
        <f t="shared" si="327"/>
        <v>3122.9426541804883</v>
      </c>
      <c r="Q117" s="61">
        <v>1260796</v>
      </c>
      <c r="R117" s="62">
        <v>940.28</v>
      </c>
      <c r="S117" s="34">
        <v>45839</v>
      </c>
      <c r="T117" s="32">
        <f t="shared" si="328"/>
        <v>1138</v>
      </c>
      <c r="V117" s="36">
        <v>23995.84</v>
      </c>
      <c r="W117" s="36">
        <f t="shared" si="329"/>
        <v>23995.84</v>
      </c>
      <c r="X117" s="56">
        <f>W117/SUM($W$5)</f>
        <v>1</v>
      </c>
      <c r="Y117" s="38">
        <v>71267.64</v>
      </c>
      <c r="Z117" s="40">
        <f t="shared" si="330"/>
        <v>67011536.5392</v>
      </c>
      <c r="AA117" s="40">
        <f t="shared" si="331"/>
        <v>2792.6314119113981</v>
      </c>
      <c r="AB117" s="47">
        <f>VLOOKUP(_xlfn.CONCAT(D117,E117),[1]INTERNACIÓN!$M$5:$N$1048576,2,FALSE)*Z117</f>
        <v>2680461.4615680003</v>
      </c>
      <c r="AC117" s="39">
        <f t="shared" si="332"/>
        <v>69691998.000768006</v>
      </c>
      <c r="AD117" s="41" t="str">
        <f t="shared" si="333"/>
        <v>LWS-571260796</v>
      </c>
      <c r="AE117" s="39">
        <f t="shared" si="334"/>
        <v>2904.3366683878539</v>
      </c>
      <c r="AF117" s="42">
        <f t="shared" si="335"/>
        <v>1.347170850289541</v>
      </c>
      <c r="AG117" s="11">
        <f t="shared" si="336"/>
        <v>2.9699997999653274</v>
      </c>
      <c r="AH117" s="46">
        <f t="shared" si="337"/>
        <v>940.28</v>
      </c>
      <c r="AI117" s="4">
        <f t="shared" si="338"/>
        <v>23995.84</v>
      </c>
      <c r="AJ117" s="43">
        <f t="shared" si="339"/>
        <v>1260796</v>
      </c>
      <c r="AK117" s="32">
        <v>1138</v>
      </c>
      <c r="AL117" s="4">
        <f t="shared" si="340"/>
        <v>21.08597539543058</v>
      </c>
      <c r="AM117" s="32">
        <f>0</f>
        <v>0</v>
      </c>
      <c r="AN117" s="32">
        <f t="shared" si="341"/>
        <v>1138</v>
      </c>
      <c r="AO117" s="10">
        <f t="shared" si="342"/>
        <v>23995.84</v>
      </c>
      <c r="AP117" s="10" t="str">
        <f t="shared" si="343"/>
        <v>3) STOCK</v>
      </c>
    </row>
    <row r="118" spans="1:42" x14ac:dyDescent="0.25">
      <c r="A118" s="4" t="s">
        <v>36</v>
      </c>
      <c r="B118" s="5">
        <v>966</v>
      </c>
      <c r="C118" s="25" t="str">
        <f>VLOOKUP($B118,[1]SKU!$A$2:$H$1048576,2,FALSE)</f>
        <v>POSTA PALETA</v>
      </c>
      <c r="D118" s="24" t="str">
        <f>VLOOKUP($B118,[1]SKU!$A$2:$H$1048576,3,FALSE)</f>
        <v>VACUNO</v>
      </c>
      <c r="E118" s="24" t="str">
        <f>VLOOKUP($B118,[1]SKU!$A$2:$H$1048576,4,FALSE)</f>
        <v>BRASIL</v>
      </c>
      <c r="F118" s="24" t="str">
        <f>VLOOKUP($B118,[1]SKU!$A$2:$H$1048576,5,FALSE)</f>
        <v>FRIBOI</v>
      </c>
      <c r="G118" s="24" t="str">
        <f>VLOOKUP($B118,[1]SKU!$A$2:$H$1048576,6,FALSE)</f>
        <v>ENFRIADO</v>
      </c>
      <c r="H118" s="24" t="str">
        <f>VLOOKUP($B118,[1]SKU!$A$2:$H$1048576,7,FALSE)</f>
        <v>V</v>
      </c>
      <c r="I118" s="24" t="str">
        <f>VLOOKUP($B118,[1]SKU!$A$2:$H$1048576,8,FALSE)</f>
        <v>1PC/B - 3-8B/C</v>
      </c>
      <c r="J118" s="24" t="s">
        <v>35</v>
      </c>
      <c r="K118" s="33">
        <f t="shared" ref="K118:K124" si="344">AO118</f>
        <v>4675.04</v>
      </c>
      <c r="L118" s="27">
        <f t="shared" ref="L118:L124" si="345">+AE118</f>
        <v>5632.727987493583</v>
      </c>
      <c r="M118" s="66">
        <v>45921</v>
      </c>
      <c r="N118" s="30">
        <f t="shared" ref="N118:N124" si="346">+K118*L118</f>
        <v>26333228.650651999</v>
      </c>
      <c r="O118" s="20">
        <f t="shared" ref="O118:O124" si="347">+L118/(1-0.03)</f>
        <v>5806.9360695810137</v>
      </c>
      <c r="P118" s="20">
        <f t="shared" ref="P118:P124" si="348">+L118/(1-0.07)</f>
        <v>6056.6967607457882</v>
      </c>
      <c r="Q118" s="61" t="s">
        <v>65</v>
      </c>
      <c r="R118" s="62">
        <v>940.28</v>
      </c>
      <c r="S118" s="34">
        <v>45839</v>
      </c>
      <c r="T118" s="32">
        <f t="shared" ref="T118:T124" si="349">+AN118</f>
        <v>239</v>
      </c>
      <c r="V118" s="36">
        <v>4675.04</v>
      </c>
      <c r="W118" s="36">
        <f t="shared" ref="W118:W124" si="350">IF(E118="canada",V118/2.20462,IF(E118="usa",V118/2.20462,V118))</f>
        <v>4675.04</v>
      </c>
      <c r="X118" s="37">
        <f>SUM(W118)/SUM($W$6:$W$13)</f>
        <v>0.19471453074012168</v>
      </c>
      <c r="Y118" s="38">
        <v>27190.03</v>
      </c>
      <c r="Z118" s="40">
        <f t="shared" ref="Z118:Z124" si="351">Y118*AH118</f>
        <v>25566241.408399999</v>
      </c>
      <c r="AA118" s="40">
        <f t="shared" ref="AA118:AA124" si="352">Z118/W118</f>
        <v>5468.6679490228962</v>
      </c>
      <c r="AB118" s="47">
        <f>VLOOKUP(_xlfn.CONCAT(D118,E118),[1]INTERNACIÓN!$M$5:$N$1048576,2,FALSE)*Z118</f>
        <v>766987.24225199991</v>
      </c>
      <c r="AC118" s="39">
        <f t="shared" ref="AC118:AC124" si="353">Z118+AB118</f>
        <v>26333228.650651999</v>
      </c>
      <c r="AD118" s="41" t="str">
        <f t="shared" ref="AD118:AD124" si="354">_xlfn.CONCAT(B118,Q118)</f>
        <v>96661703002-2</v>
      </c>
      <c r="AE118" s="39">
        <f t="shared" ref="AE118:AE124" si="355">AC118/W118</f>
        <v>5632.727987493583</v>
      </c>
      <c r="AF118" s="42">
        <f t="shared" ref="AF118:AF124" si="356">IF(E118="USA",Y118/V118,IF(E118="CANADA",Y118/V118,(Y118/V118)/2.20462))</f>
        <v>2.6380961051332883</v>
      </c>
      <c r="AG118" s="11">
        <f t="shared" ref="AG118:AG124" si="357">Y118/W118</f>
        <v>5.8159994352989495</v>
      </c>
      <c r="AH118" s="46">
        <f t="shared" ref="AH118:AH124" si="358">IF(R118&lt;&gt;"",R118,"")</f>
        <v>940.28</v>
      </c>
      <c r="AI118" s="4">
        <f t="shared" ref="AI118:AI124" si="359">W118</f>
        <v>4675.04</v>
      </c>
      <c r="AJ118" s="43" t="str">
        <f t="shared" ref="AJ118:AJ124" si="360">IF(Q118&lt;&gt;"",Q118,"")</f>
        <v>61703002-2</v>
      </c>
      <c r="AK118" s="32">
        <v>239</v>
      </c>
      <c r="AL118" s="4">
        <f t="shared" ref="AL118:AL124" si="361">AI118/AK118</f>
        <v>19.560836820083683</v>
      </c>
      <c r="AM118" s="32">
        <f>0</f>
        <v>0</v>
      </c>
      <c r="AN118" s="32">
        <f t="shared" ref="AN118:AN124" si="362">AK118-AM118</f>
        <v>239</v>
      </c>
      <c r="AO118" s="10">
        <f t="shared" ref="AO118:AO124" si="363">AN118*AL118</f>
        <v>4675.04</v>
      </c>
      <c r="AP118" s="10" t="str">
        <f t="shared" ref="AP118:AP124" si="364">+J118</f>
        <v>3) STOCK</v>
      </c>
    </row>
    <row r="119" spans="1:42" x14ac:dyDescent="0.25">
      <c r="A119" s="4" t="s">
        <v>36</v>
      </c>
      <c r="B119" s="5">
        <v>968</v>
      </c>
      <c r="C119" s="25" t="str">
        <f>VLOOKUP($B119,[1]SKU!$A$2:$H$1048576,2,FALSE)</f>
        <v>HUACHALOMO</v>
      </c>
      <c r="D119" s="24" t="str">
        <f>VLOOKUP($B119,[1]SKU!$A$2:$H$1048576,3,FALSE)</f>
        <v>VACUNO</v>
      </c>
      <c r="E119" s="24" t="str">
        <f>VLOOKUP($B119,[1]SKU!$A$2:$H$1048576,4,FALSE)</f>
        <v>BRASIL</v>
      </c>
      <c r="F119" s="24" t="str">
        <f>VLOOKUP($B119,[1]SKU!$A$2:$H$1048576,5,FALSE)</f>
        <v>FRIBOI</v>
      </c>
      <c r="G119" s="24" t="str">
        <f>VLOOKUP($B119,[1]SKU!$A$2:$H$1048576,6,FALSE)</f>
        <v>ENFRIADO</v>
      </c>
      <c r="H119" s="24" t="str">
        <f>VLOOKUP($B119,[1]SKU!$A$2:$H$1048576,7,FALSE)</f>
        <v>V</v>
      </c>
      <c r="I119" s="24" t="str">
        <f>VLOOKUP($B119,[1]SKU!$A$2:$H$1048576,8,FALSE)</f>
        <v>1PC/B - 3-13B/C</v>
      </c>
      <c r="J119" s="24" t="s">
        <v>35</v>
      </c>
      <c r="K119" s="33">
        <f t="shared" si="344"/>
        <v>4529.6260000000002</v>
      </c>
      <c r="L119" s="27">
        <f t="shared" si="345"/>
        <v>5632.7275046814011</v>
      </c>
      <c r="M119" s="66">
        <v>45921</v>
      </c>
      <c r="N119" s="30">
        <f t="shared" si="346"/>
        <v>25514148.956119996</v>
      </c>
      <c r="O119" s="20">
        <f t="shared" si="347"/>
        <v>5806.9355718364959</v>
      </c>
      <c r="P119" s="20">
        <f t="shared" si="348"/>
        <v>6056.6962415929047</v>
      </c>
      <c r="Q119" s="61" t="s">
        <v>65</v>
      </c>
      <c r="R119" s="62">
        <v>940.28</v>
      </c>
      <c r="S119" s="34">
        <v>45839</v>
      </c>
      <c r="T119" s="32">
        <f t="shared" si="349"/>
        <v>244</v>
      </c>
      <c r="V119" s="36">
        <v>4529.6260000000002</v>
      </c>
      <c r="W119" s="36">
        <f t="shared" si="350"/>
        <v>4529.6260000000002</v>
      </c>
      <c r="X119" s="37">
        <f t="shared" ref="X119:X125" si="365">SUM(W119)/SUM($W$6:$W$13)</f>
        <v>0.18865806517553957</v>
      </c>
      <c r="Y119" s="38">
        <v>26344.3</v>
      </c>
      <c r="Z119" s="40">
        <f t="shared" si="351"/>
        <v>24771018.403999999</v>
      </c>
      <c r="AA119" s="40">
        <f t="shared" si="352"/>
        <v>5468.667480273205</v>
      </c>
      <c r="AB119" s="47">
        <f>VLOOKUP(_xlfn.CONCAT(D119,E119),[1]INTERNACIÓN!$M$5:$N$1048576,2,FALSE)*Z119</f>
        <v>743130.55211999989</v>
      </c>
      <c r="AC119" s="39">
        <f t="shared" si="353"/>
        <v>25514148.956119999</v>
      </c>
      <c r="AD119" s="41" t="str">
        <f t="shared" si="354"/>
        <v>96861703002-2</v>
      </c>
      <c r="AE119" s="39">
        <f t="shared" si="355"/>
        <v>5632.7275046814011</v>
      </c>
      <c r="AF119" s="42">
        <f t="shared" si="356"/>
        <v>2.6380958790075217</v>
      </c>
      <c r="AG119" s="11">
        <f t="shared" si="357"/>
        <v>5.8159989367775617</v>
      </c>
      <c r="AH119" s="46">
        <f t="shared" si="358"/>
        <v>940.28</v>
      </c>
      <c r="AI119" s="4">
        <f t="shared" si="359"/>
        <v>4529.6260000000002</v>
      </c>
      <c r="AJ119" s="43" t="str">
        <f t="shared" si="360"/>
        <v>61703002-2</v>
      </c>
      <c r="AK119" s="32">
        <v>244</v>
      </c>
      <c r="AL119" s="4">
        <f t="shared" si="361"/>
        <v>18.564040983606557</v>
      </c>
      <c r="AM119" s="32">
        <f>0</f>
        <v>0</v>
      </c>
      <c r="AN119" s="32">
        <f t="shared" si="362"/>
        <v>244</v>
      </c>
      <c r="AO119" s="10">
        <f t="shared" si="363"/>
        <v>4529.6260000000002</v>
      </c>
      <c r="AP119" s="10" t="str">
        <f t="shared" si="364"/>
        <v>3) STOCK</v>
      </c>
    </row>
    <row r="120" spans="1:42" x14ac:dyDescent="0.25">
      <c r="A120" s="4" t="s">
        <v>36</v>
      </c>
      <c r="B120" s="5">
        <v>973</v>
      </c>
      <c r="C120" s="25" t="str">
        <f>VLOOKUP($B120,[1]SKU!$A$2:$H$1048576,2,FALSE)</f>
        <v>ABASTERO</v>
      </c>
      <c r="D120" s="24" t="str">
        <f>VLOOKUP($B120,[1]SKU!$A$2:$H$1048576,3,FALSE)</f>
        <v>VACUNO</v>
      </c>
      <c r="E120" s="24" t="str">
        <f>VLOOKUP($B120,[1]SKU!$A$2:$H$1048576,4,FALSE)</f>
        <v>BRASIL</v>
      </c>
      <c r="F120" s="24" t="str">
        <f>VLOOKUP($B120,[1]SKU!$A$2:$H$1048576,5,FALSE)</f>
        <v>FRIBOI</v>
      </c>
      <c r="G120" s="24" t="str">
        <f>VLOOKUP($B120,[1]SKU!$A$2:$H$1048576,6,FALSE)</f>
        <v>ENFRIADO</v>
      </c>
      <c r="H120" s="24" t="str">
        <f>VLOOKUP($B120,[1]SKU!$A$2:$H$1048576,7,FALSE)</f>
        <v>V</v>
      </c>
      <c r="I120" s="24" t="str">
        <f>VLOOKUP($B120,[1]SKU!$A$2:$H$1048576,8,FALSE)</f>
        <v>1PC/B - 8-25B/C</v>
      </c>
      <c r="J120" s="24" t="s">
        <v>35</v>
      </c>
      <c r="K120" s="33">
        <f t="shared" si="344"/>
        <v>1616.8330000000001</v>
      </c>
      <c r="L120" s="27">
        <f t="shared" si="345"/>
        <v>5632.7280983255541</v>
      </c>
      <c r="M120" s="66">
        <v>45921</v>
      </c>
      <c r="N120" s="30">
        <f t="shared" si="346"/>
        <v>9107180.6694000009</v>
      </c>
      <c r="O120" s="20">
        <f t="shared" si="347"/>
        <v>5806.9361838407776</v>
      </c>
      <c r="P120" s="20">
        <f t="shared" si="348"/>
        <v>6056.6968799199512</v>
      </c>
      <c r="Q120" s="61" t="s">
        <v>65</v>
      </c>
      <c r="R120" s="62">
        <v>940.28</v>
      </c>
      <c r="S120" s="34">
        <v>45839</v>
      </c>
      <c r="T120" s="32">
        <f t="shared" si="349"/>
        <v>73</v>
      </c>
      <c r="V120" s="36">
        <v>1616.8330000000001</v>
      </c>
      <c r="W120" s="36">
        <f t="shared" si="350"/>
        <v>1616.8330000000001</v>
      </c>
      <c r="X120" s="37">
        <f t="shared" si="365"/>
        <v>6.7340788288473077E-2</v>
      </c>
      <c r="Y120" s="38">
        <v>9403.5</v>
      </c>
      <c r="Z120" s="40">
        <f t="shared" si="351"/>
        <v>8841922.9800000004</v>
      </c>
      <c r="AA120" s="40">
        <f t="shared" si="352"/>
        <v>5468.6680566267514</v>
      </c>
      <c r="AB120" s="47">
        <f>VLOOKUP(_xlfn.CONCAT(D120,E120),[1]INTERNACIÓN!$M$5:$N$1048576,2,FALSE)*Z120</f>
        <v>265257.68940000003</v>
      </c>
      <c r="AC120" s="39">
        <f t="shared" si="353"/>
        <v>9107180.6694000009</v>
      </c>
      <c r="AD120" s="41" t="str">
        <f t="shared" si="354"/>
        <v>97361703002-2</v>
      </c>
      <c r="AE120" s="39">
        <f t="shared" si="355"/>
        <v>5632.7280983255541</v>
      </c>
      <c r="AF120" s="42">
        <f t="shared" si="356"/>
        <v>2.6380961570415979</v>
      </c>
      <c r="AG120" s="11">
        <f t="shared" si="357"/>
        <v>5.8159995497370476</v>
      </c>
      <c r="AH120" s="46">
        <f t="shared" si="358"/>
        <v>940.28</v>
      </c>
      <c r="AI120" s="4">
        <f t="shared" si="359"/>
        <v>1616.8330000000001</v>
      </c>
      <c r="AJ120" s="43" t="str">
        <f t="shared" si="360"/>
        <v>61703002-2</v>
      </c>
      <c r="AK120" s="32">
        <v>73</v>
      </c>
      <c r="AL120" s="4">
        <f t="shared" si="361"/>
        <v>22.148397260273974</v>
      </c>
      <c r="AM120" s="32">
        <f>0</f>
        <v>0</v>
      </c>
      <c r="AN120" s="32">
        <f t="shared" si="362"/>
        <v>73</v>
      </c>
      <c r="AO120" s="10">
        <f t="shared" si="363"/>
        <v>1616.8330000000001</v>
      </c>
      <c r="AP120" s="10" t="str">
        <f t="shared" si="364"/>
        <v>3) STOCK</v>
      </c>
    </row>
    <row r="121" spans="1:42" x14ac:dyDescent="0.25">
      <c r="A121" s="4" t="s">
        <v>36</v>
      </c>
      <c r="B121" s="5">
        <v>974</v>
      </c>
      <c r="C121" s="25" t="str">
        <f>VLOOKUP($B121,[1]SKU!$A$2:$H$1048576,2,FALSE)</f>
        <v>CHOCLILLO</v>
      </c>
      <c r="D121" s="24" t="str">
        <f>VLOOKUP($B121,[1]SKU!$A$2:$H$1048576,3,FALSE)</f>
        <v>VACUNO</v>
      </c>
      <c r="E121" s="24" t="str">
        <f>VLOOKUP($B121,[1]SKU!$A$2:$H$1048576,4,FALSE)</f>
        <v>BRASIL</v>
      </c>
      <c r="F121" s="24" t="str">
        <f>VLOOKUP($B121,[1]SKU!$A$2:$H$1048576,5,FALSE)</f>
        <v>FRIBOI</v>
      </c>
      <c r="G121" s="24" t="str">
        <f>VLOOKUP($B121,[1]SKU!$A$2:$H$1048576,6,FALSE)</f>
        <v>ENFRIADO</v>
      </c>
      <c r="H121" s="24" t="str">
        <f>VLOOKUP($B121,[1]SKU!$A$2:$H$1048576,7,FALSE)</f>
        <v>V</v>
      </c>
      <c r="I121" s="24" t="str">
        <f>VLOOKUP($B121,[1]SKU!$A$2:$H$1048576,8,FALSE)</f>
        <v>1PC/B - 8-28B/C</v>
      </c>
      <c r="J121" s="24" t="s">
        <v>35</v>
      </c>
      <c r="K121" s="33">
        <f t="shared" si="344"/>
        <v>1434.38</v>
      </c>
      <c r="L121" s="27">
        <f t="shared" si="345"/>
        <v>5632.7257795981532</v>
      </c>
      <c r="M121" s="66">
        <v>45921</v>
      </c>
      <c r="N121" s="30">
        <f t="shared" si="346"/>
        <v>8079469.2037399998</v>
      </c>
      <c r="O121" s="20">
        <f t="shared" si="347"/>
        <v>5806.9337934001578</v>
      </c>
      <c r="P121" s="20">
        <f t="shared" si="348"/>
        <v>6056.6943866646816</v>
      </c>
      <c r="Q121" s="61" t="s">
        <v>65</v>
      </c>
      <c r="R121" s="62">
        <v>940.28</v>
      </c>
      <c r="S121" s="34">
        <v>45839</v>
      </c>
      <c r="T121" s="32">
        <f t="shared" si="349"/>
        <v>68</v>
      </c>
      <c r="V121" s="36">
        <v>1434.38</v>
      </c>
      <c r="W121" s="36">
        <f t="shared" si="350"/>
        <v>1434.38</v>
      </c>
      <c r="X121" s="37">
        <f t="shared" si="365"/>
        <v>5.9741655387550857E-2</v>
      </c>
      <c r="Y121" s="38">
        <v>8342.35</v>
      </c>
      <c r="Z121" s="40">
        <f t="shared" si="351"/>
        <v>7844144.858</v>
      </c>
      <c r="AA121" s="40">
        <f t="shared" si="352"/>
        <v>5468.6658054351001</v>
      </c>
      <c r="AB121" s="47">
        <f>VLOOKUP(_xlfn.CONCAT(D121,E121),[1]INTERNACIÓN!$M$5:$N$1048576,2,FALSE)*Z121</f>
        <v>235324.34573999999</v>
      </c>
      <c r="AC121" s="39">
        <f t="shared" si="353"/>
        <v>8079469.2037399998</v>
      </c>
      <c r="AD121" s="41" t="str">
        <f t="shared" si="354"/>
        <v>97461703002-2</v>
      </c>
      <c r="AE121" s="39">
        <f t="shared" si="355"/>
        <v>5632.7257795981532</v>
      </c>
      <c r="AF121" s="42">
        <f t="shared" si="356"/>
        <v>2.638095071062347</v>
      </c>
      <c r="AG121" s="11">
        <f t="shared" si="357"/>
        <v>5.815997155565471</v>
      </c>
      <c r="AH121" s="46">
        <f t="shared" si="358"/>
        <v>940.28</v>
      </c>
      <c r="AI121" s="4">
        <f t="shared" si="359"/>
        <v>1434.38</v>
      </c>
      <c r="AJ121" s="43" t="str">
        <f t="shared" si="360"/>
        <v>61703002-2</v>
      </c>
      <c r="AK121" s="32">
        <v>68</v>
      </c>
      <c r="AL121" s="4">
        <f t="shared" si="361"/>
        <v>21.093823529411765</v>
      </c>
      <c r="AM121" s="32">
        <f>0</f>
        <v>0</v>
      </c>
      <c r="AN121" s="32">
        <f t="shared" si="362"/>
        <v>68</v>
      </c>
      <c r="AO121" s="10">
        <f t="shared" si="363"/>
        <v>1434.38</v>
      </c>
      <c r="AP121" s="10" t="str">
        <f t="shared" si="364"/>
        <v>3) STOCK</v>
      </c>
    </row>
    <row r="122" spans="1:42" x14ac:dyDescent="0.25">
      <c r="A122" s="4" t="s">
        <v>36</v>
      </c>
      <c r="B122" s="5">
        <v>975</v>
      </c>
      <c r="C122" s="25" t="str">
        <f>VLOOKUP($B122,[1]SKU!$A$2:$H$1048576,2,FALSE)</f>
        <v>PUNTA PALETA</v>
      </c>
      <c r="D122" s="24" t="str">
        <f>VLOOKUP($B122,[1]SKU!$A$2:$H$1048576,3,FALSE)</f>
        <v>VACUNO</v>
      </c>
      <c r="E122" s="24" t="str">
        <f>VLOOKUP($B122,[1]SKU!$A$2:$H$1048576,4,FALSE)</f>
        <v>BRASIL</v>
      </c>
      <c r="F122" s="24" t="str">
        <f>VLOOKUP($B122,[1]SKU!$A$2:$H$1048576,5,FALSE)</f>
        <v>FRIBOI</v>
      </c>
      <c r="G122" s="24" t="str">
        <f>VLOOKUP($B122,[1]SKU!$A$2:$H$1048576,6,FALSE)</f>
        <v>ENFRIADO</v>
      </c>
      <c r="H122" s="24" t="str">
        <f>VLOOKUP($B122,[1]SKU!$A$2:$H$1048576,7,FALSE)</f>
        <v>V</v>
      </c>
      <c r="I122" s="24" t="str">
        <f>VLOOKUP($B122,[1]SKU!$A$2:$H$1048576,8,FALSE)</f>
        <v>1PC/B - 8-25B/C</v>
      </c>
      <c r="J122" s="24" t="s">
        <v>35</v>
      </c>
      <c r="K122" s="33">
        <f t="shared" si="344"/>
        <v>1988.546</v>
      </c>
      <c r="L122" s="27">
        <f t="shared" si="345"/>
        <v>5632.7268122497535</v>
      </c>
      <c r="M122" s="66">
        <v>45921</v>
      </c>
      <c r="N122" s="30">
        <f t="shared" si="346"/>
        <v>11200936.371591998</v>
      </c>
      <c r="O122" s="20">
        <f t="shared" si="347"/>
        <v>5806.9348579894368</v>
      </c>
      <c r="P122" s="20">
        <f t="shared" si="348"/>
        <v>6056.695497042746</v>
      </c>
      <c r="Q122" s="61" t="s">
        <v>65</v>
      </c>
      <c r="R122" s="62">
        <v>940.28</v>
      </c>
      <c r="S122" s="34">
        <v>45839</v>
      </c>
      <c r="T122" s="32">
        <f t="shared" si="349"/>
        <v>95</v>
      </c>
      <c r="V122" s="36">
        <v>1988.546</v>
      </c>
      <c r="W122" s="36">
        <f t="shared" si="350"/>
        <v>1988.546</v>
      </c>
      <c r="X122" s="37">
        <f t="shared" si="365"/>
        <v>8.2822564351352296E-2</v>
      </c>
      <c r="Y122" s="38">
        <v>11565.38</v>
      </c>
      <c r="Z122" s="40">
        <f t="shared" si="351"/>
        <v>10874695.506399998</v>
      </c>
      <c r="AA122" s="40">
        <f t="shared" si="352"/>
        <v>5468.6668080094696</v>
      </c>
      <c r="AB122" s="47">
        <f>VLOOKUP(_xlfn.CONCAT(D122,E122),[1]INTERNACIÓN!$M$5:$N$1048576,2,FALSE)*Z122</f>
        <v>326240.86519199994</v>
      </c>
      <c r="AC122" s="39">
        <f t="shared" si="353"/>
        <v>11200936.371591998</v>
      </c>
      <c r="AD122" s="41" t="str">
        <f t="shared" si="354"/>
        <v>97561703002-2</v>
      </c>
      <c r="AE122" s="39">
        <f t="shared" si="355"/>
        <v>5632.7268122497535</v>
      </c>
      <c r="AF122" s="42">
        <f t="shared" si="356"/>
        <v>2.6380955547061817</v>
      </c>
      <c r="AG122" s="11">
        <f t="shared" si="357"/>
        <v>5.8159982218163417</v>
      </c>
      <c r="AH122" s="46">
        <f t="shared" si="358"/>
        <v>940.28</v>
      </c>
      <c r="AI122" s="4">
        <f t="shared" si="359"/>
        <v>1988.546</v>
      </c>
      <c r="AJ122" s="43" t="str">
        <f t="shared" si="360"/>
        <v>61703002-2</v>
      </c>
      <c r="AK122" s="32">
        <v>95</v>
      </c>
      <c r="AL122" s="4">
        <f t="shared" si="361"/>
        <v>20.932063157894738</v>
      </c>
      <c r="AM122" s="32">
        <f>0</f>
        <v>0</v>
      </c>
      <c r="AN122" s="32">
        <f t="shared" si="362"/>
        <v>95</v>
      </c>
      <c r="AO122" s="10">
        <f t="shared" si="363"/>
        <v>1988.546</v>
      </c>
      <c r="AP122" s="10" t="str">
        <f t="shared" si="364"/>
        <v>3) STOCK</v>
      </c>
    </row>
    <row r="123" spans="1:42" x14ac:dyDescent="0.25">
      <c r="A123" s="4" t="s">
        <v>36</v>
      </c>
      <c r="B123" s="5">
        <v>976</v>
      </c>
      <c r="C123" s="25" t="str">
        <f>VLOOKUP($B123,[1]SKU!$A$2:$H$1048576,2,FALSE)</f>
        <v>SOBRECOSTILLA</v>
      </c>
      <c r="D123" s="24" t="str">
        <f>VLOOKUP($B123,[1]SKU!$A$2:$H$1048576,3,FALSE)</f>
        <v>VACUNO</v>
      </c>
      <c r="E123" s="24" t="str">
        <f>VLOOKUP($B123,[1]SKU!$A$2:$H$1048576,4,FALSE)</f>
        <v>BRASIL</v>
      </c>
      <c r="F123" s="24" t="str">
        <f>VLOOKUP($B123,[1]SKU!$A$2:$H$1048576,5,FALSE)</f>
        <v>FRIBOI</v>
      </c>
      <c r="G123" s="24" t="str">
        <f>VLOOKUP($B123,[1]SKU!$A$2:$H$1048576,6,FALSE)</f>
        <v>ENFRIADO</v>
      </c>
      <c r="H123" s="24" t="str">
        <f>VLOOKUP($B123,[1]SKU!$A$2:$H$1048576,7,FALSE)</f>
        <v>V</v>
      </c>
      <c r="I123" s="24" t="str">
        <f>VLOOKUP($B123,[1]SKU!$A$2:$H$1048576,8,FALSE)</f>
        <v>1PC/B - 3-20B/C</v>
      </c>
      <c r="J123" s="24" t="s">
        <v>35</v>
      </c>
      <c r="K123" s="33">
        <f t="shared" si="344"/>
        <v>5231.1380000000008</v>
      </c>
      <c r="L123" s="27">
        <f t="shared" si="345"/>
        <v>5632.7287921136849</v>
      </c>
      <c r="M123" s="66">
        <v>45921</v>
      </c>
      <c r="N123" s="30">
        <f t="shared" si="346"/>
        <v>29465581.628120001</v>
      </c>
      <c r="O123" s="20">
        <f t="shared" si="347"/>
        <v>5806.9368990862731</v>
      </c>
      <c r="P123" s="20">
        <f t="shared" si="348"/>
        <v>6056.6976259286939</v>
      </c>
      <c r="Q123" s="61" t="s">
        <v>65</v>
      </c>
      <c r="R123" s="62">
        <v>940.28</v>
      </c>
      <c r="S123" s="34">
        <v>45839</v>
      </c>
      <c r="T123" s="32">
        <f t="shared" si="349"/>
        <v>273</v>
      </c>
      <c r="V123" s="36">
        <v>5231.1379999999999</v>
      </c>
      <c r="W123" s="36">
        <f t="shared" si="350"/>
        <v>5231.1379999999999</v>
      </c>
      <c r="X123" s="37">
        <f t="shared" si="365"/>
        <v>0.21787590713808197</v>
      </c>
      <c r="Y123" s="38">
        <v>30424.3</v>
      </c>
      <c r="Z123" s="40">
        <f t="shared" si="351"/>
        <v>28607360.803999998</v>
      </c>
      <c r="AA123" s="40">
        <f t="shared" si="352"/>
        <v>5468.6687302074615</v>
      </c>
      <c r="AB123" s="47">
        <f>VLOOKUP(_xlfn.CONCAT(D123,E123),[1]INTERNACIÓN!$M$5:$N$1048576,2,FALSE)*Z123</f>
        <v>858220.82411999989</v>
      </c>
      <c r="AC123" s="39">
        <f t="shared" si="353"/>
        <v>29465581.628119998</v>
      </c>
      <c r="AD123" s="41" t="str">
        <f t="shared" si="354"/>
        <v>97661703002-2</v>
      </c>
      <c r="AE123" s="39">
        <f t="shared" si="355"/>
        <v>5632.7287921136849</v>
      </c>
      <c r="AF123" s="42">
        <f t="shared" si="356"/>
        <v>2.6380964819782489</v>
      </c>
      <c r="AG123" s="11">
        <f t="shared" si="357"/>
        <v>5.8160002660988868</v>
      </c>
      <c r="AH123" s="46">
        <f t="shared" si="358"/>
        <v>940.28</v>
      </c>
      <c r="AI123" s="4">
        <f t="shared" si="359"/>
        <v>5231.1379999999999</v>
      </c>
      <c r="AJ123" s="43" t="str">
        <f t="shared" si="360"/>
        <v>61703002-2</v>
      </c>
      <c r="AK123" s="32">
        <v>273</v>
      </c>
      <c r="AL123" s="4">
        <f t="shared" si="361"/>
        <v>19.161677655677657</v>
      </c>
      <c r="AM123" s="32">
        <f>0</f>
        <v>0</v>
      </c>
      <c r="AN123" s="32">
        <f t="shared" si="362"/>
        <v>273</v>
      </c>
      <c r="AO123" s="10">
        <f t="shared" si="363"/>
        <v>5231.1380000000008</v>
      </c>
      <c r="AP123" s="10" t="str">
        <f t="shared" si="364"/>
        <v>3) STOCK</v>
      </c>
    </row>
    <row r="124" spans="1:42" x14ac:dyDescent="0.25">
      <c r="A124" s="4" t="s">
        <v>36</v>
      </c>
      <c r="B124" s="5">
        <v>977</v>
      </c>
      <c r="C124" s="25" t="str">
        <f>VLOOKUP($B124,[1]SKU!$A$2:$H$1048576,2,FALSE)</f>
        <v>ASADO DEL CARNICERO</v>
      </c>
      <c r="D124" s="24" t="str">
        <f>VLOOKUP($B124,[1]SKU!$A$2:$H$1048576,3,FALSE)</f>
        <v>VACUNO</v>
      </c>
      <c r="E124" s="24" t="str">
        <f>VLOOKUP($B124,[1]SKU!$A$2:$H$1048576,4,FALSE)</f>
        <v>BRASIL</v>
      </c>
      <c r="F124" s="24" t="str">
        <f>VLOOKUP($B124,[1]SKU!$A$2:$H$1048576,5,FALSE)</f>
        <v>FRIBOI</v>
      </c>
      <c r="G124" s="24" t="str">
        <f>VLOOKUP($B124,[1]SKU!$A$2:$H$1048576,6,FALSE)</f>
        <v>ENFRIADO</v>
      </c>
      <c r="H124" s="24" t="str">
        <f>VLOOKUP($B124,[1]SKU!$A$2:$H$1048576,7,FALSE)</f>
        <v>V</v>
      </c>
      <c r="I124" s="24" t="str">
        <f>VLOOKUP($B124,[1]SKU!$A$2:$H$1048576,8,FALSE)</f>
        <v>1PC/B - 6-30B/C</v>
      </c>
      <c r="J124" s="24" t="s">
        <v>35</v>
      </c>
      <c r="K124" s="33">
        <f t="shared" si="344"/>
        <v>1728.79</v>
      </c>
      <c r="L124" s="27">
        <f t="shared" si="345"/>
        <v>5632.7270554410889</v>
      </c>
      <c r="M124" s="66">
        <v>45921</v>
      </c>
      <c r="N124" s="30">
        <f t="shared" si="346"/>
        <v>9737802.2061759997</v>
      </c>
      <c r="O124" s="20">
        <f t="shared" si="347"/>
        <v>5806.9351087021532</v>
      </c>
      <c r="P124" s="20">
        <f t="shared" si="348"/>
        <v>6056.6957585388054</v>
      </c>
      <c r="Q124" s="61" t="s">
        <v>65</v>
      </c>
      <c r="R124" s="62">
        <v>940.28</v>
      </c>
      <c r="S124" s="34">
        <v>45839</v>
      </c>
      <c r="T124" s="32">
        <f t="shared" si="349"/>
        <v>82</v>
      </c>
      <c r="V124" s="36">
        <v>1728.79</v>
      </c>
      <c r="W124" s="36">
        <f t="shared" si="350"/>
        <v>1728.79</v>
      </c>
      <c r="X124" s="37">
        <f t="shared" si="365"/>
        <v>7.2003776138431966E-2</v>
      </c>
      <c r="Y124" s="38">
        <v>10054.64</v>
      </c>
      <c r="Z124" s="40">
        <f t="shared" si="351"/>
        <v>9454176.8991999999</v>
      </c>
      <c r="AA124" s="40">
        <f t="shared" si="352"/>
        <v>5468.667044117562</v>
      </c>
      <c r="AB124" s="47">
        <f>VLOOKUP(_xlfn.CONCAT(D124,E124),[1]INTERNACIÓN!$M$5:$N$1048576,2,FALSE)*Z124</f>
        <v>283625.30697599996</v>
      </c>
      <c r="AC124" s="39">
        <f t="shared" si="353"/>
        <v>9737802.2061759997</v>
      </c>
      <c r="AD124" s="41" t="str">
        <f t="shared" si="354"/>
        <v>97761703002-2</v>
      </c>
      <c r="AE124" s="39">
        <f t="shared" si="355"/>
        <v>5632.7270554410889</v>
      </c>
      <c r="AF124" s="42">
        <f t="shared" si="356"/>
        <v>2.6380956686051866</v>
      </c>
      <c r="AG124" s="11">
        <f t="shared" si="357"/>
        <v>5.8159984729203664</v>
      </c>
      <c r="AH124" s="46">
        <f t="shared" si="358"/>
        <v>940.28</v>
      </c>
      <c r="AI124" s="4">
        <f t="shared" si="359"/>
        <v>1728.79</v>
      </c>
      <c r="AJ124" s="43" t="str">
        <f t="shared" si="360"/>
        <v>61703002-2</v>
      </c>
      <c r="AK124" s="32">
        <v>82</v>
      </c>
      <c r="AL124" s="4">
        <f t="shared" si="361"/>
        <v>21.08280487804878</v>
      </c>
      <c r="AM124" s="32">
        <f>0</f>
        <v>0</v>
      </c>
      <c r="AN124" s="32">
        <f t="shared" si="362"/>
        <v>82</v>
      </c>
      <c r="AO124" s="10">
        <f t="shared" si="363"/>
        <v>1728.79</v>
      </c>
      <c r="AP124" s="10" t="str">
        <f t="shared" si="364"/>
        <v>3) STOCK</v>
      </c>
    </row>
    <row r="125" spans="1:42" x14ac:dyDescent="0.25">
      <c r="A125" s="4" t="s">
        <v>36</v>
      </c>
      <c r="B125" s="5">
        <v>355789</v>
      </c>
      <c r="C125" s="25" t="str">
        <f>VLOOKUP($B125,[1]SKU!$A$2:$H$1048576,2,FALSE)</f>
        <v>LOMO VETADO</v>
      </c>
      <c r="D125" s="24" t="str">
        <f>VLOOKUP($B125,[1]SKU!$A$2:$H$1048576,3,FALSE)</f>
        <v>VACUNO</v>
      </c>
      <c r="E125" s="24" t="str">
        <f>VLOOKUP($B125,[1]SKU!$A$2:$H$1048576,4,FALSE)</f>
        <v>BRASIL</v>
      </c>
      <c r="F125" s="24" t="str">
        <f>VLOOKUP($B125,[1]SKU!$A$2:$H$1048576,5,FALSE)</f>
        <v>FRIBOI</v>
      </c>
      <c r="G125" s="24" t="str">
        <f>VLOOKUP($B125,[1]SKU!$A$2:$H$1048576,6,FALSE)</f>
        <v>ENFRIADO</v>
      </c>
      <c r="H125" s="24" t="str">
        <f>VLOOKUP($B125,[1]SKU!$A$2:$H$1048576,7,FALSE)</f>
        <v>V</v>
      </c>
      <c r="I125" s="24" t="str">
        <f>VLOOKUP($B125,[1]SKU!$A$2:$H$1048576,8,FALSE)</f>
        <v>1PC/B - 5-20B/C</v>
      </c>
      <c r="J125" s="24" t="s">
        <v>35</v>
      </c>
      <c r="K125" s="33">
        <f>AO125</f>
        <v>2805.36</v>
      </c>
      <c r="L125" s="27">
        <f>+AE125</f>
        <v>5632.7272363432849</v>
      </c>
      <c r="M125" s="66">
        <v>45921</v>
      </c>
      <c r="N125" s="30">
        <f>+K125*L125</f>
        <v>15801827.679747999</v>
      </c>
      <c r="O125" s="20">
        <f>+L125/(1-0.03)</f>
        <v>5806.9352951992632</v>
      </c>
      <c r="P125" s="20">
        <f>+L125/(1-0.07)</f>
        <v>6056.6959530572958</v>
      </c>
      <c r="Q125" s="61" t="s">
        <v>65</v>
      </c>
      <c r="R125" s="62">
        <v>940.28</v>
      </c>
      <c r="S125" s="34">
        <v>45839</v>
      </c>
      <c r="T125" s="32">
        <f>+AN125</f>
        <v>138</v>
      </c>
      <c r="V125" s="36">
        <v>2805.36</v>
      </c>
      <c r="W125" s="36">
        <f>IF(E125="canada",V125/2.20462,IF(E125="usa",V125/2.20462,V125))</f>
        <v>2805.36</v>
      </c>
      <c r="X125" s="37">
        <f t="shared" si="365"/>
        <v>0.11684271278044847</v>
      </c>
      <c r="Y125" s="38">
        <v>16315.97</v>
      </c>
      <c r="Z125" s="40">
        <f>Y125*AH125</f>
        <v>15341580.271599999</v>
      </c>
      <c r="AA125" s="40">
        <f>Z125/W125</f>
        <v>5468.6672197507623</v>
      </c>
      <c r="AB125" s="47">
        <f>VLOOKUP(_xlfn.CONCAT(D125,E125),[1]INTERNACIÓN!$M$5:$N$1048576,2,FALSE)*Z125</f>
        <v>460247.40814799996</v>
      </c>
      <c r="AC125" s="39">
        <f>Z125+AB125</f>
        <v>15801827.679747999</v>
      </c>
      <c r="AD125" s="41" t="str">
        <f>_xlfn.CONCAT(B125,Q125)</f>
        <v>35578961703002-2</v>
      </c>
      <c r="AE125" s="39">
        <f>AC125/W125</f>
        <v>5632.7272363432849</v>
      </c>
      <c r="AF125" s="42">
        <f>IF(E125="USA",Y125/V125,IF(E125="CANADA",Y125/V125,(Y125/V125)/2.20462))</f>
        <v>2.6380957533309859</v>
      </c>
      <c r="AG125" s="11">
        <f>Y125/W125</f>
        <v>5.8159986597085576</v>
      </c>
      <c r="AH125" s="46">
        <f>IF(R125&lt;&gt;"",R125,"")</f>
        <v>940.28</v>
      </c>
      <c r="AI125" s="4">
        <f>W125</f>
        <v>2805.36</v>
      </c>
      <c r="AJ125" s="43" t="str">
        <f>IF(Q125&lt;&gt;"",Q125,"")</f>
        <v>61703002-2</v>
      </c>
      <c r="AK125" s="32">
        <v>138</v>
      </c>
      <c r="AL125" s="4">
        <f>AI125/AK125</f>
        <v>20.328695652173913</v>
      </c>
      <c r="AM125" s="32">
        <f>0</f>
        <v>0</v>
      </c>
      <c r="AN125" s="32">
        <f>AK125-AM125</f>
        <v>138</v>
      </c>
      <c r="AO125" s="10">
        <f>AN125*AL125</f>
        <v>2805.36</v>
      </c>
      <c r="AP125" s="10" t="str">
        <f>+J125</f>
        <v>3) STOCK</v>
      </c>
    </row>
    <row r="126" spans="1:42" x14ac:dyDescent="0.25">
      <c r="A126" s="4" t="s">
        <v>36</v>
      </c>
      <c r="B126" s="5" t="s">
        <v>61</v>
      </c>
      <c r="C126" s="25" t="str">
        <f>VLOOKUP($B126,[1]SKU!$A$2:$H$1048576,2,FALSE)</f>
        <v>COSTILLAR IWP</v>
      </c>
      <c r="D126" s="24" t="str">
        <f>VLOOKUP($B126,[1]SKU!$A$2:$H$1048576,3,FALSE)</f>
        <v>CERDO</v>
      </c>
      <c r="E126" s="24" t="str">
        <f>VLOOKUP($B126,[1]SKU!$A$2:$H$1048576,4,FALSE)</f>
        <v>BRASIL</v>
      </c>
      <c r="F126" s="24" t="str">
        <f>VLOOKUP($B126,[1]SKU!$A$2:$H$1048576,5,FALSE)</f>
        <v>SEARA</v>
      </c>
      <c r="G126" s="24" t="str">
        <f>VLOOKUP($B126,[1]SKU!$A$2:$H$1048576,6,FALSE)</f>
        <v>CONGELADO</v>
      </c>
      <c r="H126" s="24" t="str">
        <f>VLOOKUP($B126,[1]SKU!$A$2:$H$1048576,7,FALSE)</f>
        <v>-</v>
      </c>
      <c r="I126" s="24" t="str">
        <f>VLOOKUP($B126,[1]SKU!$A$2:$H$1048576,8,FALSE)</f>
        <v>1PC/B - 9-10B/C</v>
      </c>
      <c r="J126" s="24" t="s">
        <v>35</v>
      </c>
      <c r="K126" s="33">
        <f>AO126</f>
        <v>24451.08</v>
      </c>
      <c r="L126" s="27">
        <f>+AE126</f>
        <v>3227.0408000248658</v>
      </c>
      <c r="M126" s="66">
        <v>46554</v>
      </c>
      <c r="N126" s="30">
        <f>+K126*L126</f>
        <v>78904632.764671996</v>
      </c>
      <c r="O126" s="20">
        <f>+L126/(1-0.03)</f>
        <v>3326.8461855926453</v>
      </c>
      <c r="P126" s="20">
        <f>+L126/(1-0.07)</f>
        <v>3469.9363441127593</v>
      </c>
      <c r="Q126" s="61">
        <v>1265386</v>
      </c>
      <c r="R126" s="62">
        <v>940.28</v>
      </c>
      <c r="S126" s="34">
        <v>45839</v>
      </c>
      <c r="T126" s="32">
        <f>+AN126</f>
        <v>1365</v>
      </c>
      <c r="V126" s="36">
        <v>24451.08</v>
      </c>
      <c r="W126" s="36">
        <f>IF(E126="canada",V126/2.20462,IF(E126="usa",V126/2.20462,V126))</f>
        <v>24451.08</v>
      </c>
      <c r="X126" s="56">
        <f>W126/SUM($W$14)</f>
        <v>1</v>
      </c>
      <c r="Y126" s="38">
        <v>80688.56</v>
      </c>
      <c r="Z126" s="40">
        <f>Y126*AH126</f>
        <v>75869839.196799994</v>
      </c>
      <c r="AA126" s="40">
        <f>Z126/W126</f>
        <v>3102.9238461777554</v>
      </c>
      <c r="AB126" s="47">
        <f>VLOOKUP(_xlfn.CONCAT(D126,E126),[1]INTERNACIÓN!$M$5:$N$1048576,2,FALSE)*Z126</f>
        <v>3034793.5678719999</v>
      </c>
      <c r="AC126" s="39">
        <f>Z126+AB126</f>
        <v>78904632.764671996</v>
      </c>
      <c r="AD126" s="41" t="str">
        <f>_xlfn.CONCAT(B126,Q126)</f>
        <v>SPA-281265386</v>
      </c>
      <c r="AE126" s="39">
        <f>AC126/W126</f>
        <v>3227.0408000248658</v>
      </c>
      <c r="AF126" s="42">
        <f>IF(E126="USA",Y126/V126,IF(E126="CANADA",Y126/V126,(Y126/V126)/2.20462))</f>
        <v>1.4968565269334597</v>
      </c>
      <c r="AG126" s="11">
        <f>Y126/W126</f>
        <v>3.2999998364080438</v>
      </c>
      <c r="AH126" s="46">
        <f>IF(R126&lt;&gt;"",R126,"")</f>
        <v>940.28</v>
      </c>
      <c r="AI126" s="4">
        <f>W126</f>
        <v>24451.08</v>
      </c>
      <c r="AJ126" s="43">
        <f>IF(Q126&lt;&gt;"",Q126,"")</f>
        <v>1265386</v>
      </c>
      <c r="AK126" s="32">
        <v>1365</v>
      </c>
      <c r="AL126" s="4">
        <f>AI126/AK126</f>
        <v>17.912879120879122</v>
      </c>
      <c r="AM126" s="32">
        <f>0</f>
        <v>0</v>
      </c>
      <c r="AN126" s="32">
        <f>AK126-AM126</f>
        <v>1365</v>
      </c>
      <c r="AO126" s="10">
        <f>AN126*AL126</f>
        <v>24451.08</v>
      </c>
      <c r="AP126" s="10" t="str">
        <f>+J126</f>
        <v>3) STOCK</v>
      </c>
    </row>
    <row r="127" spans="1:42" x14ac:dyDescent="0.25">
      <c r="A127" s="4" t="s">
        <v>36</v>
      </c>
      <c r="B127" s="5" t="s">
        <v>55</v>
      </c>
      <c r="C127" s="25" t="str">
        <f>VLOOKUP($B127,[1]SKU!$A$2:$H$1048576,2,FALSE)</f>
        <v>PUNTA DE GANSO</v>
      </c>
      <c r="D127" s="24" t="str">
        <f>VLOOKUP($B127,[1]SKU!$A$2:$H$1048576,3,FALSE)</f>
        <v>VACUNO</v>
      </c>
      <c r="E127" s="24" t="str">
        <f>VLOOKUP($B127,[1]SKU!$A$2:$H$1048576,4,FALSE)</f>
        <v>CANADA</v>
      </c>
      <c r="F127" s="24" t="str">
        <f>VLOOKUP($B127,[1]SKU!$A$2:$H$1048576,5,FALSE)</f>
        <v>BLUE RIBBON</v>
      </c>
      <c r="G127" s="24" t="str">
        <f>VLOOKUP($B127,[1]SKU!$A$2:$H$1048576,6,FALSE)</f>
        <v>ENFRIADO</v>
      </c>
      <c r="H127" s="24" t="str">
        <f>VLOOKUP($B127,[1]SKU!$A$2:$H$1048576,7,FALSE)</f>
        <v>AAA</v>
      </c>
      <c r="I127" s="24" t="str">
        <f>VLOOKUP($B127,[1]SKU!$A$2:$H$1048576,8,FALSE)</f>
        <v>1PC/B - 10B/C</v>
      </c>
      <c r="J127" s="24" t="s">
        <v>35</v>
      </c>
      <c r="K127" s="33">
        <f t="shared" ref="K127:K131" si="366">AO127</f>
        <v>482.51999999999992</v>
      </c>
      <c r="L127" s="27">
        <f t="shared" ref="L127:L131" si="367">+AE127</f>
        <v>15475.087411920749</v>
      </c>
      <c r="M127" s="66">
        <v>45923</v>
      </c>
      <c r="N127" s="30">
        <f t="shared" ref="N127:N131" si="368">+K127*L127</f>
        <v>7467039.1779999984</v>
      </c>
      <c r="O127" s="20">
        <f t="shared" ref="O127:O131" si="369">+L127/(1-0.03)</f>
        <v>15953.698362804897</v>
      </c>
      <c r="P127" s="20">
        <f t="shared" ref="P127:P131" si="370">+L127/(1-0.07)</f>
        <v>16639.878937549194</v>
      </c>
      <c r="Q127" s="61">
        <v>9091712385</v>
      </c>
      <c r="R127" s="62">
        <v>940</v>
      </c>
      <c r="S127" s="34">
        <v>45839</v>
      </c>
      <c r="T127" s="32">
        <f t="shared" ref="T127:T131" si="371">+AN127</f>
        <v>26</v>
      </c>
      <c r="V127" s="36">
        <v>482.52</v>
      </c>
      <c r="W127" s="36">
        <v>482.52</v>
      </c>
      <c r="X127" s="37">
        <f>SUM(W127)/SUM($W$15:$W$20)</f>
        <v>0.18414263688958768</v>
      </c>
      <c r="Y127" s="38">
        <v>7712.29</v>
      </c>
      <c r="Z127" s="40">
        <f t="shared" ref="Z127:Z131" si="372">Y127*AH127</f>
        <v>7249552.5999999996</v>
      </c>
      <c r="AA127" s="40">
        <f t="shared" ref="AA127:AA131" si="373">Z127/W127</f>
        <v>15024.356710602669</v>
      </c>
      <c r="AB127" s="47">
        <f>VLOOKUP(_xlfn.CONCAT(D127,E127),[1]INTERNACIÓN!$M$5:$N$1048576,2,FALSE)*Z127</f>
        <v>217486.57799999998</v>
      </c>
      <c r="AC127" s="39">
        <f t="shared" ref="AC127:AC131" si="374">Z127+AB127</f>
        <v>7467039.1779999994</v>
      </c>
      <c r="AD127" s="41" t="str">
        <f t="shared" ref="AD127:AD131" si="375">_xlfn.CONCAT(B127,Q127)</f>
        <v>C4807AWFR9091712385</v>
      </c>
      <c r="AE127" s="39">
        <f t="shared" ref="AE127:AE131" si="376">AC127/W127</f>
        <v>15475.087411920749</v>
      </c>
      <c r="AF127" s="42">
        <f t="shared" ref="AF127:AF131" si="377">IF(E127="USA",Y127/V127,IF(E127="CANADA",Y127/V127,(Y127/V127)/2.20462))</f>
        <v>15.983358202768798</v>
      </c>
      <c r="AG127" s="11">
        <f t="shared" ref="AG127:AG131" si="378">Y127/W127</f>
        <v>15.983358202768798</v>
      </c>
      <c r="AH127" s="46">
        <f t="shared" ref="AH127:AH131" si="379">IF(R127&lt;&gt;"",R127,"")</f>
        <v>940</v>
      </c>
      <c r="AI127" s="4">
        <f t="shared" ref="AI127:AI131" si="380">W127</f>
        <v>482.52</v>
      </c>
      <c r="AJ127" s="43">
        <f t="shared" ref="AJ127:AJ131" si="381">IF(Q127&lt;&gt;"",Q127,"")</f>
        <v>9091712385</v>
      </c>
      <c r="AK127" s="32">
        <v>26</v>
      </c>
      <c r="AL127" s="4">
        <f t="shared" ref="AL127:AL131" si="382">AI127/AK127</f>
        <v>18.558461538461536</v>
      </c>
      <c r="AM127" s="32">
        <f>0</f>
        <v>0</v>
      </c>
      <c r="AN127" s="32">
        <f t="shared" ref="AN127:AN131" si="383">AK127-AM127</f>
        <v>26</v>
      </c>
      <c r="AO127" s="10">
        <f t="shared" ref="AO127:AO131" si="384">AN127*AL127</f>
        <v>482.51999999999992</v>
      </c>
      <c r="AP127" s="10" t="str">
        <f t="shared" ref="AP127:AP131" si="385">+J127</f>
        <v>3) STOCK</v>
      </c>
    </row>
    <row r="128" spans="1:42" x14ac:dyDescent="0.25">
      <c r="A128" s="4" t="s">
        <v>36</v>
      </c>
      <c r="B128" s="5" t="s">
        <v>56</v>
      </c>
      <c r="C128" s="25" t="str">
        <f>VLOOKUP($B128,[1]SKU!$A$2:$H$1048576,2,FALSE)</f>
        <v>PUNTA PALETA</v>
      </c>
      <c r="D128" s="24" t="str">
        <f>VLOOKUP($B128,[1]SKU!$A$2:$H$1048576,3,FALSE)</f>
        <v>VACUNO</v>
      </c>
      <c r="E128" s="24" t="str">
        <f>VLOOKUP($B128,[1]SKU!$A$2:$H$1048576,4,FALSE)</f>
        <v>CANADA</v>
      </c>
      <c r="F128" s="24" t="str">
        <f>VLOOKUP($B128,[1]SKU!$A$2:$H$1048576,5,FALSE)</f>
        <v>BLUE RIBBON</v>
      </c>
      <c r="G128" s="24" t="str">
        <f>VLOOKUP($B128,[1]SKU!$A$2:$H$1048576,6,FALSE)</f>
        <v>ENFRIADO</v>
      </c>
      <c r="H128" s="24" t="str">
        <f>VLOOKUP($B128,[1]SKU!$A$2:$H$1048576,7,FALSE)</f>
        <v>AAA</v>
      </c>
      <c r="I128" s="24" t="str">
        <f>VLOOKUP($B128,[1]SKU!$A$2:$H$1048576,8,FALSE)</f>
        <v>4PC/B - 12B/C</v>
      </c>
      <c r="J128" s="24" t="s">
        <v>35</v>
      </c>
      <c r="K128" s="33">
        <f t="shared" si="366"/>
        <v>274.35000000000002</v>
      </c>
      <c r="L128" s="27">
        <f t="shared" si="367"/>
        <v>17289.401669400402</v>
      </c>
      <c r="M128" s="66">
        <v>45923</v>
      </c>
      <c r="N128" s="30">
        <f t="shared" si="368"/>
        <v>4743347.3480000012</v>
      </c>
      <c r="O128" s="20">
        <f t="shared" si="369"/>
        <v>17824.125432371548</v>
      </c>
      <c r="P128" s="20">
        <f t="shared" si="370"/>
        <v>18590.754483226239</v>
      </c>
      <c r="Q128" s="61">
        <v>9091712385</v>
      </c>
      <c r="R128" s="62">
        <v>940</v>
      </c>
      <c r="S128" s="34">
        <v>45839</v>
      </c>
      <c r="T128" s="32">
        <f t="shared" si="371"/>
        <v>14</v>
      </c>
      <c r="V128" s="36">
        <v>274.35000000000002</v>
      </c>
      <c r="W128" s="36">
        <v>274.35000000000002</v>
      </c>
      <c r="X128" s="37">
        <f t="shared" ref="X128:X132" si="386">SUM(W128)/SUM($W$15:$W$20)</f>
        <v>0.10469935428719718</v>
      </c>
      <c r="Y128" s="38">
        <v>4899.1400000000003</v>
      </c>
      <c r="Z128" s="40">
        <f t="shared" si="372"/>
        <v>4605191.6000000006</v>
      </c>
      <c r="AA128" s="40">
        <f t="shared" si="373"/>
        <v>16785.826863495535</v>
      </c>
      <c r="AB128" s="47">
        <f>VLOOKUP(_xlfn.CONCAT(D128,E128),[1]INTERNACIÓN!$M$5:$N$1048576,2,FALSE)*Z128</f>
        <v>138155.74800000002</v>
      </c>
      <c r="AC128" s="39">
        <f t="shared" si="374"/>
        <v>4743347.3480000002</v>
      </c>
      <c r="AD128" s="41" t="str">
        <f t="shared" si="375"/>
        <v>C1807AWFR9091712385</v>
      </c>
      <c r="AE128" s="39">
        <f t="shared" si="376"/>
        <v>17289.401669400402</v>
      </c>
      <c r="AF128" s="42">
        <f t="shared" si="377"/>
        <v>17.857262620739931</v>
      </c>
      <c r="AG128" s="11">
        <f t="shared" si="378"/>
        <v>17.857262620739931</v>
      </c>
      <c r="AH128" s="46">
        <f t="shared" si="379"/>
        <v>940</v>
      </c>
      <c r="AI128" s="4">
        <f t="shared" si="380"/>
        <v>274.35000000000002</v>
      </c>
      <c r="AJ128" s="43">
        <f t="shared" si="381"/>
        <v>9091712385</v>
      </c>
      <c r="AK128" s="32">
        <v>14</v>
      </c>
      <c r="AL128" s="4">
        <f t="shared" si="382"/>
        <v>19.596428571428572</v>
      </c>
      <c r="AM128" s="32">
        <f>0</f>
        <v>0</v>
      </c>
      <c r="AN128" s="32">
        <f t="shared" si="383"/>
        <v>14</v>
      </c>
      <c r="AO128" s="10">
        <f t="shared" si="384"/>
        <v>274.35000000000002</v>
      </c>
      <c r="AP128" s="10" t="str">
        <f t="shared" si="385"/>
        <v>3) STOCK</v>
      </c>
    </row>
    <row r="129" spans="1:43" x14ac:dyDescent="0.25">
      <c r="A129" s="4" t="s">
        <v>36</v>
      </c>
      <c r="B129" s="5" t="s">
        <v>57</v>
      </c>
      <c r="C129" s="25" t="str">
        <f>VLOOKUP($B129,[1]SKU!$A$2:$H$1048576,2,FALSE)</f>
        <v>PALANCA</v>
      </c>
      <c r="D129" s="24" t="str">
        <f>VLOOKUP($B129,[1]SKU!$A$2:$H$1048576,3,FALSE)</f>
        <v>VACUNO</v>
      </c>
      <c r="E129" s="24" t="str">
        <f>VLOOKUP($B129,[1]SKU!$A$2:$H$1048576,4,FALSE)</f>
        <v>CANADA</v>
      </c>
      <c r="F129" s="24" t="str">
        <f>VLOOKUP($B129,[1]SKU!$A$2:$H$1048576,5,FALSE)</f>
        <v>BLUE RIBBON</v>
      </c>
      <c r="G129" s="24" t="str">
        <f>VLOOKUP($B129,[1]SKU!$A$2:$H$1048576,6,FALSE)</f>
        <v>ENFRIADO</v>
      </c>
      <c r="H129" s="24" t="str">
        <f>VLOOKUP($B129,[1]SKU!$A$2:$H$1048576,7,FALSE)</f>
        <v>AAA</v>
      </c>
      <c r="I129" s="24" t="str">
        <f>VLOOKUP($B129,[1]SKU!$A$2:$H$1048576,8,FALSE)</f>
        <v>1PC/B - 18B/C</v>
      </c>
      <c r="J129" s="24" t="s">
        <v>35</v>
      </c>
      <c r="K129" s="33">
        <f t="shared" si="366"/>
        <v>252.03000000000003</v>
      </c>
      <c r="L129" s="27">
        <f t="shared" si="367"/>
        <v>17823.016521842634</v>
      </c>
      <c r="M129" s="66">
        <v>45923</v>
      </c>
      <c r="N129" s="30">
        <f t="shared" si="368"/>
        <v>4491934.8539999994</v>
      </c>
      <c r="O129" s="20">
        <f t="shared" si="369"/>
        <v>18374.243836951169</v>
      </c>
      <c r="P129" s="20">
        <f t="shared" si="370"/>
        <v>19164.533894454446</v>
      </c>
      <c r="Q129" s="61">
        <v>9091712385</v>
      </c>
      <c r="R129" s="62">
        <v>940</v>
      </c>
      <c r="S129" s="34">
        <v>45839</v>
      </c>
      <c r="T129" s="32">
        <f t="shared" si="371"/>
        <v>12</v>
      </c>
      <c r="V129" s="36">
        <v>252.03</v>
      </c>
      <c r="W129" s="36">
        <v>252.03</v>
      </c>
      <c r="X129" s="37">
        <f t="shared" si="386"/>
        <v>9.6181440718069264E-2</v>
      </c>
      <c r="Y129" s="38">
        <v>4639.47</v>
      </c>
      <c r="Z129" s="40">
        <f t="shared" si="372"/>
        <v>4361101.8</v>
      </c>
      <c r="AA129" s="40">
        <f t="shared" si="373"/>
        <v>17303.899535769549</v>
      </c>
      <c r="AB129" s="47">
        <f>VLOOKUP(_xlfn.CONCAT(D129,E129),[1]INTERNACIÓN!$M$5:$N$1048576,2,FALSE)*Z129</f>
        <v>130833.05399999999</v>
      </c>
      <c r="AC129" s="39">
        <f t="shared" si="374"/>
        <v>4491934.8539999994</v>
      </c>
      <c r="AD129" s="41" t="str">
        <f t="shared" si="375"/>
        <v>C5167AWFR9091712385</v>
      </c>
      <c r="AE129" s="39">
        <f t="shared" si="376"/>
        <v>17823.016521842634</v>
      </c>
      <c r="AF129" s="42">
        <f t="shared" si="377"/>
        <v>18.40840376145697</v>
      </c>
      <c r="AG129" s="11">
        <f t="shared" si="378"/>
        <v>18.40840376145697</v>
      </c>
      <c r="AH129" s="46">
        <f t="shared" si="379"/>
        <v>940</v>
      </c>
      <c r="AI129" s="4">
        <f t="shared" si="380"/>
        <v>252.03</v>
      </c>
      <c r="AJ129" s="43">
        <f t="shared" si="381"/>
        <v>9091712385</v>
      </c>
      <c r="AK129" s="32">
        <v>12</v>
      </c>
      <c r="AL129" s="4">
        <f t="shared" si="382"/>
        <v>21.002500000000001</v>
      </c>
      <c r="AM129" s="32">
        <f>0</f>
        <v>0</v>
      </c>
      <c r="AN129" s="32">
        <f t="shared" si="383"/>
        <v>12</v>
      </c>
      <c r="AO129" s="10">
        <f t="shared" si="384"/>
        <v>252.03000000000003</v>
      </c>
      <c r="AP129" s="10" t="str">
        <f t="shared" si="385"/>
        <v>3) STOCK</v>
      </c>
    </row>
    <row r="130" spans="1:43" x14ac:dyDescent="0.25">
      <c r="A130" s="4" t="s">
        <v>36</v>
      </c>
      <c r="B130" s="5" t="s">
        <v>58</v>
      </c>
      <c r="C130" s="25" t="str">
        <f>VLOOKUP($B130,[1]SKU!$A$2:$H$1048576,2,FALSE)</f>
        <v>PUNTA PICANA</v>
      </c>
      <c r="D130" s="24" t="str">
        <f>VLOOKUP($B130,[1]SKU!$A$2:$H$1048576,3,FALSE)</f>
        <v>VACUNO</v>
      </c>
      <c r="E130" s="24" t="str">
        <f>VLOOKUP($B130,[1]SKU!$A$2:$H$1048576,4,FALSE)</f>
        <v>CANADA</v>
      </c>
      <c r="F130" s="24" t="str">
        <f>VLOOKUP($B130,[1]SKU!$A$2:$H$1048576,5,FALSE)</f>
        <v>BLUE RIBBON</v>
      </c>
      <c r="G130" s="24" t="str">
        <f>VLOOKUP($B130,[1]SKU!$A$2:$H$1048576,6,FALSE)</f>
        <v>ENFRIADO</v>
      </c>
      <c r="H130" s="24" t="str">
        <f>VLOOKUP($B130,[1]SKU!$A$2:$H$1048576,7,FALSE)</f>
        <v>AAA</v>
      </c>
      <c r="I130" s="24" t="str">
        <f>VLOOKUP($B130,[1]SKU!$A$2:$H$1048576,8,FALSE)</f>
        <v>1PC/B - 10B/C</v>
      </c>
      <c r="J130" s="24" t="s">
        <v>35</v>
      </c>
      <c r="K130" s="33">
        <f t="shared" si="366"/>
        <v>487</v>
      </c>
      <c r="L130" s="27">
        <f t="shared" si="367"/>
        <v>11526.271893223819</v>
      </c>
      <c r="M130" s="66">
        <v>45923</v>
      </c>
      <c r="N130" s="30">
        <f t="shared" si="368"/>
        <v>5613294.4119999995</v>
      </c>
      <c r="O130" s="20">
        <f t="shared" si="369"/>
        <v>11882.754529096721</v>
      </c>
      <c r="P130" s="20">
        <f t="shared" si="370"/>
        <v>12393.840745401956</v>
      </c>
      <c r="Q130" s="61">
        <v>9091712385</v>
      </c>
      <c r="R130" s="62">
        <v>940</v>
      </c>
      <c r="S130" s="34">
        <v>45839</v>
      </c>
      <c r="T130" s="32">
        <f t="shared" si="371"/>
        <v>24</v>
      </c>
      <c r="V130" s="36">
        <v>487</v>
      </c>
      <c r="W130" s="36">
        <v>487</v>
      </c>
      <c r="X130" s="37">
        <f t="shared" si="386"/>
        <v>0.1858523256346456</v>
      </c>
      <c r="Y130" s="38">
        <v>5797.66</v>
      </c>
      <c r="Z130" s="40">
        <f t="shared" si="372"/>
        <v>5449800.3999999994</v>
      </c>
      <c r="AA130" s="40">
        <f t="shared" si="373"/>
        <v>11190.555236139629</v>
      </c>
      <c r="AB130" s="47">
        <f>VLOOKUP(_xlfn.CONCAT(D130,E130),[1]INTERNACIÓN!$M$5:$N$1048576,2,FALSE)*Z130</f>
        <v>163494.01199999999</v>
      </c>
      <c r="AC130" s="39">
        <f t="shared" si="374"/>
        <v>5613294.4119999995</v>
      </c>
      <c r="AD130" s="41" t="str">
        <f t="shared" si="375"/>
        <v>C4547AWFR9091712385</v>
      </c>
      <c r="AE130" s="39">
        <f t="shared" si="376"/>
        <v>11526.271893223819</v>
      </c>
      <c r="AF130" s="42">
        <f t="shared" si="377"/>
        <v>11.904845995893224</v>
      </c>
      <c r="AG130" s="11">
        <f t="shared" si="378"/>
        <v>11.904845995893224</v>
      </c>
      <c r="AH130" s="46">
        <f t="shared" si="379"/>
        <v>940</v>
      </c>
      <c r="AI130" s="4">
        <f t="shared" si="380"/>
        <v>487</v>
      </c>
      <c r="AJ130" s="43">
        <f t="shared" si="381"/>
        <v>9091712385</v>
      </c>
      <c r="AK130" s="32">
        <v>24</v>
      </c>
      <c r="AL130" s="4">
        <f t="shared" si="382"/>
        <v>20.291666666666668</v>
      </c>
      <c r="AM130" s="32">
        <f>0</f>
        <v>0</v>
      </c>
      <c r="AN130" s="32">
        <f t="shared" si="383"/>
        <v>24</v>
      </c>
      <c r="AO130" s="10">
        <f t="shared" si="384"/>
        <v>487</v>
      </c>
      <c r="AP130" s="10" t="str">
        <f t="shared" si="385"/>
        <v>3) STOCK</v>
      </c>
    </row>
    <row r="131" spans="1:43" x14ac:dyDescent="0.25">
      <c r="A131" s="4" t="s">
        <v>36</v>
      </c>
      <c r="B131" s="5" t="s">
        <v>59</v>
      </c>
      <c r="C131" s="25" t="str">
        <f>VLOOKUP($B131,[1]SKU!$A$2:$H$1048576,2,FALSE)</f>
        <v>ENTRAÑA</v>
      </c>
      <c r="D131" s="24" t="str">
        <f>VLOOKUP($B131,[1]SKU!$A$2:$H$1048576,3,FALSE)</f>
        <v>VACUNO</v>
      </c>
      <c r="E131" s="24" t="str">
        <f>VLOOKUP($B131,[1]SKU!$A$2:$H$1048576,4,FALSE)</f>
        <v>CANADA</v>
      </c>
      <c r="F131" s="24" t="str">
        <f>VLOOKUP($B131,[1]SKU!$A$2:$H$1048576,5,FALSE)</f>
        <v>BLUE RIBBON</v>
      </c>
      <c r="G131" s="24" t="str">
        <f>VLOOKUP($B131,[1]SKU!$A$2:$H$1048576,6,FALSE)</f>
        <v>ENFRIADO</v>
      </c>
      <c r="H131" s="24" t="str">
        <f>VLOOKUP($B131,[1]SKU!$A$2:$H$1048576,7,FALSE)</f>
        <v>AAA</v>
      </c>
      <c r="I131" s="24" t="str">
        <f>VLOOKUP($B131,[1]SKU!$A$2:$H$1048576,8,FALSE)</f>
        <v>1PC/B - 16B/C</v>
      </c>
      <c r="J131" s="24" t="s">
        <v>35</v>
      </c>
      <c r="K131" s="33">
        <f t="shared" si="366"/>
        <v>1011.1700000000001</v>
      </c>
      <c r="L131" s="27">
        <f t="shared" si="367"/>
        <v>20277.689258977221</v>
      </c>
      <c r="M131" s="66">
        <v>45923</v>
      </c>
      <c r="N131" s="30">
        <f t="shared" si="368"/>
        <v>20504191.047999997</v>
      </c>
      <c r="O131" s="20">
        <f t="shared" si="369"/>
        <v>20904.834287605383</v>
      </c>
      <c r="P131" s="20">
        <f t="shared" si="370"/>
        <v>21803.966945136799</v>
      </c>
      <c r="Q131" s="61">
        <v>9091712385</v>
      </c>
      <c r="R131" s="62">
        <v>940</v>
      </c>
      <c r="S131" s="34">
        <v>45839</v>
      </c>
      <c r="T131" s="32">
        <f t="shared" si="371"/>
        <v>53</v>
      </c>
      <c r="V131" s="36">
        <v>1011.17</v>
      </c>
      <c r="W131" s="36">
        <v>1011.17</v>
      </c>
      <c r="X131" s="37">
        <f t="shared" si="386"/>
        <v>0.38588972507594371</v>
      </c>
      <c r="Y131" s="38">
        <v>21177.64</v>
      </c>
      <c r="Z131" s="40">
        <f t="shared" si="372"/>
        <v>19906981.599999998</v>
      </c>
      <c r="AA131" s="40">
        <f t="shared" si="373"/>
        <v>19687.076950463324</v>
      </c>
      <c r="AB131" s="47">
        <f>VLOOKUP(_xlfn.CONCAT(D131,E131),[1]INTERNACIÓN!$M$5:$N$1048576,2,FALSE)*Z131</f>
        <v>597209.44799999986</v>
      </c>
      <c r="AC131" s="39">
        <f t="shared" si="374"/>
        <v>20504191.047999997</v>
      </c>
      <c r="AD131" s="41" t="str">
        <f t="shared" si="375"/>
        <v>C3877AWFR9091712385</v>
      </c>
      <c r="AE131" s="39">
        <f t="shared" si="376"/>
        <v>20277.689258977221</v>
      </c>
      <c r="AF131" s="42">
        <f t="shared" si="377"/>
        <v>20.943698883471622</v>
      </c>
      <c r="AG131" s="11">
        <f t="shared" si="378"/>
        <v>20.943698883471622</v>
      </c>
      <c r="AH131" s="46">
        <f t="shared" si="379"/>
        <v>940</v>
      </c>
      <c r="AI131" s="4">
        <f t="shared" si="380"/>
        <v>1011.17</v>
      </c>
      <c r="AJ131" s="43">
        <f t="shared" si="381"/>
        <v>9091712385</v>
      </c>
      <c r="AK131" s="32">
        <v>53</v>
      </c>
      <c r="AL131" s="4">
        <f t="shared" si="382"/>
        <v>19.07867924528302</v>
      </c>
      <c r="AM131" s="32">
        <f>0</f>
        <v>0</v>
      </c>
      <c r="AN131" s="32">
        <f t="shared" si="383"/>
        <v>53</v>
      </c>
      <c r="AO131" s="10">
        <f t="shared" si="384"/>
        <v>1011.1700000000001</v>
      </c>
      <c r="AP131" s="10" t="str">
        <f t="shared" si="385"/>
        <v>3) STOCK</v>
      </c>
    </row>
    <row r="132" spans="1:43" x14ac:dyDescent="0.25">
      <c r="A132" s="4" t="s">
        <v>36</v>
      </c>
      <c r="B132" s="5" t="s">
        <v>60</v>
      </c>
      <c r="C132" s="25" t="str">
        <f>VLOOKUP($B132,[1]SKU!$A$2:$H$1048576,2,FALSE)</f>
        <v>TAPABARRIGA/ARRACHERA</v>
      </c>
      <c r="D132" s="24" t="str">
        <f>VLOOKUP($B132,[1]SKU!$A$2:$H$1048576,3,FALSE)</f>
        <v>VACUNO</v>
      </c>
      <c r="E132" s="24" t="str">
        <f>VLOOKUP($B132,[1]SKU!$A$2:$H$1048576,4,FALSE)</f>
        <v>CANADA</v>
      </c>
      <c r="F132" s="24" t="str">
        <f>VLOOKUP($B132,[1]SKU!$A$2:$H$1048576,5,FALSE)</f>
        <v>BLUE RIBBON</v>
      </c>
      <c r="G132" s="24" t="str">
        <f>VLOOKUP($B132,[1]SKU!$A$2:$H$1048576,6,FALSE)</f>
        <v>ENFRIADO</v>
      </c>
      <c r="H132" s="24" t="str">
        <f>VLOOKUP($B132,[1]SKU!$A$2:$H$1048576,7,FALSE)</f>
        <v>AAA</v>
      </c>
      <c r="I132" s="24" t="str">
        <f>VLOOKUP($B132,[1]SKU!$A$2:$H$1048576,8,FALSE)</f>
        <v>1PC/B - 13B/C</v>
      </c>
      <c r="J132" s="24" t="s">
        <v>35</v>
      </c>
      <c r="K132" s="33">
        <f>AO132</f>
        <v>113.29</v>
      </c>
      <c r="L132" s="27">
        <f>+AE132</f>
        <v>17075.923506046431</v>
      </c>
      <c r="M132" s="66">
        <v>45923</v>
      </c>
      <c r="N132" s="30">
        <f>+K132*L132</f>
        <v>1934531.3740000003</v>
      </c>
      <c r="O132" s="20">
        <f>+L132/(1-0.03)</f>
        <v>17604.044851594259</v>
      </c>
      <c r="P132" s="20">
        <f>+L132/(1-0.07)</f>
        <v>18361.208071017667</v>
      </c>
      <c r="Q132" s="61">
        <v>9091712385</v>
      </c>
      <c r="R132" s="62">
        <v>940</v>
      </c>
      <c r="S132" s="34">
        <v>45839</v>
      </c>
      <c r="T132" s="32">
        <f>+AN132</f>
        <v>6</v>
      </c>
      <c r="V132" s="36">
        <v>113.29</v>
      </c>
      <c r="W132" s="36">
        <v>113.29</v>
      </c>
      <c r="X132" s="37">
        <f t="shared" si="386"/>
        <v>4.3234517394556471E-2</v>
      </c>
      <c r="Y132" s="38">
        <v>1998.07</v>
      </c>
      <c r="Z132" s="40">
        <f>Y132*AH132</f>
        <v>1878185.8</v>
      </c>
      <c r="AA132" s="40">
        <f>Z132/W132</f>
        <v>16578.56651072469</v>
      </c>
      <c r="AB132" s="47">
        <f>VLOOKUP(_xlfn.CONCAT(D132,E132),[1]INTERNACIÓN!$M$5:$N$1048576,2,FALSE)*Z132</f>
        <v>56345.574000000001</v>
      </c>
      <c r="AC132" s="39">
        <f>Z132+AB132</f>
        <v>1934531.3740000001</v>
      </c>
      <c r="AD132" s="41" t="str">
        <f>_xlfn.CONCAT(B132,Q132)</f>
        <v>C3107AWFR9091712385</v>
      </c>
      <c r="AE132" s="39">
        <f>AC132/W132</f>
        <v>17075.923506046431</v>
      </c>
      <c r="AF132" s="42">
        <f>IF(E132="USA",Y132/V132,IF(E132="CANADA",Y132/V132,(Y132/V132)/2.20462))</f>
        <v>17.636772883749668</v>
      </c>
      <c r="AG132" s="11">
        <f>Y132/W132</f>
        <v>17.636772883749668</v>
      </c>
      <c r="AH132" s="46">
        <f>IF(R132&lt;&gt;"",R132,"")</f>
        <v>940</v>
      </c>
      <c r="AI132" s="4">
        <f>W132</f>
        <v>113.29</v>
      </c>
      <c r="AJ132" s="43">
        <f>IF(Q132&lt;&gt;"",Q132,"")</f>
        <v>9091712385</v>
      </c>
      <c r="AK132" s="32">
        <v>6</v>
      </c>
      <c r="AL132" s="4">
        <f>AI132/AK132</f>
        <v>18.881666666666668</v>
      </c>
      <c r="AM132" s="32">
        <f>0</f>
        <v>0</v>
      </c>
      <c r="AN132" s="32">
        <f>AK132-AM132</f>
        <v>6</v>
      </c>
      <c r="AO132" s="10">
        <f>AN132*AL132</f>
        <v>113.29</v>
      </c>
      <c r="AP132" s="10" t="str">
        <f>+J132</f>
        <v>3) STOCK</v>
      </c>
    </row>
    <row r="133" spans="1:43" x14ac:dyDescent="0.25">
      <c r="A133" s="4" t="s">
        <v>36</v>
      </c>
      <c r="B133" s="5">
        <v>984</v>
      </c>
      <c r="C133" s="25" t="str">
        <f>VLOOKUP($B133,[1]SKU!$A$2:$H$1048576,2,FALSE)</f>
        <v>POSTA ROSADA</v>
      </c>
      <c r="D133" s="24" t="str">
        <f>VLOOKUP($B133,[1]SKU!$A$2:$H$1048576,3,FALSE)</f>
        <v>VACUNO</v>
      </c>
      <c r="E133" s="24" t="str">
        <f>VLOOKUP($B133,[1]SKU!$A$2:$H$1048576,4,FALSE)</f>
        <v>BRASIL</v>
      </c>
      <c r="F133" s="24" t="str">
        <f>VLOOKUP($B133,[1]SKU!$A$2:$H$1048576,5,FALSE)</f>
        <v>FRIBOI</v>
      </c>
      <c r="G133" s="24" t="str">
        <f>VLOOKUP($B133,[1]SKU!$A$2:$H$1048576,6,FALSE)</f>
        <v>ENFRIADO</v>
      </c>
      <c r="H133" s="24" t="str">
        <f>VLOOKUP($B133,[1]SKU!$A$2:$H$1048576,7,FALSE)</f>
        <v>V</v>
      </c>
      <c r="I133" s="24" t="str">
        <f>VLOOKUP($B133,[1]SKU!$A$2:$H$1048576,8,FALSE)</f>
        <v>1PC/B - 3-4B/C</v>
      </c>
      <c r="J133" s="24" t="s">
        <v>35</v>
      </c>
      <c r="K133" s="33">
        <f t="shared" ref="K133:K139" si="387">AO133</f>
        <v>17130.621999999999</v>
      </c>
      <c r="L133" s="27">
        <f t="shared" ref="L133:L139" si="388">+AE133</f>
        <v>5906.0197626215786</v>
      </c>
      <c r="M133" s="66">
        <v>45921</v>
      </c>
      <c r="N133" s="30">
        <f t="shared" ref="N133:N139" si="389">+K133*L133</f>
        <v>101173792.07799999</v>
      </c>
      <c r="O133" s="20">
        <f t="shared" ref="O133:O139" si="390">+L133/(1-0.03)</f>
        <v>6088.6801676511122</v>
      </c>
      <c r="P133" s="20">
        <f t="shared" ref="P133:P139" si="391">+L133/(1-0.07)</f>
        <v>6350.5588845393322</v>
      </c>
      <c r="Q133" s="61" t="s">
        <v>66</v>
      </c>
      <c r="R133" s="62">
        <v>940</v>
      </c>
      <c r="S133" s="34">
        <v>45839</v>
      </c>
      <c r="T133" s="32">
        <f t="shared" ref="T133:T139" si="392">+AN133</f>
        <v>811</v>
      </c>
      <c r="V133" s="36">
        <v>17130.621999999999</v>
      </c>
      <c r="W133" s="36">
        <f t="shared" ref="W133:W139" si="393">IF(E133="canada",V133/2.20462,IF(E133="usa",V133/2.20462,V133))</f>
        <v>17130.621999999999</v>
      </c>
      <c r="X133" s="37">
        <f>SUM(W133)/SUM($W$21:$W$28)</f>
        <v>0.70104901443781154</v>
      </c>
      <c r="Y133" s="38">
        <v>104496.79</v>
      </c>
      <c r="Z133" s="40">
        <f t="shared" ref="Z133:Z139" si="394">Y133*AH133</f>
        <v>98226982.599999994</v>
      </c>
      <c r="AA133" s="40">
        <f t="shared" ref="AA133:AA139" si="395">Z133/W133</f>
        <v>5733.9997695355132</v>
      </c>
      <c r="AB133" s="47">
        <f>VLOOKUP(_xlfn.CONCAT(D133,E133),[1]INTERNACIÓN!$M$5:$N$1048576,2,FALSE)*Z133</f>
        <v>2946809.4779999997</v>
      </c>
      <c r="AC133" s="39">
        <f t="shared" ref="AC133:AC139" si="396">Z133+AB133</f>
        <v>101173792.07799999</v>
      </c>
      <c r="AD133" s="41" t="str">
        <f t="shared" ref="AD133:AD139" si="397">_xlfn.CONCAT(B133,Q133)</f>
        <v>98461057687-3</v>
      </c>
      <c r="AE133" s="39">
        <f t="shared" ref="AE133:AE139" si="398">AC133/W133</f>
        <v>5906.0197626215786</v>
      </c>
      <c r="AF133" s="42">
        <f t="shared" ref="AF133:AF139" si="399">IF(E133="USA",Y133/V133,IF(E133="CANADA",Y133/V133,(Y133/V133)/2.20462))</f>
        <v>2.7669166363477675</v>
      </c>
      <c r="AG133" s="11">
        <f t="shared" ref="AG133:AG139" si="400">Y133/W133</f>
        <v>6.0999997548250144</v>
      </c>
      <c r="AH133" s="46">
        <f t="shared" ref="AH133:AH139" si="401">IF(R133&lt;&gt;"",R133,"")</f>
        <v>940</v>
      </c>
      <c r="AI133" s="4">
        <f t="shared" ref="AI133:AI139" si="402">W133</f>
        <v>17130.621999999999</v>
      </c>
      <c r="AJ133" s="43" t="str">
        <f t="shared" ref="AJ133:AJ139" si="403">IF(Q133&lt;&gt;"",Q133,"")</f>
        <v>61057687-3</v>
      </c>
      <c r="AK133" s="32">
        <v>811</v>
      </c>
      <c r="AL133" s="4">
        <f t="shared" ref="AL133:AL139" si="404">AI133/AK133</f>
        <v>21.122838471023428</v>
      </c>
      <c r="AM133" s="32">
        <f>0</f>
        <v>0</v>
      </c>
      <c r="AN133" s="32">
        <f t="shared" ref="AN133:AN139" si="405">AK133-AM133</f>
        <v>811</v>
      </c>
      <c r="AO133" s="10">
        <f t="shared" ref="AO133:AO139" si="406">AN133*AL133</f>
        <v>17130.621999999999</v>
      </c>
      <c r="AP133" s="10" t="str">
        <f t="shared" ref="AP133:AP139" si="407">+J133</f>
        <v>3) STOCK</v>
      </c>
    </row>
    <row r="134" spans="1:43" x14ac:dyDescent="0.25">
      <c r="A134" s="4" t="s">
        <v>36</v>
      </c>
      <c r="B134" s="5">
        <v>1047</v>
      </c>
      <c r="C134" s="25" t="str">
        <f>VLOOKUP($B134,[1]SKU!$A$2:$H$1048576,2,FALSE)</f>
        <v>LOMO LISO</v>
      </c>
      <c r="D134" s="24" t="str">
        <f>VLOOKUP($B134,[1]SKU!$A$2:$H$1048576,3,FALSE)</f>
        <v>VACUNO</v>
      </c>
      <c r="E134" s="24" t="str">
        <f>VLOOKUP($B134,[1]SKU!$A$2:$H$1048576,4,FALSE)</f>
        <v>BRASIL</v>
      </c>
      <c r="F134" s="24" t="str">
        <f>VLOOKUP($B134,[1]SKU!$A$2:$H$1048576,5,FALSE)</f>
        <v>FRIBOI</v>
      </c>
      <c r="G134" s="24" t="str">
        <f>VLOOKUP($B134,[1]SKU!$A$2:$H$1048576,6,FALSE)</f>
        <v>ENFRIADO</v>
      </c>
      <c r="H134" s="24" t="str">
        <f>VLOOKUP($B134,[1]SKU!$A$2:$H$1048576,7,FALSE)</f>
        <v>V</v>
      </c>
      <c r="I134" s="24" t="str">
        <f>VLOOKUP($B134,[1]SKU!$A$2:$H$1048576,8,FALSE)</f>
        <v>1PC/B - 3-6B/C</v>
      </c>
      <c r="J134" s="24" t="s">
        <v>35</v>
      </c>
      <c r="K134" s="33">
        <f t="shared" si="387"/>
        <v>468.69100000000003</v>
      </c>
      <c r="L134" s="27">
        <f t="shared" si="388"/>
        <v>7067.8511172606268</v>
      </c>
      <c r="M134" s="66">
        <v>45921</v>
      </c>
      <c r="N134" s="30">
        <f t="shared" si="389"/>
        <v>3312638.2080000006</v>
      </c>
      <c r="O134" s="20">
        <f t="shared" si="390"/>
        <v>7286.4444507841517</v>
      </c>
      <c r="P134" s="20">
        <f t="shared" si="391"/>
        <v>7599.8399110329328</v>
      </c>
      <c r="Q134" s="61" t="s">
        <v>66</v>
      </c>
      <c r="R134" s="62">
        <v>940</v>
      </c>
      <c r="S134" s="34">
        <v>45839</v>
      </c>
      <c r="T134" s="32">
        <f t="shared" si="392"/>
        <v>24</v>
      </c>
      <c r="V134" s="36">
        <v>468.69099999999997</v>
      </c>
      <c r="W134" s="36">
        <f t="shared" si="393"/>
        <v>468.69099999999997</v>
      </c>
      <c r="X134" s="37">
        <f t="shared" ref="X134:X140" si="408">SUM(W134)/SUM($W$21:$W$28)</f>
        <v>1.9180585715210592E-2</v>
      </c>
      <c r="Y134" s="38">
        <v>3421.44</v>
      </c>
      <c r="Z134" s="40">
        <f t="shared" si="394"/>
        <v>3216153.6</v>
      </c>
      <c r="AA134" s="40">
        <f t="shared" si="395"/>
        <v>6861.9913759811907</v>
      </c>
      <c r="AB134" s="47">
        <f>VLOOKUP(_xlfn.CONCAT(D134,E134),[1]INTERNACIÓN!$M$5:$N$1048576,2,FALSE)*Z134</f>
        <v>96484.607999999993</v>
      </c>
      <c r="AC134" s="39">
        <f t="shared" si="396"/>
        <v>3312638.2080000001</v>
      </c>
      <c r="AD134" s="41" t="str">
        <f t="shared" si="397"/>
        <v>104761057687-3</v>
      </c>
      <c r="AE134" s="39">
        <f t="shared" si="398"/>
        <v>7067.8511172606268</v>
      </c>
      <c r="AF134" s="42">
        <f t="shared" si="399"/>
        <v>3.3112240773974229</v>
      </c>
      <c r="AG134" s="11">
        <f t="shared" si="400"/>
        <v>7.2999908255119053</v>
      </c>
      <c r="AH134" s="46">
        <f t="shared" si="401"/>
        <v>940</v>
      </c>
      <c r="AI134" s="4">
        <f t="shared" si="402"/>
        <v>468.69099999999997</v>
      </c>
      <c r="AJ134" s="43" t="str">
        <f t="shared" si="403"/>
        <v>61057687-3</v>
      </c>
      <c r="AK134" s="32">
        <v>24</v>
      </c>
      <c r="AL134" s="4">
        <f t="shared" si="404"/>
        <v>19.528791666666667</v>
      </c>
      <c r="AM134" s="32">
        <f>0</f>
        <v>0</v>
      </c>
      <c r="AN134" s="32">
        <f t="shared" si="405"/>
        <v>24</v>
      </c>
      <c r="AO134" s="10">
        <f t="shared" si="406"/>
        <v>468.69100000000003</v>
      </c>
      <c r="AP134" s="10" t="str">
        <f t="shared" si="407"/>
        <v>3) STOCK</v>
      </c>
    </row>
    <row r="135" spans="1:43" x14ac:dyDescent="0.25">
      <c r="A135" s="4" t="s">
        <v>36</v>
      </c>
      <c r="B135" s="5">
        <v>1048</v>
      </c>
      <c r="C135" s="25" t="str">
        <f>VLOOKUP($B135,[1]SKU!$A$2:$H$1048576,2,FALSE)</f>
        <v>POSTA NEGRA</v>
      </c>
      <c r="D135" s="24" t="str">
        <f>VLOOKUP($B135,[1]SKU!$A$2:$H$1048576,3,FALSE)</f>
        <v>VACUNO</v>
      </c>
      <c r="E135" s="24" t="str">
        <f>VLOOKUP($B135,[1]SKU!$A$2:$H$1048576,4,FALSE)</f>
        <v>BRASIL</v>
      </c>
      <c r="F135" s="24" t="str">
        <f>VLOOKUP($B135,[1]SKU!$A$2:$H$1048576,5,FALSE)</f>
        <v>FRIBOI</v>
      </c>
      <c r="G135" s="24" t="str">
        <f>VLOOKUP($B135,[1]SKU!$A$2:$H$1048576,6,FALSE)</f>
        <v>ENFRIADO</v>
      </c>
      <c r="H135" s="24" t="str">
        <f>VLOOKUP($B135,[1]SKU!$A$2:$H$1048576,7,FALSE)</f>
        <v>V</v>
      </c>
      <c r="I135" s="24" t="str">
        <f>VLOOKUP($B135,[1]SKU!$A$2:$H$1048576,8,FALSE)</f>
        <v>1PC/B - 1-5B/C</v>
      </c>
      <c r="J135" s="24" t="s">
        <v>35</v>
      </c>
      <c r="K135" s="33">
        <f t="shared" si="387"/>
        <v>2324.1930000000002</v>
      </c>
      <c r="L135" s="27">
        <f t="shared" si="388"/>
        <v>6293.2981254138522</v>
      </c>
      <c r="M135" s="66">
        <v>45921</v>
      </c>
      <c r="N135" s="30">
        <f t="shared" si="389"/>
        <v>14626839.449999999</v>
      </c>
      <c r="O135" s="20">
        <f t="shared" si="390"/>
        <v>6487.9362117668579</v>
      </c>
      <c r="P135" s="20">
        <f t="shared" si="391"/>
        <v>6766.9872316277988</v>
      </c>
      <c r="Q135" s="61" t="s">
        <v>66</v>
      </c>
      <c r="R135" s="62">
        <v>940</v>
      </c>
      <c r="S135" s="34">
        <v>45839</v>
      </c>
      <c r="T135" s="32">
        <f t="shared" si="392"/>
        <v>120</v>
      </c>
      <c r="V135" s="36">
        <v>2324.1930000000002</v>
      </c>
      <c r="W135" s="36">
        <f t="shared" si="393"/>
        <v>2324.1930000000002</v>
      </c>
      <c r="X135" s="37">
        <f t="shared" si="408"/>
        <v>9.511465561573075E-2</v>
      </c>
      <c r="Y135" s="38">
        <v>15107.25</v>
      </c>
      <c r="Z135" s="40">
        <f t="shared" si="394"/>
        <v>14200815</v>
      </c>
      <c r="AA135" s="40">
        <f t="shared" si="395"/>
        <v>6109.9981800134492</v>
      </c>
      <c r="AB135" s="47">
        <f>VLOOKUP(_xlfn.CONCAT(D135,E135),[1]INTERNACIÓN!$M$5:$N$1048576,2,FALSE)*Z135</f>
        <v>426024.45</v>
      </c>
      <c r="AC135" s="39">
        <f t="shared" si="396"/>
        <v>14626839.449999999</v>
      </c>
      <c r="AD135" s="41" t="str">
        <f t="shared" si="397"/>
        <v>104861057687-3</v>
      </c>
      <c r="AE135" s="39">
        <f t="shared" si="398"/>
        <v>6293.2981254138522</v>
      </c>
      <c r="AF135" s="42">
        <f t="shared" si="399"/>
        <v>2.9483530331050685</v>
      </c>
      <c r="AG135" s="11">
        <f t="shared" si="400"/>
        <v>6.4999980638440951</v>
      </c>
      <c r="AH135" s="46">
        <f t="shared" si="401"/>
        <v>940</v>
      </c>
      <c r="AI135" s="4">
        <f t="shared" si="402"/>
        <v>2324.1930000000002</v>
      </c>
      <c r="AJ135" s="43" t="str">
        <f t="shared" si="403"/>
        <v>61057687-3</v>
      </c>
      <c r="AK135" s="32">
        <v>120</v>
      </c>
      <c r="AL135" s="4">
        <f t="shared" si="404"/>
        <v>19.368275000000001</v>
      </c>
      <c r="AM135" s="32">
        <f>0</f>
        <v>0</v>
      </c>
      <c r="AN135" s="32">
        <f t="shared" si="405"/>
        <v>120</v>
      </c>
      <c r="AO135" s="10">
        <f t="shared" si="406"/>
        <v>2324.1930000000002</v>
      </c>
      <c r="AP135" s="10" t="str">
        <f t="shared" si="407"/>
        <v>3) STOCK</v>
      </c>
    </row>
    <row r="136" spans="1:43" x14ac:dyDescent="0.25">
      <c r="A136" s="4" t="s">
        <v>36</v>
      </c>
      <c r="B136" s="5">
        <v>1051</v>
      </c>
      <c r="C136" s="25" t="str">
        <f>VLOOKUP($B136,[1]SKU!$A$2:$H$1048576,2,FALSE)</f>
        <v>ASIENTO</v>
      </c>
      <c r="D136" s="24" t="str">
        <f>VLOOKUP($B136,[1]SKU!$A$2:$H$1048576,3,FALSE)</f>
        <v>VACUNO</v>
      </c>
      <c r="E136" s="24" t="str">
        <f>VLOOKUP($B136,[1]SKU!$A$2:$H$1048576,4,FALSE)</f>
        <v>BRASIL</v>
      </c>
      <c r="F136" s="24" t="str">
        <f>VLOOKUP($B136,[1]SKU!$A$2:$H$1048576,5,FALSE)</f>
        <v>FRIBOI</v>
      </c>
      <c r="G136" s="24" t="str">
        <f>VLOOKUP($B136,[1]SKU!$A$2:$H$1048576,6,FALSE)</f>
        <v>ENFRIADO</v>
      </c>
      <c r="H136" s="24" t="str">
        <f>VLOOKUP($B136,[1]SKU!$A$2:$H$1048576,7,FALSE)</f>
        <v>V</v>
      </c>
      <c r="I136" s="24" t="str">
        <f>VLOOKUP($B136,[1]SKU!$A$2:$H$1048576,8,FALSE)</f>
        <v>1PC/B - 4-8B/C</v>
      </c>
      <c r="J136" s="24" t="s">
        <v>35</v>
      </c>
      <c r="K136" s="33">
        <f t="shared" si="387"/>
        <v>1019.864</v>
      </c>
      <c r="L136" s="27">
        <f t="shared" si="388"/>
        <v>6390.1177215785629</v>
      </c>
      <c r="M136" s="66">
        <v>45921</v>
      </c>
      <c r="N136" s="30">
        <f t="shared" si="389"/>
        <v>6517051.0199999996</v>
      </c>
      <c r="O136" s="20">
        <f t="shared" si="390"/>
        <v>6587.7502284315078</v>
      </c>
      <c r="P136" s="20">
        <f t="shared" si="391"/>
        <v>6871.0943242780249</v>
      </c>
      <c r="Q136" s="61" t="s">
        <v>66</v>
      </c>
      <c r="R136" s="62">
        <v>940</v>
      </c>
      <c r="S136" s="34">
        <v>45839</v>
      </c>
      <c r="T136" s="32">
        <f t="shared" si="392"/>
        <v>48</v>
      </c>
      <c r="V136" s="36">
        <v>1019.864</v>
      </c>
      <c r="W136" s="36">
        <f t="shared" si="393"/>
        <v>1019.864</v>
      </c>
      <c r="X136" s="37">
        <f t="shared" si="408"/>
        <v>4.1736642841141681E-2</v>
      </c>
      <c r="Y136" s="38">
        <v>6731.1</v>
      </c>
      <c r="Z136" s="40">
        <f t="shared" si="394"/>
        <v>6327234</v>
      </c>
      <c r="AA136" s="40">
        <f t="shared" si="395"/>
        <v>6203.9977879403523</v>
      </c>
      <c r="AB136" s="47">
        <f>VLOOKUP(_xlfn.CONCAT(D136,E136),[1]INTERNACIÓN!$M$5:$N$1048576,2,FALSE)*Z136</f>
        <v>189817.02</v>
      </c>
      <c r="AC136" s="39">
        <f t="shared" si="396"/>
        <v>6517051.0199999996</v>
      </c>
      <c r="AD136" s="41" t="str">
        <f t="shared" si="397"/>
        <v>105161057687-3</v>
      </c>
      <c r="AE136" s="39">
        <f t="shared" si="398"/>
        <v>6390.1177215785629</v>
      </c>
      <c r="AF136" s="42">
        <f t="shared" si="399"/>
        <v>2.9937121348554658</v>
      </c>
      <c r="AG136" s="11">
        <f t="shared" si="400"/>
        <v>6.5999976467450567</v>
      </c>
      <c r="AH136" s="46">
        <f t="shared" si="401"/>
        <v>940</v>
      </c>
      <c r="AI136" s="4">
        <f t="shared" si="402"/>
        <v>1019.864</v>
      </c>
      <c r="AJ136" s="43" t="str">
        <f t="shared" si="403"/>
        <v>61057687-3</v>
      </c>
      <c r="AK136" s="32">
        <v>48</v>
      </c>
      <c r="AL136" s="4">
        <f t="shared" si="404"/>
        <v>21.247166666666669</v>
      </c>
      <c r="AM136" s="32">
        <f>0</f>
        <v>0</v>
      </c>
      <c r="AN136" s="32">
        <f t="shared" si="405"/>
        <v>48</v>
      </c>
      <c r="AO136" s="10">
        <f t="shared" si="406"/>
        <v>1019.864</v>
      </c>
      <c r="AP136" s="10" t="str">
        <f t="shared" si="407"/>
        <v>3) STOCK</v>
      </c>
    </row>
    <row r="137" spans="1:43" x14ac:dyDescent="0.25">
      <c r="A137" s="4" t="s">
        <v>36</v>
      </c>
      <c r="B137" s="5">
        <v>355789</v>
      </c>
      <c r="C137" s="25" t="str">
        <f>VLOOKUP($B137,[1]SKU!$A$2:$H$1048576,2,FALSE)</f>
        <v>LOMO VETADO</v>
      </c>
      <c r="D137" s="24" t="str">
        <f>VLOOKUP($B137,[1]SKU!$A$2:$H$1048576,3,FALSE)</f>
        <v>VACUNO</v>
      </c>
      <c r="E137" s="24" t="str">
        <f>VLOOKUP($B137,[1]SKU!$A$2:$H$1048576,4,FALSE)</f>
        <v>BRASIL</v>
      </c>
      <c r="F137" s="24" t="str">
        <f>VLOOKUP($B137,[1]SKU!$A$2:$H$1048576,5,FALSE)</f>
        <v>FRIBOI</v>
      </c>
      <c r="G137" s="24" t="str">
        <f>VLOOKUP($B137,[1]SKU!$A$2:$H$1048576,6,FALSE)</f>
        <v>ENFRIADO</v>
      </c>
      <c r="H137" s="24" t="str">
        <f>VLOOKUP($B137,[1]SKU!$A$2:$H$1048576,7,FALSE)</f>
        <v>V</v>
      </c>
      <c r="I137" s="24" t="str">
        <f>VLOOKUP($B137,[1]SKU!$A$2:$H$1048576,8,FALSE)</f>
        <v>1PC/B - 5-20B/C</v>
      </c>
      <c r="J137" s="24" t="s">
        <v>35</v>
      </c>
      <c r="K137" s="33">
        <f t="shared" si="387"/>
        <v>1983.46</v>
      </c>
      <c r="L137" s="27">
        <f t="shared" si="388"/>
        <v>7358.3219525475679</v>
      </c>
      <c r="M137" s="66">
        <v>45921</v>
      </c>
      <c r="N137" s="30">
        <f t="shared" si="389"/>
        <v>14594937.26</v>
      </c>
      <c r="O137" s="20">
        <f t="shared" si="390"/>
        <v>7585.8989201521317</v>
      </c>
      <c r="P137" s="20">
        <f t="shared" si="391"/>
        <v>7912.1741425242672</v>
      </c>
      <c r="Q137" s="61" t="s">
        <v>66</v>
      </c>
      <c r="R137" s="62">
        <v>940</v>
      </c>
      <c r="S137" s="34">
        <v>45839</v>
      </c>
      <c r="T137" s="32">
        <f t="shared" si="392"/>
        <v>102</v>
      </c>
      <c r="V137" s="36">
        <v>1983.46</v>
      </c>
      <c r="W137" s="36">
        <f t="shared" si="393"/>
        <v>1983.46</v>
      </c>
      <c r="X137" s="37">
        <f t="shared" si="408"/>
        <v>8.1170589029214563E-2</v>
      </c>
      <c r="Y137" s="38">
        <v>15074.3</v>
      </c>
      <c r="Z137" s="40">
        <f t="shared" si="394"/>
        <v>14169842</v>
      </c>
      <c r="AA137" s="40">
        <f t="shared" si="395"/>
        <v>7144.001895677251</v>
      </c>
      <c r="AB137" s="47">
        <f>VLOOKUP(_xlfn.CONCAT(D137,E137),[1]INTERNACIÓN!$M$5:$N$1048576,2,FALSE)*Z137</f>
        <v>425095.26</v>
      </c>
      <c r="AC137" s="39">
        <f t="shared" si="396"/>
        <v>14594937.26</v>
      </c>
      <c r="AD137" s="41" t="str">
        <f t="shared" si="397"/>
        <v>35578961057687-3</v>
      </c>
      <c r="AE137" s="39">
        <f t="shared" si="398"/>
        <v>7358.3219525475679</v>
      </c>
      <c r="AF137" s="42">
        <f t="shared" si="399"/>
        <v>3.4473070264616696</v>
      </c>
      <c r="AG137" s="11">
        <f t="shared" si="400"/>
        <v>7.6000020166779256</v>
      </c>
      <c r="AH137" s="46">
        <f t="shared" si="401"/>
        <v>940</v>
      </c>
      <c r="AI137" s="4">
        <f t="shared" si="402"/>
        <v>1983.46</v>
      </c>
      <c r="AJ137" s="43" t="str">
        <f t="shared" si="403"/>
        <v>61057687-3</v>
      </c>
      <c r="AK137" s="32">
        <v>102</v>
      </c>
      <c r="AL137" s="4">
        <f t="shared" si="404"/>
        <v>19.445686274509804</v>
      </c>
      <c r="AM137" s="32">
        <f>0</f>
        <v>0</v>
      </c>
      <c r="AN137" s="32">
        <f t="shared" si="405"/>
        <v>102</v>
      </c>
      <c r="AO137" s="10">
        <f t="shared" si="406"/>
        <v>1983.46</v>
      </c>
      <c r="AP137" s="10" t="str">
        <f t="shared" si="407"/>
        <v>3) STOCK</v>
      </c>
    </row>
    <row r="138" spans="1:43" x14ac:dyDescent="0.25">
      <c r="A138" s="4" t="s">
        <v>36</v>
      </c>
      <c r="B138" s="5">
        <v>367532</v>
      </c>
      <c r="C138" s="25" t="str">
        <f>VLOOKUP($B138,[1]SKU!$A$2:$H$1048576,2,FALSE)</f>
        <v>FILETE</v>
      </c>
      <c r="D138" s="24" t="str">
        <f>VLOOKUP($B138,[1]SKU!$A$2:$H$1048576,3,FALSE)</f>
        <v>VACUNO</v>
      </c>
      <c r="E138" s="24" t="str">
        <f>VLOOKUP($B138,[1]SKU!$A$2:$H$1048576,4,FALSE)</f>
        <v>BRASIL</v>
      </c>
      <c r="F138" s="24" t="str">
        <f>VLOOKUP($B138,[1]SKU!$A$2:$H$1048576,5,FALSE)</f>
        <v>FRIBOI</v>
      </c>
      <c r="G138" s="24" t="str">
        <f>VLOOKUP($B138,[1]SKU!$A$2:$H$1048576,6,FALSE)</f>
        <v>ENFRIADO</v>
      </c>
      <c r="H138" s="24" t="str">
        <f>VLOOKUP($B138,[1]SKU!$A$2:$H$1048576,7,FALSE)</f>
        <v>V</v>
      </c>
      <c r="I138" s="24" t="str">
        <f>VLOOKUP($B138,[1]SKU!$A$2:$H$1048576,8,FALSE)</f>
        <v>1PC/B - 10-18B/C</v>
      </c>
      <c r="J138" s="24" t="s">
        <v>35</v>
      </c>
      <c r="K138" s="33">
        <f t="shared" si="387"/>
        <v>519.20600000000002</v>
      </c>
      <c r="L138" s="27">
        <f t="shared" si="388"/>
        <v>11327.939627045913</v>
      </c>
      <c r="M138" s="66">
        <v>45921</v>
      </c>
      <c r="N138" s="30">
        <f t="shared" si="389"/>
        <v>5881534.2220000001</v>
      </c>
      <c r="O138" s="20">
        <f t="shared" si="390"/>
        <v>11678.288275305065</v>
      </c>
      <c r="P138" s="20">
        <f t="shared" si="391"/>
        <v>12180.580244135392</v>
      </c>
      <c r="Q138" s="61" t="s">
        <v>66</v>
      </c>
      <c r="R138" s="62">
        <v>940</v>
      </c>
      <c r="S138" s="34">
        <v>45839</v>
      </c>
      <c r="T138" s="32">
        <f t="shared" si="392"/>
        <v>26</v>
      </c>
      <c r="V138" s="36">
        <v>519.20600000000002</v>
      </c>
      <c r="W138" s="36">
        <f t="shared" si="393"/>
        <v>519.20600000000002</v>
      </c>
      <c r="X138" s="37">
        <f t="shared" si="408"/>
        <v>2.1247848127767831E-2</v>
      </c>
      <c r="Y138" s="38">
        <v>6074.71</v>
      </c>
      <c r="Z138" s="40">
        <f t="shared" si="394"/>
        <v>5710227.4000000004</v>
      </c>
      <c r="AA138" s="40">
        <f t="shared" si="395"/>
        <v>10997.999637908653</v>
      </c>
      <c r="AB138" s="47">
        <f>VLOOKUP(_xlfn.CONCAT(D138,E138),[1]INTERNACIÓN!$M$5:$N$1048576,2,FALSE)*Z138</f>
        <v>171306.82200000001</v>
      </c>
      <c r="AC138" s="39">
        <f t="shared" si="396"/>
        <v>5881534.2220000001</v>
      </c>
      <c r="AD138" s="41" t="str">
        <f t="shared" si="397"/>
        <v>36753261057687-3</v>
      </c>
      <c r="AE138" s="39">
        <f t="shared" si="398"/>
        <v>11327.939627045913</v>
      </c>
      <c r="AF138" s="42">
        <f t="shared" si="399"/>
        <v>5.3070368656713809</v>
      </c>
      <c r="AG138" s="11">
        <f t="shared" si="400"/>
        <v>11.69999961479644</v>
      </c>
      <c r="AH138" s="46">
        <f t="shared" si="401"/>
        <v>940</v>
      </c>
      <c r="AI138" s="4">
        <f t="shared" si="402"/>
        <v>519.20600000000002</v>
      </c>
      <c r="AJ138" s="43" t="str">
        <f t="shared" si="403"/>
        <v>61057687-3</v>
      </c>
      <c r="AK138" s="32">
        <v>26</v>
      </c>
      <c r="AL138" s="4">
        <f t="shared" si="404"/>
        <v>19.969461538461537</v>
      </c>
      <c r="AM138" s="32">
        <f>0</f>
        <v>0</v>
      </c>
      <c r="AN138" s="32">
        <f t="shared" si="405"/>
        <v>26</v>
      </c>
      <c r="AO138" s="10">
        <f t="shared" si="406"/>
        <v>519.20600000000002</v>
      </c>
      <c r="AP138" s="10" t="str">
        <f t="shared" si="407"/>
        <v>3) STOCK</v>
      </c>
    </row>
    <row r="139" spans="1:43" x14ac:dyDescent="0.25">
      <c r="A139" s="4" t="s">
        <v>36</v>
      </c>
      <c r="B139" s="5">
        <v>388271</v>
      </c>
      <c r="C139" s="25" t="str">
        <f>VLOOKUP($B139,[1]SKU!$A$2:$H$1048576,2,FALSE)</f>
        <v>POSTA NEGRA</v>
      </c>
      <c r="D139" s="24" t="str">
        <f>VLOOKUP($B139,[1]SKU!$A$2:$H$1048576,3,FALSE)</f>
        <v>VACUNO</v>
      </c>
      <c r="E139" s="24" t="str">
        <f>VLOOKUP($B139,[1]SKU!$A$2:$H$1048576,4,FALSE)</f>
        <v>BRASIL</v>
      </c>
      <c r="F139" s="24" t="str">
        <f>VLOOKUP($B139,[1]SKU!$A$2:$H$1048576,5,FALSE)</f>
        <v>FRIBOI</v>
      </c>
      <c r="G139" s="24" t="str">
        <f>VLOOKUP($B139,[1]SKU!$A$2:$H$1048576,6,FALSE)</f>
        <v>ENFRIADO</v>
      </c>
      <c r="H139" s="24" t="str">
        <f>VLOOKUP($B139,[1]SKU!$A$2:$H$1048576,7,FALSE)</f>
        <v>V</v>
      </c>
      <c r="I139" s="24" t="str">
        <f>VLOOKUP($B139,[1]SKU!$A$2:$H$1048576,8,FALSE)</f>
        <v>1PC/B - 1-3B/C</v>
      </c>
      <c r="J139" s="24" t="s">
        <v>35</v>
      </c>
      <c r="K139" s="33">
        <f t="shared" si="387"/>
        <v>970.62900000000002</v>
      </c>
      <c r="L139" s="27">
        <f t="shared" si="388"/>
        <v>6583.7627929929968</v>
      </c>
      <c r="M139" s="66">
        <v>45921</v>
      </c>
      <c r="N139" s="30">
        <f t="shared" si="389"/>
        <v>6390391.0959999999</v>
      </c>
      <c r="O139" s="20">
        <f t="shared" si="390"/>
        <v>6787.3843226731924</v>
      </c>
      <c r="P139" s="20">
        <f t="shared" si="391"/>
        <v>7079.3148311752657</v>
      </c>
      <c r="Q139" s="61" t="s">
        <v>66</v>
      </c>
      <c r="R139" s="62">
        <v>940</v>
      </c>
      <c r="S139" s="34">
        <v>45839</v>
      </c>
      <c r="T139" s="32">
        <f t="shared" si="392"/>
        <v>51</v>
      </c>
      <c r="V139" s="36">
        <v>970.62900000000002</v>
      </c>
      <c r="W139" s="36">
        <f t="shared" si="393"/>
        <v>970.62900000000002</v>
      </c>
      <c r="X139" s="37">
        <f t="shared" si="408"/>
        <v>3.9721762807839588E-2</v>
      </c>
      <c r="Y139" s="38">
        <v>6600.28</v>
      </c>
      <c r="Z139" s="40">
        <f t="shared" si="394"/>
        <v>6204263.2000000002</v>
      </c>
      <c r="AA139" s="40">
        <f t="shared" si="395"/>
        <v>6392.0027116436868</v>
      </c>
      <c r="AB139" s="47">
        <f>VLOOKUP(_xlfn.CONCAT(D139,E139),[1]INTERNACIÓN!$M$5:$N$1048576,2,FALSE)*Z139</f>
        <v>186127.89600000001</v>
      </c>
      <c r="AC139" s="39">
        <f t="shared" si="396"/>
        <v>6390391.0959999999</v>
      </c>
      <c r="AD139" s="41" t="str">
        <f t="shared" si="397"/>
        <v>38827161057687-3</v>
      </c>
      <c r="AE139" s="39">
        <f t="shared" si="398"/>
        <v>6583.7627929929968</v>
      </c>
      <c r="AF139" s="42">
        <f t="shared" si="399"/>
        <v>3.0844330926542112</v>
      </c>
      <c r="AG139" s="11">
        <f t="shared" si="400"/>
        <v>6.8000028847273262</v>
      </c>
      <c r="AH139" s="46">
        <f t="shared" si="401"/>
        <v>940</v>
      </c>
      <c r="AI139" s="4">
        <f t="shared" si="402"/>
        <v>970.62900000000002</v>
      </c>
      <c r="AJ139" s="43" t="str">
        <f t="shared" si="403"/>
        <v>61057687-3</v>
      </c>
      <c r="AK139" s="32">
        <v>51</v>
      </c>
      <c r="AL139" s="4">
        <f t="shared" si="404"/>
        <v>19.031941176470589</v>
      </c>
      <c r="AM139" s="32">
        <f>0</f>
        <v>0</v>
      </c>
      <c r="AN139" s="32">
        <f t="shared" si="405"/>
        <v>51</v>
      </c>
      <c r="AO139" s="10">
        <f t="shared" si="406"/>
        <v>970.62900000000002</v>
      </c>
      <c r="AP139" s="10" t="str">
        <f t="shared" si="407"/>
        <v>3) STOCK</v>
      </c>
    </row>
    <row r="140" spans="1:43" x14ac:dyDescent="0.25">
      <c r="A140" s="4" t="s">
        <v>36</v>
      </c>
      <c r="B140" s="5">
        <v>391322</v>
      </c>
      <c r="C140" s="25" t="str">
        <f>VLOOKUP($B140,[1]SKU!$A$2:$H$1048576,2,FALSE)</f>
        <v>PUNTA DE GANSO</v>
      </c>
      <c r="D140" s="24" t="str">
        <f>VLOOKUP($B140,[1]SKU!$A$2:$H$1048576,3,FALSE)</f>
        <v>VACUNO</v>
      </c>
      <c r="E140" s="24" t="str">
        <f>VLOOKUP($B140,[1]SKU!$A$2:$H$1048576,4,FALSE)</f>
        <v>BRASIL</v>
      </c>
      <c r="F140" s="24" t="str">
        <f>VLOOKUP($B140,[1]SKU!$A$2:$H$1048576,5,FALSE)</f>
        <v>FRIBOI</v>
      </c>
      <c r="G140" s="24" t="str">
        <f>VLOOKUP($B140,[1]SKU!$A$2:$H$1048576,6,FALSE)</f>
        <v>ENFRIADO</v>
      </c>
      <c r="H140" s="24" t="str">
        <f>VLOOKUP($B140,[1]SKU!$A$2:$H$1048576,7,FALSE)</f>
        <v>V</v>
      </c>
      <c r="I140" s="24" t="str">
        <f>VLOOKUP($B140,[1]SKU!$A$2:$H$1048576,8,FALSE)</f>
        <v>1PC/B - 8-15B/C</v>
      </c>
      <c r="J140" s="24" t="s">
        <v>35</v>
      </c>
      <c r="K140" s="33">
        <f>AO140</f>
        <v>19.033000000000001</v>
      </c>
      <c r="L140" s="27">
        <f>+AE140</f>
        <v>10069.117217464403</v>
      </c>
      <c r="M140" s="66">
        <v>45921</v>
      </c>
      <c r="N140" s="30">
        <f>+K140*L140</f>
        <v>191645.508</v>
      </c>
      <c r="O140" s="20">
        <f>+L140/(1-0.03)</f>
        <v>10380.533213880828</v>
      </c>
      <c r="P140" s="20">
        <f>+L140/(1-0.07)</f>
        <v>10827.007760714412</v>
      </c>
      <c r="Q140" s="61" t="s">
        <v>66</v>
      </c>
      <c r="R140" s="62">
        <v>940</v>
      </c>
      <c r="S140" s="34">
        <v>45839</v>
      </c>
      <c r="T140" s="32">
        <f>+AN140</f>
        <v>1</v>
      </c>
      <c r="V140" s="36">
        <v>19.033000000000001</v>
      </c>
      <c r="W140" s="36">
        <f>IF(E140="canada",V140/2.20462,IF(E140="usa",V140/2.20462,V140))</f>
        <v>19.033000000000001</v>
      </c>
      <c r="X140" s="37">
        <f t="shared" si="408"/>
        <v>7.7890142528361597E-4</v>
      </c>
      <c r="Y140" s="38">
        <v>197.94</v>
      </c>
      <c r="Z140" s="40">
        <f>Y140*AH140</f>
        <v>186063.6</v>
      </c>
      <c r="AA140" s="40">
        <f>Z140/W140</f>
        <v>9775.841958703304</v>
      </c>
      <c r="AB140" s="47">
        <f>VLOOKUP(_xlfn.CONCAT(D140,E140),[1]INTERNACIÓN!$M$5:$N$1048576,2,FALSE)*Z140</f>
        <v>5581.9080000000004</v>
      </c>
      <c r="AC140" s="39">
        <f>Z140+AB140</f>
        <v>191645.508</v>
      </c>
      <c r="AD140" s="41" t="str">
        <f>_xlfn.CONCAT(B140,Q140)</f>
        <v>39132261057687-3</v>
      </c>
      <c r="AE140" s="39">
        <f>AC140/W140</f>
        <v>10069.117217464403</v>
      </c>
      <c r="AF140" s="42">
        <f>IF(E140="USA",Y140/V140,IF(E140="CANADA",Y140/V140,(Y140/V140)/2.20462))</f>
        <v>4.7172899959906749</v>
      </c>
      <c r="AG140" s="11">
        <f>Y140/W140</f>
        <v>10.399831870960961</v>
      </c>
      <c r="AH140" s="46">
        <f>IF(R140&lt;&gt;"",R140,"")</f>
        <v>940</v>
      </c>
      <c r="AI140" s="4">
        <f>W140</f>
        <v>19.033000000000001</v>
      </c>
      <c r="AJ140" s="43" t="str">
        <f>IF(Q140&lt;&gt;"",Q140,"")</f>
        <v>61057687-3</v>
      </c>
      <c r="AK140" s="32">
        <v>1</v>
      </c>
      <c r="AL140" s="4">
        <f>AI140/AK140</f>
        <v>19.033000000000001</v>
      </c>
      <c r="AM140" s="32">
        <f>0</f>
        <v>0</v>
      </c>
      <c r="AN140" s="32">
        <f>AK140-AM140</f>
        <v>1</v>
      </c>
      <c r="AO140" s="10">
        <f>AN140*AL140</f>
        <v>19.033000000000001</v>
      </c>
      <c r="AP140" s="10" t="str">
        <f>+J140</f>
        <v>3) STOCK</v>
      </c>
    </row>
    <row r="141" spans="1:43" x14ac:dyDescent="0.25">
      <c r="A141" s="4" t="s">
        <v>36</v>
      </c>
      <c r="B141" s="5" t="s">
        <v>61</v>
      </c>
      <c r="C141" s="25" t="str">
        <f>VLOOKUP($B141,[1]SKU!$A$2:$H$1048576,2,FALSE)</f>
        <v>COSTILLAR IWP</v>
      </c>
      <c r="D141" s="24" t="str">
        <f>VLOOKUP($B141,[1]SKU!$A$2:$H$1048576,3,FALSE)</f>
        <v>CERDO</v>
      </c>
      <c r="E141" s="24" t="str">
        <f>VLOOKUP($B141,[1]SKU!$A$2:$H$1048576,4,FALSE)</f>
        <v>BRASIL</v>
      </c>
      <c r="F141" s="24" t="str">
        <f>VLOOKUP($B141,[1]SKU!$A$2:$H$1048576,5,FALSE)</f>
        <v>SEARA</v>
      </c>
      <c r="G141" s="24" t="str">
        <f>VLOOKUP($B141,[1]SKU!$A$2:$H$1048576,6,FALSE)</f>
        <v>CONGELADO</v>
      </c>
      <c r="H141" s="24" t="str">
        <f>VLOOKUP($B141,[1]SKU!$A$2:$H$1048576,7,FALSE)</f>
        <v>-</v>
      </c>
      <c r="I141" s="24" t="str">
        <f>VLOOKUP($B141,[1]SKU!$A$2:$H$1048576,8,FALSE)</f>
        <v>1PC/B - 9-10B/C</v>
      </c>
      <c r="J141" s="24" t="s">
        <v>35</v>
      </c>
      <c r="K141" s="33">
        <f>AO141</f>
        <v>24499.51</v>
      </c>
      <c r="L141" s="27">
        <f>+AE141</f>
        <v>3177.2000997570981</v>
      </c>
      <c r="M141" s="66">
        <v>46554</v>
      </c>
      <c r="N141" s="30">
        <f>+K141*L141</f>
        <v>77839845.616000012</v>
      </c>
      <c r="O141" s="20">
        <f>+L141/(1-0.03)</f>
        <v>3275.4640203681424</v>
      </c>
      <c r="P141" s="20">
        <f>+L141/(1-0.07)</f>
        <v>3416.3441932872024</v>
      </c>
      <c r="Q141" s="61">
        <v>1266037</v>
      </c>
      <c r="R141" s="62">
        <v>940</v>
      </c>
      <c r="S141" s="34">
        <v>45839</v>
      </c>
      <c r="T141" s="32">
        <f>+AN141</f>
        <v>1352</v>
      </c>
      <c r="V141" s="36">
        <v>24499.51</v>
      </c>
      <c r="W141" s="36">
        <f>IF(E141="canada",V141/2.20462,IF(E141="usa",V141/2.20462,V141))</f>
        <v>24499.51</v>
      </c>
      <c r="X141" s="56">
        <f>W141/SUM($W$29)</f>
        <v>1</v>
      </c>
      <c r="Y141" s="38">
        <v>79623.41</v>
      </c>
      <c r="Z141" s="40">
        <f>Y141*AH141</f>
        <v>74846005.400000006</v>
      </c>
      <c r="AA141" s="40">
        <f>Z141/W141</f>
        <v>3055.0000959202862</v>
      </c>
      <c r="AB141" s="47">
        <f>VLOOKUP(_xlfn.CONCAT(D141,E141),[1]INTERNACIÓN!$M$5:$N$1048576,2,FALSE)*Z141</f>
        <v>2993840.2160000005</v>
      </c>
      <c r="AC141" s="39">
        <f>Z141+AB141</f>
        <v>77839845.616000012</v>
      </c>
      <c r="AD141" s="41" t="str">
        <f>_xlfn.CONCAT(B141,Q141)</f>
        <v>SPA-281266037</v>
      </c>
      <c r="AE141" s="39">
        <f>AC141/W141</f>
        <v>3177.2000997570981</v>
      </c>
      <c r="AF141" s="42">
        <f>IF(E141="USA",Y141/V141,IF(E141="CANADA",Y141/V141,(Y141/V141)/2.20462))</f>
        <v>1.4741770019517459</v>
      </c>
      <c r="AG141" s="11">
        <f>Y141/W141</f>
        <v>3.2500001020428577</v>
      </c>
      <c r="AH141" s="46">
        <f>IF(R141&lt;&gt;"",R141,"")</f>
        <v>940</v>
      </c>
      <c r="AI141" s="4">
        <f>W141</f>
        <v>24499.51</v>
      </c>
      <c r="AJ141" s="43">
        <f>IF(Q141&lt;&gt;"",Q141,"")</f>
        <v>1266037</v>
      </c>
      <c r="AK141" s="32">
        <v>1352</v>
      </c>
      <c r="AL141" s="4">
        <f>AI141/AK141</f>
        <v>18.120939349112426</v>
      </c>
      <c r="AM141" s="32">
        <f>0</f>
        <v>0</v>
      </c>
      <c r="AN141" s="32">
        <f>AK141-AM141</f>
        <v>1352</v>
      </c>
      <c r="AO141" s="10">
        <f>AN141*AL141</f>
        <v>24499.51</v>
      </c>
      <c r="AP141" s="10" t="str">
        <f>+J141</f>
        <v>3) STOCK</v>
      </c>
    </row>
    <row r="142" spans="1:43" x14ac:dyDescent="0.25">
      <c r="A142" s="4" t="s">
        <v>36</v>
      </c>
      <c r="B142" s="5" t="s">
        <v>62</v>
      </c>
      <c r="C142" s="25" t="str">
        <f>VLOOKUP($B142,[1]SKU!$A$2:$H$1048576,2,FALSE)</f>
        <v xml:space="preserve">CHULETA CENTRO </v>
      </c>
      <c r="D142" s="24" t="str">
        <f>VLOOKUP($B142,[1]SKU!$A$2:$H$1048576,3,FALSE)</f>
        <v>CERDO</v>
      </c>
      <c r="E142" s="24" t="str">
        <f>VLOOKUP($B142,[1]SKU!$A$2:$H$1048576,4,FALSE)</f>
        <v>BRASIL</v>
      </c>
      <c r="F142" s="24" t="str">
        <f>VLOOKUP($B142,[1]SKU!$A$2:$H$1048576,5,FALSE)</f>
        <v>SEARA</v>
      </c>
      <c r="G142" s="24" t="str">
        <f>VLOOKUP($B142,[1]SKU!$A$2:$H$1048576,6,FALSE)</f>
        <v>CONGELADO</v>
      </c>
      <c r="H142" s="24" t="str">
        <f>VLOOKUP($B142,[1]SKU!$A$2:$H$1048576,7,FALSE)</f>
        <v>-</v>
      </c>
      <c r="I142" s="24" t="str">
        <f>VLOOKUP($B142,[1]SKU!$A$2:$H$1048576,8,FALSE)</f>
        <v>1PC/B - 3-4B/C</v>
      </c>
      <c r="J142" s="24" t="s">
        <v>35</v>
      </c>
      <c r="K142" s="33">
        <f>AO142</f>
        <v>24362.82</v>
      </c>
      <c r="L142" s="27">
        <f>+AE142</f>
        <v>2365.7918234424424</v>
      </c>
      <c r="M142" s="66">
        <v>46559</v>
      </c>
      <c r="N142" s="30">
        <f>+K142*L142</f>
        <v>57637360.352000006</v>
      </c>
      <c r="O142" s="20">
        <f>+L142/(1-0.03)</f>
        <v>2438.9606427241674</v>
      </c>
      <c r="P142" s="20">
        <f>+L142/(1-0.07)</f>
        <v>2543.8621757445617</v>
      </c>
      <c r="Q142" s="61">
        <v>1267093</v>
      </c>
      <c r="R142" s="62">
        <v>940</v>
      </c>
      <c r="S142" s="34">
        <v>45839</v>
      </c>
      <c r="T142" s="32">
        <f>+AN142</f>
        <v>1344</v>
      </c>
      <c r="V142" s="36">
        <v>24362.82</v>
      </c>
      <c r="W142" s="36">
        <f>IF(E142="canada",V142/2.20462,IF(E142="usa",V142/2.20462,V142))</f>
        <v>24362.82</v>
      </c>
      <c r="X142" s="56">
        <f>W142/SUM($W$30)</f>
        <v>1</v>
      </c>
      <c r="Y142" s="38">
        <v>58958.02</v>
      </c>
      <c r="Z142" s="40">
        <f>Y142*AH142</f>
        <v>55420538.799999997</v>
      </c>
      <c r="AA142" s="40">
        <f>Z142/W142</f>
        <v>2274.7998302331175</v>
      </c>
      <c r="AB142" s="47">
        <f>VLOOKUP(_xlfn.CONCAT(D142,E142),[1]INTERNACIÓN!$M$5:$N$1048576,2,FALSE)*Z142</f>
        <v>2216821.5520000001</v>
      </c>
      <c r="AC142" s="39">
        <f>Z142+AB142</f>
        <v>57637360.351999998</v>
      </c>
      <c r="AD142" s="41" t="str">
        <f>_xlfn.CONCAT(B142,Q142)</f>
        <v>LBI-301267093</v>
      </c>
      <c r="AE142" s="39">
        <f>AC142/W142</f>
        <v>2365.7918234424424</v>
      </c>
      <c r="AF142" s="42">
        <f>IF(E142="USA",Y142/V142,IF(E142="CANADA",Y142/V142,(Y142/V142)/2.20462))</f>
        <v>1.0976947589139776</v>
      </c>
      <c r="AG142" s="11">
        <f>Y142/W142</f>
        <v>2.4199998193969332</v>
      </c>
      <c r="AH142" s="46">
        <f>IF(R142&lt;&gt;"",R142,"")</f>
        <v>940</v>
      </c>
      <c r="AI142" s="4">
        <f>W142</f>
        <v>24362.82</v>
      </c>
      <c r="AJ142" s="43">
        <f>IF(Q142&lt;&gt;"",Q142,"")</f>
        <v>1267093</v>
      </c>
      <c r="AK142" s="32">
        <v>1344</v>
      </c>
      <c r="AL142" s="4">
        <f>AI142/AK142</f>
        <v>18.127098214285713</v>
      </c>
      <c r="AM142" s="32">
        <f>0</f>
        <v>0</v>
      </c>
      <c r="AN142" s="32">
        <f>AK142-AM142</f>
        <v>1344</v>
      </c>
      <c r="AO142" s="10">
        <f>AN142*AL142</f>
        <v>24362.82</v>
      </c>
      <c r="AP142" s="10" t="str">
        <f>+J142</f>
        <v>3) STOCK</v>
      </c>
    </row>
    <row r="143" spans="1:43" x14ac:dyDescent="0.25">
      <c r="A143" s="4" t="s">
        <v>36</v>
      </c>
      <c r="B143" s="5" t="s">
        <v>62</v>
      </c>
      <c r="C143" s="25" t="str">
        <f>VLOOKUP($B143,[1]SKU!$A$2:$H$1048576,2,FALSE)</f>
        <v xml:space="preserve">CHULETA CENTRO </v>
      </c>
      <c r="D143" s="24" t="str">
        <f>VLOOKUP($B143,[1]SKU!$A$2:$H$1048576,3,FALSE)</f>
        <v>CERDO</v>
      </c>
      <c r="E143" s="24" t="str">
        <f>VLOOKUP($B143,[1]SKU!$A$2:$H$1048576,4,FALSE)</f>
        <v>BRASIL</v>
      </c>
      <c r="F143" s="24" t="str">
        <f>VLOOKUP($B143,[1]SKU!$A$2:$H$1048576,5,FALSE)</f>
        <v>SEARA</v>
      </c>
      <c r="G143" s="24" t="str">
        <f>VLOOKUP($B143,[1]SKU!$A$2:$H$1048576,6,FALSE)</f>
        <v>CONGELADO</v>
      </c>
      <c r="H143" s="24" t="str">
        <f>VLOOKUP($B143,[1]SKU!$A$2:$H$1048576,7,FALSE)</f>
        <v>-</v>
      </c>
      <c r="I143" s="24" t="str">
        <f>VLOOKUP($B143,[1]SKU!$A$2:$H$1048576,8,FALSE)</f>
        <v>1PC/B - 3-4B/C</v>
      </c>
      <c r="J143" s="24" t="s">
        <v>35</v>
      </c>
      <c r="K143" s="33">
        <f>AO143</f>
        <v>24387.630000000005</v>
      </c>
      <c r="L143" s="27">
        <f>+AE143</f>
        <v>2365.7918156048781</v>
      </c>
      <c r="M143" s="66">
        <v>46558</v>
      </c>
      <c r="N143" s="30">
        <f>+K143*L143</f>
        <v>57696055.456000008</v>
      </c>
      <c r="O143" s="20">
        <f>+L143/(1-0.03)</f>
        <v>2438.9606346442042</v>
      </c>
      <c r="P143" s="20">
        <f>+L143/(1-0.07)</f>
        <v>2543.8621673170733</v>
      </c>
      <c r="Q143" s="61">
        <v>1265960</v>
      </c>
      <c r="R143" s="62">
        <v>940</v>
      </c>
      <c r="S143" s="34">
        <v>45839</v>
      </c>
      <c r="T143" s="32">
        <f>+AN143</f>
        <v>1320</v>
      </c>
      <c r="V143" s="36">
        <v>24387.63</v>
      </c>
      <c r="W143" s="36">
        <f>IF(E143="canada",V143/2.20462,IF(E143="usa",V143/2.20462,V143))</f>
        <v>24387.63</v>
      </c>
      <c r="X143" s="56">
        <f>W143/SUM($W$31)</f>
        <v>1</v>
      </c>
      <c r="Y143" s="38">
        <v>59018.06</v>
      </c>
      <c r="Z143" s="40">
        <f>Y143*AH143</f>
        <v>55476976.399999999</v>
      </c>
      <c r="AA143" s="40">
        <f>Z143/W143</f>
        <v>2274.7998226969985</v>
      </c>
      <c r="AB143" s="47">
        <f>VLOOKUP(_xlfn.CONCAT(D143,E143),[1]INTERNACIÓN!$M$5:$N$1048576,2,FALSE)*Z143</f>
        <v>2219079.0559999999</v>
      </c>
      <c r="AC143" s="39">
        <f>Z143+AB143</f>
        <v>57696055.456</v>
      </c>
      <c r="AD143" s="41" t="str">
        <f>_xlfn.CONCAT(B143,Q143)</f>
        <v>LBI-301265960</v>
      </c>
      <c r="AE143" s="39">
        <f>AC143/W143</f>
        <v>2365.7918156048781</v>
      </c>
      <c r="AF143" s="42">
        <f>IF(E143="USA",Y143/V143,IF(E143="CANADA",Y143/V143,(Y143/V143)/2.20462))</f>
        <v>1.0976947552774563</v>
      </c>
      <c r="AG143" s="11">
        <f>Y143/W143</f>
        <v>2.4199998113797854</v>
      </c>
      <c r="AH143" s="46">
        <f>IF(R143&lt;&gt;"",R143,"")</f>
        <v>940</v>
      </c>
      <c r="AI143" s="4">
        <f>W143</f>
        <v>24387.63</v>
      </c>
      <c r="AJ143" s="43">
        <f>IF(Q143&lt;&gt;"",Q143,"")</f>
        <v>1265960</v>
      </c>
      <c r="AK143" s="32">
        <v>1320</v>
      </c>
      <c r="AL143" s="4">
        <f>AI143/AK143</f>
        <v>18.475477272727275</v>
      </c>
      <c r="AM143" s="32">
        <f>0</f>
        <v>0</v>
      </c>
      <c r="AN143" s="32">
        <f>AK143-AM143</f>
        <v>1320</v>
      </c>
      <c r="AO143" s="10">
        <f>AN143*AL143</f>
        <v>24387.630000000005</v>
      </c>
      <c r="AP143" s="10" t="str">
        <f>+J143</f>
        <v>3) STOCK</v>
      </c>
    </row>
    <row r="144" spans="1:43" s="84" customFormat="1" x14ac:dyDescent="0.25">
      <c r="A144" s="62"/>
      <c r="B144" s="67"/>
      <c r="C144" s="62"/>
      <c r="D144" s="67"/>
      <c r="E144" s="68"/>
      <c r="F144" s="68"/>
      <c r="G144" s="68"/>
      <c r="H144" s="69"/>
      <c r="I144" s="68"/>
      <c r="J144" s="67"/>
      <c r="K144" s="70"/>
      <c r="L144" s="71"/>
      <c r="M144" s="66"/>
      <c r="N144" s="62"/>
      <c r="O144" s="72"/>
      <c r="P144" s="62"/>
      <c r="Q144" s="62"/>
      <c r="R144" s="62"/>
      <c r="S144" s="62"/>
      <c r="T144" s="73"/>
      <c r="U144" s="74"/>
      <c r="V144" s="75"/>
      <c r="W144" s="75"/>
      <c r="X144" s="76"/>
      <c r="Y144" s="77"/>
      <c r="Z144" s="78"/>
      <c r="AA144" s="78"/>
      <c r="AB144" s="78"/>
      <c r="AC144" s="78"/>
      <c r="AD144" s="79"/>
      <c r="AE144" s="78"/>
      <c r="AF144" s="80"/>
      <c r="AG144" s="81"/>
      <c r="AH144" s="80"/>
      <c r="AI144" s="62"/>
      <c r="AJ144" s="62"/>
      <c r="AK144" s="73"/>
      <c r="AL144" s="62"/>
      <c r="AM144" s="73"/>
      <c r="AN144" s="73"/>
      <c r="AO144" s="82"/>
      <c r="AP144" s="82"/>
      <c r="AQ144" s="83"/>
    </row>
    <row r="145" spans="1:43" s="84" customFormat="1" x14ac:dyDescent="0.25">
      <c r="A145" s="62"/>
      <c r="B145" s="67"/>
      <c r="C145" s="62"/>
      <c r="D145" s="67"/>
      <c r="E145" s="68"/>
      <c r="F145" s="68"/>
      <c r="G145" s="68"/>
      <c r="H145" s="69"/>
      <c r="I145" s="68"/>
      <c r="J145" s="67"/>
      <c r="K145" s="70"/>
      <c r="L145" s="71"/>
      <c r="M145" s="66"/>
      <c r="N145" s="62"/>
      <c r="O145" s="72"/>
      <c r="P145" s="62"/>
      <c r="Q145" s="62"/>
      <c r="R145" s="62"/>
      <c r="S145" s="62"/>
      <c r="T145" s="73"/>
      <c r="U145" s="74"/>
      <c r="V145" s="75"/>
      <c r="W145" s="75"/>
      <c r="X145" s="76"/>
      <c r="Y145" s="77"/>
      <c r="Z145" s="78"/>
      <c r="AA145" s="78"/>
      <c r="AB145" s="78"/>
      <c r="AC145" s="78"/>
      <c r="AD145" s="79"/>
      <c r="AE145" s="78"/>
      <c r="AF145" s="80"/>
      <c r="AG145" s="81"/>
      <c r="AH145" s="80"/>
      <c r="AI145" s="62"/>
      <c r="AJ145" s="62"/>
      <c r="AK145" s="73"/>
      <c r="AL145" s="62"/>
      <c r="AM145" s="73"/>
      <c r="AN145" s="73"/>
      <c r="AO145" s="82"/>
      <c r="AP145" s="82"/>
      <c r="AQ145" s="83"/>
    </row>
    <row r="146" spans="1:43" s="84" customFormat="1" x14ac:dyDescent="0.25">
      <c r="A146" s="62"/>
      <c r="B146" s="67"/>
      <c r="C146" s="62"/>
      <c r="D146" s="67"/>
      <c r="E146" s="68"/>
      <c r="F146" s="68"/>
      <c r="G146" s="68"/>
      <c r="H146" s="69"/>
      <c r="I146" s="68"/>
      <c r="J146" s="67"/>
      <c r="K146" s="70"/>
      <c r="L146" s="71"/>
      <c r="M146" s="66"/>
      <c r="N146" s="62"/>
      <c r="O146" s="72"/>
      <c r="P146" s="62"/>
      <c r="Q146" s="62"/>
      <c r="R146" s="62"/>
      <c r="S146" s="62"/>
      <c r="T146" s="73"/>
      <c r="U146" s="74"/>
      <c r="V146" s="75"/>
      <c r="W146" s="75"/>
      <c r="X146" s="76"/>
      <c r="Y146" s="77"/>
      <c r="Z146" s="78"/>
      <c r="AA146" s="78"/>
      <c r="AB146" s="78"/>
      <c r="AC146" s="78"/>
      <c r="AD146" s="79"/>
      <c r="AE146" s="78"/>
      <c r="AF146" s="80"/>
      <c r="AG146" s="81"/>
      <c r="AH146" s="80"/>
      <c r="AI146" s="62"/>
      <c r="AJ146" s="62"/>
      <c r="AK146" s="73"/>
      <c r="AL146" s="62"/>
      <c r="AM146" s="73"/>
      <c r="AN146" s="73"/>
      <c r="AO146" s="82"/>
      <c r="AP146" s="82"/>
      <c r="AQ146" s="83"/>
    </row>
    <row r="147" spans="1:43" s="84" customFormat="1" x14ac:dyDescent="0.25">
      <c r="A147" s="62"/>
      <c r="B147" s="67"/>
      <c r="C147" s="62"/>
      <c r="D147" s="67"/>
      <c r="E147" s="68"/>
      <c r="F147" s="68"/>
      <c r="G147" s="68"/>
      <c r="H147" s="69"/>
      <c r="I147" s="68"/>
      <c r="J147" s="67"/>
      <c r="K147" s="70"/>
      <c r="L147" s="71"/>
      <c r="M147" s="66"/>
      <c r="N147" s="62"/>
      <c r="O147" s="72"/>
      <c r="P147" s="62"/>
      <c r="Q147" s="62"/>
      <c r="R147" s="62"/>
      <c r="S147" s="62"/>
      <c r="T147" s="73"/>
      <c r="U147" s="74"/>
      <c r="V147" s="75"/>
      <c r="W147" s="75"/>
      <c r="X147" s="76"/>
      <c r="Y147" s="77"/>
      <c r="Z147" s="78"/>
      <c r="AA147" s="78"/>
      <c r="AB147" s="78"/>
      <c r="AC147" s="78"/>
      <c r="AD147" s="79"/>
      <c r="AE147" s="78"/>
      <c r="AF147" s="80"/>
      <c r="AG147" s="81"/>
      <c r="AH147" s="80"/>
      <c r="AI147" s="62"/>
      <c r="AJ147" s="62"/>
      <c r="AK147" s="73"/>
      <c r="AL147" s="62"/>
      <c r="AM147" s="73"/>
      <c r="AN147" s="73"/>
      <c r="AO147" s="82"/>
      <c r="AP147" s="82"/>
      <c r="AQ147" s="83"/>
    </row>
    <row r="148" spans="1:43" s="84" customFormat="1" x14ac:dyDescent="0.25">
      <c r="A148" s="62"/>
      <c r="B148" s="67"/>
      <c r="C148" s="62"/>
      <c r="D148" s="67"/>
      <c r="E148" s="68"/>
      <c r="F148" s="68"/>
      <c r="G148" s="68"/>
      <c r="H148" s="69"/>
      <c r="I148" s="68"/>
      <c r="J148" s="67"/>
      <c r="K148" s="70"/>
      <c r="L148" s="71"/>
      <c r="M148" s="66"/>
      <c r="N148" s="62"/>
      <c r="O148" s="72"/>
      <c r="P148" s="62"/>
      <c r="Q148" s="62"/>
      <c r="R148" s="62"/>
      <c r="S148" s="62"/>
      <c r="T148" s="73"/>
      <c r="U148" s="74"/>
      <c r="V148" s="75"/>
      <c r="W148" s="75"/>
      <c r="X148" s="76"/>
      <c r="Y148" s="77"/>
      <c r="Z148" s="78"/>
      <c r="AA148" s="78"/>
      <c r="AB148" s="78"/>
      <c r="AC148" s="78"/>
      <c r="AD148" s="79"/>
      <c r="AE148" s="78"/>
      <c r="AF148" s="80"/>
      <c r="AG148" s="81"/>
      <c r="AH148" s="80"/>
      <c r="AI148" s="62"/>
      <c r="AJ148" s="62"/>
      <c r="AK148" s="73"/>
      <c r="AL148" s="62"/>
      <c r="AM148" s="73"/>
      <c r="AN148" s="73"/>
      <c r="AO148" s="82"/>
      <c r="AP148" s="82"/>
      <c r="AQ148" s="83"/>
    </row>
    <row r="149" spans="1:43" s="84" customFormat="1" x14ac:dyDescent="0.25">
      <c r="A149" s="62"/>
      <c r="B149" s="67"/>
      <c r="C149" s="62"/>
      <c r="D149" s="67"/>
      <c r="E149" s="68"/>
      <c r="F149" s="68"/>
      <c r="G149" s="68"/>
      <c r="H149" s="69"/>
      <c r="I149" s="68"/>
      <c r="J149" s="67"/>
      <c r="K149" s="70"/>
      <c r="L149" s="71"/>
      <c r="M149" s="66"/>
      <c r="N149" s="62"/>
      <c r="O149" s="72"/>
      <c r="P149" s="62"/>
      <c r="Q149" s="62"/>
      <c r="R149" s="62"/>
      <c r="S149" s="62"/>
      <c r="T149" s="73"/>
      <c r="U149" s="74"/>
      <c r="V149" s="75"/>
      <c r="W149" s="75"/>
      <c r="X149" s="76"/>
      <c r="Y149" s="77"/>
      <c r="Z149" s="78"/>
      <c r="AA149" s="78"/>
      <c r="AB149" s="78"/>
      <c r="AC149" s="78"/>
      <c r="AD149" s="79"/>
      <c r="AE149" s="78"/>
      <c r="AF149" s="80"/>
      <c r="AG149" s="81"/>
      <c r="AH149" s="80"/>
      <c r="AI149" s="62"/>
      <c r="AJ149" s="62"/>
      <c r="AK149" s="73"/>
      <c r="AL149" s="62"/>
      <c r="AM149" s="73"/>
      <c r="AN149" s="73"/>
      <c r="AO149" s="82"/>
      <c r="AP149" s="82"/>
      <c r="AQ149" s="83"/>
    </row>
    <row r="150" spans="1:43" s="84" customFormat="1" x14ac:dyDescent="0.25">
      <c r="A150" s="62"/>
      <c r="B150" s="67"/>
      <c r="C150" s="62"/>
      <c r="D150" s="67"/>
      <c r="E150" s="68"/>
      <c r="F150" s="68"/>
      <c r="G150" s="68"/>
      <c r="H150" s="69"/>
      <c r="I150" s="68"/>
      <c r="J150" s="67"/>
      <c r="K150" s="70"/>
      <c r="L150" s="71"/>
      <c r="M150" s="66"/>
      <c r="N150" s="62"/>
      <c r="O150" s="72"/>
      <c r="P150" s="62"/>
      <c r="Q150" s="62"/>
      <c r="R150" s="62"/>
      <c r="S150" s="62"/>
      <c r="T150" s="73"/>
      <c r="U150" s="74"/>
      <c r="V150" s="75"/>
      <c r="W150" s="75"/>
      <c r="X150" s="76"/>
      <c r="Y150" s="77"/>
      <c r="Z150" s="78"/>
      <c r="AA150" s="78"/>
      <c r="AB150" s="78"/>
      <c r="AC150" s="78"/>
      <c r="AD150" s="79"/>
      <c r="AE150" s="78"/>
      <c r="AF150" s="80"/>
      <c r="AG150" s="81"/>
      <c r="AH150" s="80"/>
      <c r="AI150" s="62"/>
      <c r="AJ150" s="62"/>
      <c r="AK150" s="73"/>
      <c r="AL150" s="62"/>
      <c r="AM150" s="73"/>
      <c r="AN150" s="73"/>
      <c r="AO150" s="82"/>
      <c r="AP150" s="82"/>
      <c r="AQ150" s="83"/>
    </row>
    <row r="151" spans="1:43" s="84" customFormat="1" x14ac:dyDescent="0.25">
      <c r="A151" s="62"/>
      <c r="B151" s="67"/>
      <c r="C151" s="62"/>
      <c r="D151" s="67"/>
      <c r="E151" s="68"/>
      <c r="F151" s="68"/>
      <c r="G151" s="68"/>
      <c r="H151" s="69"/>
      <c r="I151" s="68"/>
      <c r="J151" s="67"/>
      <c r="K151" s="70"/>
      <c r="L151" s="71"/>
      <c r="M151" s="66"/>
      <c r="N151" s="62"/>
      <c r="O151" s="72"/>
      <c r="P151" s="62"/>
      <c r="Q151" s="62"/>
      <c r="R151" s="62"/>
      <c r="S151" s="62"/>
      <c r="T151" s="73"/>
      <c r="U151" s="74"/>
      <c r="V151" s="75"/>
      <c r="W151" s="75"/>
      <c r="X151" s="76"/>
      <c r="Y151" s="77"/>
      <c r="Z151" s="78"/>
      <c r="AA151" s="78"/>
      <c r="AB151" s="78"/>
      <c r="AC151" s="78"/>
      <c r="AD151" s="79"/>
      <c r="AE151" s="78"/>
      <c r="AF151" s="80"/>
      <c r="AG151" s="81"/>
      <c r="AH151" s="80"/>
      <c r="AI151" s="62"/>
      <c r="AJ151" s="62"/>
      <c r="AK151" s="73"/>
      <c r="AL151" s="62"/>
      <c r="AM151" s="73"/>
      <c r="AN151" s="73"/>
      <c r="AO151" s="82"/>
      <c r="AP151" s="82"/>
      <c r="AQ151" s="83"/>
    </row>
    <row r="152" spans="1:43" s="84" customFormat="1" x14ac:dyDescent="0.25">
      <c r="A152" s="62"/>
      <c r="B152" s="67"/>
      <c r="C152" s="62"/>
      <c r="D152" s="67"/>
      <c r="E152" s="68"/>
      <c r="F152" s="68"/>
      <c r="G152" s="68"/>
      <c r="H152" s="69"/>
      <c r="I152" s="68"/>
      <c r="J152" s="67"/>
      <c r="K152" s="70"/>
      <c r="L152" s="71"/>
      <c r="M152" s="66"/>
      <c r="N152" s="62"/>
      <c r="O152" s="72"/>
      <c r="P152" s="62"/>
      <c r="Q152" s="62"/>
      <c r="R152" s="62"/>
      <c r="S152" s="62"/>
      <c r="T152" s="73"/>
      <c r="U152" s="74"/>
      <c r="V152" s="75"/>
      <c r="W152" s="75"/>
      <c r="X152" s="76"/>
      <c r="Y152" s="77"/>
      <c r="Z152" s="78"/>
      <c r="AA152" s="78"/>
      <c r="AB152" s="78"/>
      <c r="AC152" s="78"/>
      <c r="AD152" s="79"/>
      <c r="AE152" s="78"/>
      <c r="AF152" s="80"/>
      <c r="AG152" s="81"/>
      <c r="AH152" s="80"/>
      <c r="AI152" s="62"/>
      <c r="AJ152" s="62"/>
      <c r="AK152" s="73"/>
      <c r="AL152" s="62"/>
      <c r="AM152" s="73"/>
      <c r="AN152" s="73"/>
      <c r="AO152" s="82"/>
      <c r="AP152" s="82"/>
      <c r="AQ152" s="83"/>
    </row>
    <row r="153" spans="1:43" s="84" customFormat="1" x14ac:dyDescent="0.25">
      <c r="A153" s="62"/>
      <c r="B153" s="67"/>
      <c r="C153" s="62"/>
      <c r="D153" s="67"/>
      <c r="E153" s="68"/>
      <c r="F153" s="68"/>
      <c r="G153" s="68"/>
      <c r="H153" s="69"/>
      <c r="I153" s="68"/>
      <c r="J153" s="67"/>
      <c r="K153" s="70"/>
      <c r="L153" s="71"/>
      <c r="M153" s="66"/>
      <c r="N153" s="62"/>
      <c r="O153" s="72"/>
      <c r="P153" s="62"/>
      <c r="Q153" s="62"/>
      <c r="R153" s="62"/>
      <c r="S153" s="62"/>
      <c r="T153" s="73"/>
      <c r="U153" s="74"/>
      <c r="V153" s="75"/>
      <c r="W153" s="75"/>
      <c r="X153" s="76"/>
      <c r="Y153" s="77"/>
      <c r="Z153" s="78"/>
      <c r="AA153" s="78"/>
      <c r="AB153" s="78"/>
      <c r="AC153" s="78"/>
      <c r="AD153" s="79"/>
      <c r="AE153" s="78"/>
      <c r="AF153" s="80"/>
      <c r="AG153" s="81"/>
      <c r="AH153" s="80"/>
      <c r="AI153" s="62"/>
      <c r="AJ153" s="62"/>
      <c r="AK153" s="73"/>
      <c r="AL153" s="62"/>
      <c r="AM153" s="73"/>
      <c r="AN153" s="73"/>
      <c r="AO153" s="82"/>
      <c r="AP153" s="82"/>
      <c r="AQ153" s="83"/>
    </row>
    <row r="154" spans="1:43" s="84" customFormat="1" x14ac:dyDescent="0.25">
      <c r="A154" s="62"/>
      <c r="B154" s="67"/>
      <c r="C154" s="62"/>
      <c r="D154" s="67"/>
      <c r="E154" s="68"/>
      <c r="F154" s="68"/>
      <c r="G154" s="68"/>
      <c r="H154" s="69"/>
      <c r="I154" s="68"/>
      <c r="J154" s="67"/>
      <c r="K154" s="70"/>
      <c r="L154" s="71"/>
      <c r="M154" s="66"/>
      <c r="N154" s="62"/>
      <c r="O154" s="72"/>
      <c r="P154" s="62"/>
      <c r="Q154" s="62"/>
      <c r="R154" s="62"/>
      <c r="S154" s="62"/>
      <c r="T154" s="73"/>
      <c r="U154" s="74"/>
      <c r="V154" s="75"/>
      <c r="W154" s="75"/>
      <c r="X154" s="76"/>
      <c r="Y154" s="77"/>
      <c r="Z154" s="78"/>
      <c r="AA154" s="78"/>
      <c r="AB154" s="78"/>
      <c r="AC154" s="78"/>
      <c r="AD154" s="79"/>
      <c r="AE154" s="78"/>
      <c r="AF154" s="80"/>
      <c r="AG154" s="81"/>
      <c r="AH154" s="80"/>
      <c r="AI154" s="62"/>
      <c r="AJ154" s="62"/>
      <c r="AK154" s="73"/>
      <c r="AL154" s="62"/>
      <c r="AM154" s="73"/>
      <c r="AN154" s="73"/>
      <c r="AO154" s="82"/>
      <c r="AP154" s="82"/>
      <c r="AQ154" s="83"/>
    </row>
    <row r="155" spans="1:43" s="84" customFormat="1" x14ac:dyDescent="0.25">
      <c r="A155" s="62"/>
      <c r="B155" s="67"/>
      <c r="C155" s="62"/>
      <c r="D155" s="67"/>
      <c r="E155" s="68"/>
      <c r="F155" s="68"/>
      <c r="G155" s="68"/>
      <c r="H155" s="69"/>
      <c r="I155" s="68"/>
      <c r="J155" s="67"/>
      <c r="K155" s="70"/>
      <c r="L155" s="71"/>
      <c r="M155" s="66"/>
      <c r="N155" s="62"/>
      <c r="O155" s="72"/>
      <c r="P155" s="62"/>
      <c r="Q155" s="62"/>
      <c r="R155" s="62"/>
      <c r="S155" s="62"/>
      <c r="T155" s="73"/>
      <c r="U155" s="74"/>
      <c r="V155" s="75"/>
      <c r="W155" s="75"/>
      <c r="X155" s="76"/>
      <c r="Y155" s="77"/>
      <c r="Z155" s="78"/>
      <c r="AA155" s="78"/>
      <c r="AB155" s="78"/>
      <c r="AC155" s="78"/>
      <c r="AD155" s="79"/>
      <c r="AE155" s="78"/>
      <c r="AF155" s="80"/>
      <c r="AG155" s="81"/>
      <c r="AH155" s="80"/>
      <c r="AI155" s="62"/>
      <c r="AJ155" s="62"/>
      <c r="AK155" s="73"/>
      <c r="AL155" s="62"/>
      <c r="AM155" s="73"/>
      <c r="AN155" s="73"/>
      <c r="AO155" s="82"/>
      <c r="AP155" s="82"/>
      <c r="AQ155" s="83"/>
    </row>
    <row r="156" spans="1:43" s="84" customFormat="1" x14ac:dyDescent="0.25">
      <c r="A156" s="62"/>
      <c r="B156" s="67"/>
      <c r="C156" s="62"/>
      <c r="D156" s="67"/>
      <c r="E156" s="68"/>
      <c r="F156" s="68"/>
      <c r="G156" s="68"/>
      <c r="H156" s="69"/>
      <c r="I156" s="68"/>
      <c r="J156" s="67"/>
      <c r="K156" s="70"/>
      <c r="L156" s="71"/>
      <c r="M156" s="66"/>
      <c r="N156" s="62"/>
      <c r="O156" s="72"/>
      <c r="P156" s="62"/>
      <c r="Q156" s="62"/>
      <c r="R156" s="62"/>
      <c r="S156" s="62"/>
      <c r="T156" s="73"/>
      <c r="U156" s="74"/>
      <c r="V156" s="75"/>
      <c r="W156" s="75"/>
      <c r="X156" s="76"/>
      <c r="Y156" s="77"/>
      <c r="Z156" s="78"/>
      <c r="AA156" s="78"/>
      <c r="AB156" s="78"/>
      <c r="AC156" s="78"/>
      <c r="AD156" s="79"/>
      <c r="AE156" s="78"/>
      <c r="AF156" s="80"/>
      <c r="AG156" s="81"/>
      <c r="AH156" s="80"/>
      <c r="AI156" s="62"/>
      <c r="AJ156" s="62"/>
      <c r="AK156" s="73"/>
      <c r="AL156" s="62"/>
      <c r="AM156" s="73"/>
      <c r="AN156" s="73"/>
      <c r="AO156" s="82"/>
      <c r="AP156" s="82"/>
      <c r="AQ156" s="83"/>
    </row>
    <row r="157" spans="1:43" s="84" customFormat="1" x14ac:dyDescent="0.25">
      <c r="A157" s="62"/>
      <c r="B157" s="67"/>
      <c r="C157" s="62"/>
      <c r="D157" s="67"/>
      <c r="E157" s="68"/>
      <c r="F157" s="68"/>
      <c r="G157" s="68"/>
      <c r="H157" s="69"/>
      <c r="I157" s="68"/>
      <c r="J157" s="67"/>
      <c r="K157" s="70"/>
      <c r="L157" s="71"/>
      <c r="M157" s="66"/>
      <c r="N157" s="62"/>
      <c r="O157" s="72"/>
      <c r="P157" s="62"/>
      <c r="Q157" s="62"/>
      <c r="R157" s="62"/>
      <c r="S157" s="62"/>
      <c r="T157" s="73"/>
      <c r="U157" s="74"/>
      <c r="V157" s="75"/>
      <c r="W157" s="75"/>
      <c r="X157" s="76"/>
      <c r="Y157" s="77"/>
      <c r="Z157" s="78"/>
      <c r="AA157" s="78"/>
      <c r="AB157" s="78"/>
      <c r="AC157" s="78"/>
      <c r="AD157" s="79"/>
      <c r="AE157" s="78"/>
      <c r="AF157" s="80"/>
      <c r="AG157" s="81"/>
      <c r="AH157" s="80"/>
      <c r="AI157" s="62"/>
      <c r="AJ157" s="62"/>
      <c r="AK157" s="73"/>
      <c r="AL157" s="62"/>
      <c r="AM157" s="73"/>
      <c r="AN157" s="73"/>
      <c r="AO157" s="82"/>
      <c r="AP157" s="82"/>
      <c r="AQ157" s="83"/>
    </row>
    <row r="158" spans="1:43" s="84" customFormat="1" x14ac:dyDescent="0.25">
      <c r="A158" s="62"/>
      <c r="B158" s="67"/>
      <c r="C158" s="62"/>
      <c r="D158" s="67"/>
      <c r="E158" s="68"/>
      <c r="F158" s="68"/>
      <c r="G158" s="68"/>
      <c r="H158" s="69"/>
      <c r="I158" s="68"/>
      <c r="J158" s="67"/>
      <c r="K158" s="70"/>
      <c r="L158" s="71"/>
      <c r="M158" s="66"/>
      <c r="N158" s="62"/>
      <c r="O158" s="72"/>
      <c r="P158" s="62"/>
      <c r="Q158" s="62"/>
      <c r="R158" s="62"/>
      <c r="S158" s="62"/>
      <c r="T158" s="73"/>
      <c r="U158" s="74"/>
      <c r="V158" s="75"/>
      <c r="W158" s="75"/>
      <c r="X158" s="76"/>
      <c r="Y158" s="77"/>
      <c r="Z158" s="78"/>
      <c r="AA158" s="78"/>
      <c r="AB158" s="78"/>
      <c r="AC158" s="78"/>
      <c r="AD158" s="79"/>
      <c r="AE158" s="78"/>
      <c r="AF158" s="80"/>
      <c r="AG158" s="81"/>
      <c r="AH158" s="80"/>
      <c r="AI158" s="62"/>
      <c r="AJ158" s="62"/>
      <c r="AK158" s="73"/>
      <c r="AL158" s="62"/>
      <c r="AM158" s="73"/>
      <c r="AN158" s="73"/>
      <c r="AO158" s="82"/>
      <c r="AP158" s="82"/>
      <c r="AQ158" s="83"/>
    </row>
    <row r="159" spans="1:43" s="84" customFormat="1" x14ac:dyDescent="0.25">
      <c r="A159" s="62"/>
      <c r="B159" s="67"/>
      <c r="C159" s="62"/>
      <c r="D159" s="67"/>
      <c r="E159" s="68"/>
      <c r="F159" s="68"/>
      <c r="G159" s="68"/>
      <c r="H159" s="69"/>
      <c r="I159" s="68"/>
      <c r="J159" s="67"/>
      <c r="K159" s="70"/>
      <c r="L159" s="71"/>
      <c r="M159" s="66"/>
      <c r="N159" s="62"/>
      <c r="O159" s="72"/>
      <c r="P159" s="62"/>
      <c r="Q159" s="62"/>
      <c r="R159" s="62"/>
      <c r="S159" s="62"/>
      <c r="T159" s="73"/>
      <c r="U159" s="74"/>
      <c r="V159" s="75"/>
      <c r="W159" s="75"/>
      <c r="X159" s="76"/>
      <c r="Y159" s="77"/>
      <c r="Z159" s="78"/>
      <c r="AA159" s="78"/>
      <c r="AB159" s="78"/>
      <c r="AC159" s="78"/>
      <c r="AD159" s="79"/>
      <c r="AE159" s="78"/>
      <c r="AF159" s="80"/>
      <c r="AG159" s="81"/>
      <c r="AH159" s="80"/>
      <c r="AI159" s="62"/>
      <c r="AJ159" s="62"/>
      <c r="AK159" s="73"/>
      <c r="AL159" s="62"/>
      <c r="AM159" s="73"/>
      <c r="AN159" s="73"/>
      <c r="AO159" s="82"/>
      <c r="AP159" s="82"/>
      <c r="AQ159" s="83"/>
    </row>
    <row r="160" spans="1:43" s="84" customFormat="1" x14ac:dyDescent="0.25">
      <c r="A160" s="62"/>
      <c r="B160" s="67"/>
      <c r="C160" s="62"/>
      <c r="D160" s="67"/>
      <c r="E160" s="68"/>
      <c r="F160" s="68"/>
      <c r="G160" s="68"/>
      <c r="H160" s="69"/>
      <c r="I160" s="68"/>
      <c r="J160" s="67"/>
      <c r="K160" s="70"/>
      <c r="L160" s="71"/>
      <c r="M160" s="66"/>
      <c r="N160" s="62"/>
      <c r="O160" s="72"/>
      <c r="P160" s="62"/>
      <c r="Q160" s="62"/>
      <c r="R160" s="62"/>
      <c r="S160" s="62"/>
      <c r="T160" s="73"/>
      <c r="U160" s="74"/>
      <c r="V160" s="75"/>
      <c r="W160" s="75"/>
      <c r="X160" s="76"/>
      <c r="Y160" s="77"/>
      <c r="Z160" s="78"/>
      <c r="AA160" s="78"/>
      <c r="AB160" s="78"/>
      <c r="AC160" s="78"/>
      <c r="AD160" s="79"/>
      <c r="AE160" s="78"/>
      <c r="AF160" s="80"/>
      <c r="AG160" s="81"/>
      <c r="AH160" s="80"/>
      <c r="AI160" s="62"/>
      <c r="AJ160" s="62"/>
      <c r="AK160" s="73"/>
      <c r="AL160" s="62"/>
      <c r="AM160" s="73"/>
      <c r="AN160" s="73"/>
      <c r="AO160" s="82"/>
      <c r="AP160" s="82"/>
      <c r="AQ160" s="83"/>
    </row>
    <row r="161" spans="1:43" s="84" customFormat="1" x14ac:dyDescent="0.25">
      <c r="A161" s="62"/>
      <c r="B161" s="67"/>
      <c r="C161" s="62"/>
      <c r="D161" s="67"/>
      <c r="E161" s="68"/>
      <c r="F161" s="68"/>
      <c r="G161" s="68"/>
      <c r="H161" s="69"/>
      <c r="I161" s="68"/>
      <c r="J161" s="67"/>
      <c r="K161" s="70"/>
      <c r="L161" s="71"/>
      <c r="M161" s="66"/>
      <c r="N161" s="62"/>
      <c r="O161" s="72"/>
      <c r="P161" s="62"/>
      <c r="Q161" s="62"/>
      <c r="R161" s="62"/>
      <c r="S161" s="62"/>
      <c r="T161" s="73"/>
      <c r="U161" s="74"/>
      <c r="V161" s="75"/>
      <c r="W161" s="75"/>
      <c r="X161" s="76"/>
      <c r="Y161" s="77"/>
      <c r="Z161" s="78"/>
      <c r="AA161" s="78"/>
      <c r="AB161" s="78"/>
      <c r="AC161" s="78"/>
      <c r="AD161" s="79"/>
      <c r="AE161" s="78"/>
      <c r="AF161" s="80"/>
      <c r="AG161" s="81"/>
      <c r="AH161" s="80"/>
      <c r="AI161" s="62"/>
      <c r="AJ161" s="62"/>
      <c r="AK161" s="73"/>
      <c r="AL161" s="62"/>
      <c r="AM161" s="73"/>
      <c r="AN161" s="73"/>
      <c r="AO161" s="82"/>
      <c r="AP161" s="82"/>
      <c r="AQ161" s="83"/>
    </row>
    <row r="162" spans="1:43" s="84" customFormat="1" x14ac:dyDescent="0.25">
      <c r="A162" s="62"/>
      <c r="B162" s="67"/>
      <c r="C162" s="62"/>
      <c r="D162" s="67"/>
      <c r="E162" s="68"/>
      <c r="F162" s="68"/>
      <c r="G162" s="68"/>
      <c r="H162" s="69"/>
      <c r="I162" s="68"/>
      <c r="J162" s="67"/>
      <c r="K162" s="70"/>
      <c r="L162" s="71"/>
      <c r="M162" s="66"/>
      <c r="N162" s="62"/>
      <c r="O162" s="72"/>
      <c r="P162" s="62"/>
      <c r="Q162" s="62"/>
      <c r="R162" s="62"/>
      <c r="S162" s="62"/>
      <c r="T162" s="73"/>
      <c r="U162" s="74"/>
      <c r="V162" s="75"/>
      <c r="W162" s="75"/>
      <c r="X162" s="76"/>
      <c r="Y162" s="77"/>
      <c r="Z162" s="78"/>
      <c r="AA162" s="78"/>
      <c r="AB162" s="78"/>
      <c r="AC162" s="78"/>
      <c r="AD162" s="79"/>
      <c r="AE162" s="78"/>
      <c r="AF162" s="80"/>
      <c r="AG162" s="81"/>
      <c r="AH162" s="80"/>
      <c r="AI162" s="62"/>
      <c r="AJ162" s="62"/>
      <c r="AK162" s="73"/>
      <c r="AL162" s="62"/>
      <c r="AM162" s="73"/>
      <c r="AN162" s="73"/>
      <c r="AO162" s="82"/>
      <c r="AP162" s="82"/>
      <c r="AQ162" s="83"/>
    </row>
    <row r="163" spans="1:43" s="84" customFormat="1" x14ac:dyDescent="0.25">
      <c r="A163" s="62"/>
      <c r="B163" s="67"/>
      <c r="C163" s="62"/>
      <c r="D163" s="67"/>
      <c r="E163" s="68"/>
      <c r="F163" s="68"/>
      <c r="G163" s="68"/>
      <c r="H163" s="69"/>
      <c r="I163" s="68"/>
      <c r="J163" s="67"/>
      <c r="K163" s="70"/>
      <c r="L163" s="71"/>
      <c r="M163" s="66"/>
      <c r="N163" s="62"/>
      <c r="O163" s="72"/>
      <c r="P163" s="62"/>
      <c r="Q163" s="62"/>
      <c r="R163" s="62"/>
      <c r="S163" s="62"/>
      <c r="T163" s="73"/>
      <c r="U163" s="74"/>
      <c r="V163" s="75"/>
      <c r="W163" s="75"/>
      <c r="X163" s="76"/>
      <c r="Y163" s="77"/>
      <c r="Z163" s="78"/>
      <c r="AA163" s="78"/>
      <c r="AB163" s="78"/>
      <c r="AC163" s="78"/>
      <c r="AD163" s="79"/>
      <c r="AE163" s="78"/>
      <c r="AF163" s="80"/>
      <c r="AG163" s="81"/>
      <c r="AH163" s="80"/>
      <c r="AI163" s="62"/>
      <c r="AJ163" s="62"/>
      <c r="AK163" s="73"/>
      <c r="AL163" s="62"/>
      <c r="AM163" s="73"/>
      <c r="AN163" s="73"/>
      <c r="AO163" s="82"/>
      <c r="AP163" s="82"/>
      <c r="AQ163" s="83"/>
    </row>
    <row r="164" spans="1:43" s="84" customFormat="1" x14ac:dyDescent="0.25">
      <c r="A164" s="62"/>
      <c r="B164" s="67"/>
      <c r="C164" s="62"/>
      <c r="D164" s="67"/>
      <c r="E164" s="68"/>
      <c r="F164" s="68"/>
      <c r="G164" s="68"/>
      <c r="H164" s="69"/>
      <c r="I164" s="68"/>
      <c r="J164" s="67"/>
      <c r="K164" s="70"/>
      <c r="L164" s="71"/>
      <c r="M164" s="66"/>
      <c r="N164" s="62"/>
      <c r="O164" s="72"/>
      <c r="P164" s="62"/>
      <c r="Q164" s="62"/>
      <c r="R164" s="62"/>
      <c r="S164" s="62"/>
      <c r="T164" s="73"/>
      <c r="U164" s="74"/>
      <c r="V164" s="75"/>
      <c r="W164" s="75"/>
      <c r="X164" s="76"/>
      <c r="Y164" s="77"/>
      <c r="Z164" s="78"/>
      <c r="AA164" s="78"/>
      <c r="AB164" s="78"/>
      <c r="AC164" s="78"/>
      <c r="AD164" s="79"/>
      <c r="AE164" s="78"/>
      <c r="AF164" s="80"/>
      <c r="AG164" s="81"/>
      <c r="AH164" s="80"/>
      <c r="AI164" s="62"/>
      <c r="AJ164" s="62"/>
      <c r="AK164" s="73"/>
      <c r="AL164" s="62"/>
      <c r="AM164" s="73"/>
      <c r="AN164" s="73"/>
      <c r="AO164" s="82"/>
      <c r="AP164" s="82"/>
      <c r="AQ164" s="83"/>
    </row>
    <row r="165" spans="1:43" s="84" customFormat="1" x14ac:dyDescent="0.25">
      <c r="A165" s="62"/>
      <c r="B165" s="67"/>
      <c r="C165" s="62"/>
      <c r="D165" s="67"/>
      <c r="E165" s="68"/>
      <c r="F165" s="68"/>
      <c r="G165" s="68"/>
      <c r="H165" s="69"/>
      <c r="I165" s="68"/>
      <c r="J165" s="67"/>
      <c r="K165" s="70"/>
      <c r="L165" s="71"/>
      <c r="M165" s="66"/>
      <c r="N165" s="62"/>
      <c r="O165" s="72"/>
      <c r="P165" s="62"/>
      <c r="Q165" s="62"/>
      <c r="R165" s="62"/>
      <c r="S165" s="62"/>
      <c r="T165" s="73"/>
      <c r="U165" s="74"/>
      <c r="V165" s="75"/>
      <c r="W165" s="75"/>
      <c r="X165" s="76"/>
      <c r="Y165" s="77"/>
      <c r="Z165" s="78"/>
      <c r="AA165" s="78"/>
      <c r="AB165" s="78"/>
      <c r="AC165" s="78"/>
      <c r="AD165" s="79"/>
      <c r="AE165" s="78"/>
      <c r="AF165" s="80"/>
      <c r="AG165" s="81"/>
      <c r="AH165" s="80"/>
      <c r="AI165" s="62"/>
      <c r="AJ165" s="62"/>
      <c r="AK165" s="73"/>
      <c r="AL165" s="62"/>
      <c r="AM165" s="73"/>
      <c r="AN165" s="73"/>
      <c r="AO165" s="82"/>
      <c r="AP165" s="82"/>
      <c r="AQ165" s="83"/>
    </row>
    <row r="166" spans="1:43" s="84" customFormat="1" x14ac:dyDescent="0.25">
      <c r="A166" s="62"/>
      <c r="B166" s="67"/>
      <c r="C166" s="62"/>
      <c r="D166" s="67"/>
      <c r="E166" s="68"/>
      <c r="F166" s="68"/>
      <c r="G166" s="68"/>
      <c r="H166" s="69"/>
      <c r="I166" s="68"/>
      <c r="J166" s="67"/>
      <c r="K166" s="70"/>
      <c r="L166" s="71"/>
      <c r="M166" s="66"/>
      <c r="N166" s="62"/>
      <c r="O166" s="72"/>
      <c r="P166" s="62"/>
      <c r="Q166" s="62"/>
      <c r="R166" s="62"/>
      <c r="S166" s="62"/>
      <c r="T166" s="73"/>
      <c r="U166" s="74"/>
      <c r="V166" s="75"/>
      <c r="W166" s="75"/>
      <c r="X166" s="76"/>
      <c r="Y166" s="77"/>
      <c r="Z166" s="78"/>
      <c r="AA166" s="78"/>
      <c r="AB166" s="78"/>
      <c r="AC166" s="78"/>
      <c r="AD166" s="79"/>
      <c r="AE166" s="78"/>
      <c r="AF166" s="80"/>
      <c r="AG166" s="81"/>
      <c r="AH166" s="80"/>
      <c r="AI166" s="62"/>
      <c r="AJ166" s="62"/>
      <c r="AK166" s="73"/>
      <c r="AL166" s="62"/>
      <c r="AM166" s="73"/>
      <c r="AN166" s="73"/>
      <c r="AO166" s="82"/>
      <c r="AP166" s="82"/>
      <c r="AQ166" s="83"/>
    </row>
    <row r="167" spans="1:43" s="84" customFormat="1" x14ac:dyDescent="0.25">
      <c r="A167" s="62"/>
      <c r="B167" s="67"/>
      <c r="C167" s="62"/>
      <c r="D167" s="67"/>
      <c r="E167" s="68"/>
      <c r="F167" s="68"/>
      <c r="G167" s="68"/>
      <c r="H167" s="69"/>
      <c r="I167" s="68"/>
      <c r="J167" s="67"/>
      <c r="K167" s="70"/>
      <c r="L167" s="71"/>
      <c r="M167" s="66"/>
      <c r="N167" s="62"/>
      <c r="O167" s="72"/>
      <c r="P167" s="62"/>
      <c r="Q167" s="62"/>
      <c r="R167" s="62"/>
      <c r="S167" s="62"/>
      <c r="T167" s="73"/>
      <c r="U167" s="74"/>
      <c r="V167" s="75"/>
      <c r="W167" s="75"/>
      <c r="X167" s="76"/>
      <c r="Y167" s="77"/>
      <c r="Z167" s="78"/>
      <c r="AA167" s="78"/>
      <c r="AB167" s="78"/>
      <c r="AC167" s="78"/>
      <c r="AD167" s="79"/>
      <c r="AE167" s="78"/>
      <c r="AF167" s="80"/>
      <c r="AG167" s="81"/>
      <c r="AH167" s="80"/>
      <c r="AI167" s="62"/>
      <c r="AJ167" s="62"/>
      <c r="AK167" s="73"/>
      <c r="AL167" s="62"/>
      <c r="AM167" s="73"/>
      <c r="AN167" s="73"/>
      <c r="AO167" s="82"/>
      <c r="AP167" s="82"/>
      <c r="AQ167" s="83"/>
    </row>
    <row r="168" spans="1:43" s="84" customFormat="1" x14ac:dyDescent="0.25">
      <c r="A168" s="62"/>
      <c r="B168" s="67"/>
      <c r="C168" s="62"/>
      <c r="D168" s="67"/>
      <c r="E168" s="68"/>
      <c r="F168" s="68"/>
      <c r="G168" s="68"/>
      <c r="H168" s="69"/>
      <c r="I168" s="68"/>
      <c r="J168" s="67"/>
      <c r="K168" s="70"/>
      <c r="L168" s="71"/>
      <c r="M168" s="66"/>
      <c r="N168" s="62"/>
      <c r="O168" s="72"/>
      <c r="P168" s="62"/>
      <c r="Q168" s="62"/>
      <c r="R168" s="62"/>
      <c r="S168" s="62"/>
      <c r="T168" s="73"/>
      <c r="U168" s="74"/>
      <c r="V168" s="75"/>
      <c r="W168" s="75"/>
      <c r="X168" s="76"/>
      <c r="Y168" s="77"/>
      <c r="Z168" s="78"/>
      <c r="AA168" s="78"/>
      <c r="AB168" s="78"/>
      <c r="AC168" s="78"/>
      <c r="AD168" s="79"/>
      <c r="AE168" s="78"/>
      <c r="AF168" s="80"/>
      <c r="AG168" s="81"/>
      <c r="AH168" s="80"/>
      <c r="AI168" s="62"/>
      <c r="AJ168" s="62"/>
      <c r="AK168" s="73"/>
      <c r="AL168" s="62"/>
      <c r="AM168" s="73"/>
      <c r="AN168" s="73"/>
      <c r="AO168" s="82"/>
      <c r="AP168" s="82"/>
      <c r="AQ168" s="83"/>
    </row>
    <row r="169" spans="1:43" s="84" customFormat="1" x14ac:dyDescent="0.25">
      <c r="A169" s="62"/>
      <c r="B169" s="67"/>
      <c r="C169" s="62"/>
      <c r="D169" s="67"/>
      <c r="E169" s="68"/>
      <c r="F169" s="68"/>
      <c r="G169" s="68"/>
      <c r="H169" s="69"/>
      <c r="I169" s="68"/>
      <c r="J169" s="67"/>
      <c r="K169" s="70"/>
      <c r="L169" s="71"/>
      <c r="M169" s="66"/>
      <c r="N169" s="62"/>
      <c r="O169" s="72"/>
      <c r="P169" s="62"/>
      <c r="Q169" s="62"/>
      <c r="R169" s="62"/>
      <c r="S169" s="62"/>
      <c r="T169" s="73"/>
      <c r="U169" s="74"/>
      <c r="V169" s="75"/>
      <c r="W169" s="75"/>
      <c r="X169" s="76"/>
      <c r="Y169" s="77"/>
      <c r="Z169" s="78"/>
      <c r="AA169" s="78"/>
      <c r="AB169" s="78"/>
      <c r="AC169" s="78"/>
      <c r="AD169" s="79"/>
      <c r="AE169" s="78"/>
      <c r="AF169" s="80"/>
      <c r="AG169" s="81"/>
      <c r="AH169" s="80"/>
      <c r="AI169" s="62"/>
      <c r="AJ169" s="62"/>
      <c r="AK169" s="73"/>
      <c r="AL169" s="62"/>
      <c r="AM169" s="73"/>
      <c r="AN169" s="73"/>
      <c r="AO169" s="82"/>
      <c r="AP169" s="82"/>
      <c r="AQ169" s="83"/>
    </row>
    <row r="170" spans="1:43" s="84" customFormat="1" x14ac:dyDescent="0.25">
      <c r="A170" s="62"/>
      <c r="B170" s="67"/>
      <c r="C170" s="62"/>
      <c r="D170" s="67"/>
      <c r="E170" s="68"/>
      <c r="F170" s="68"/>
      <c r="G170" s="68"/>
      <c r="H170" s="69"/>
      <c r="I170" s="68"/>
      <c r="J170" s="67"/>
      <c r="K170" s="70"/>
      <c r="L170" s="71"/>
      <c r="M170" s="66"/>
      <c r="N170" s="62"/>
      <c r="O170" s="72"/>
      <c r="P170" s="62"/>
      <c r="Q170" s="62"/>
      <c r="R170" s="62"/>
      <c r="S170" s="62"/>
      <c r="T170" s="73"/>
      <c r="U170" s="74"/>
      <c r="V170" s="75"/>
      <c r="W170" s="75"/>
      <c r="X170" s="76"/>
      <c r="Y170" s="77"/>
      <c r="Z170" s="78"/>
      <c r="AA170" s="78"/>
      <c r="AB170" s="78"/>
      <c r="AC170" s="78"/>
      <c r="AD170" s="79"/>
      <c r="AE170" s="78"/>
      <c r="AF170" s="80"/>
      <c r="AG170" s="81"/>
      <c r="AH170" s="80"/>
      <c r="AI170" s="62"/>
      <c r="AJ170" s="62"/>
      <c r="AK170" s="73"/>
      <c r="AL170" s="62"/>
      <c r="AM170" s="73"/>
      <c r="AN170" s="73"/>
      <c r="AO170" s="82"/>
      <c r="AP170" s="82"/>
      <c r="AQ170" s="83"/>
    </row>
    <row r="171" spans="1:43" s="84" customFormat="1" x14ac:dyDescent="0.25">
      <c r="A171" s="62"/>
      <c r="B171" s="67"/>
      <c r="C171" s="62"/>
      <c r="D171" s="67"/>
      <c r="E171" s="68"/>
      <c r="F171" s="68"/>
      <c r="G171" s="68"/>
      <c r="H171" s="69"/>
      <c r="I171" s="68"/>
      <c r="J171" s="67"/>
      <c r="K171" s="70"/>
      <c r="L171" s="71"/>
      <c r="M171" s="66"/>
      <c r="N171" s="62"/>
      <c r="O171" s="72"/>
      <c r="P171" s="62"/>
      <c r="Q171" s="62"/>
      <c r="R171" s="62"/>
      <c r="S171" s="62"/>
      <c r="T171" s="73"/>
      <c r="U171" s="74"/>
      <c r="V171" s="75"/>
      <c r="W171" s="75"/>
      <c r="X171" s="76"/>
      <c r="Y171" s="77"/>
      <c r="Z171" s="78"/>
      <c r="AA171" s="78"/>
      <c r="AB171" s="78"/>
      <c r="AC171" s="78"/>
      <c r="AD171" s="79"/>
      <c r="AE171" s="78"/>
      <c r="AF171" s="80"/>
      <c r="AG171" s="81"/>
      <c r="AH171" s="80"/>
      <c r="AI171" s="62"/>
      <c r="AJ171" s="62"/>
      <c r="AK171" s="73"/>
      <c r="AL171" s="62"/>
      <c r="AM171" s="73"/>
      <c r="AN171" s="73"/>
      <c r="AO171" s="82"/>
      <c r="AP171" s="82"/>
      <c r="AQ171" s="83"/>
    </row>
    <row r="172" spans="1:43" s="84" customFormat="1" x14ac:dyDescent="0.25">
      <c r="A172" s="62"/>
      <c r="B172" s="67"/>
      <c r="C172" s="62"/>
      <c r="D172" s="67"/>
      <c r="E172" s="68"/>
      <c r="F172" s="68"/>
      <c r="G172" s="68"/>
      <c r="H172" s="69"/>
      <c r="I172" s="68"/>
      <c r="J172" s="67"/>
      <c r="K172" s="70"/>
      <c r="L172" s="71"/>
      <c r="M172" s="66"/>
      <c r="N172" s="62"/>
      <c r="O172" s="72"/>
      <c r="P172" s="62"/>
      <c r="Q172" s="62"/>
      <c r="R172" s="62"/>
      <c r="S172" s="62"/>
      <c r="T172" s="73"/>
      <c r="U172" s="74"/>
      <c r="V172" s="75"/>
      <c r="W172" s="75"/>
      <c r="X172" s="76"/>
      <c r="Y172" s="77"/>
      <c r="Z172" s="78"/>
      <c r="AA172" s="78"/>
      <c r="AB172" s="78"/>
      <c r="AC172" s="78"/>
      <c r="AD172" s="79"/>
      <c r="AE172" s="78"/>
      <c r="AF172" s="80"/>
      <c r="AG172" s="81"/>
      <c r="AH172" s="80"/>
      <c r="AI172" s="62"/>
      <c r="AJ172" s="62"/>
      <c r="AK172" s="73"/>
      <c r="AL172" s="62"/>
      <c r="AM172" s="73"/>
      <c r="AN172" s="73"/>
      <c r="AO172" s="82"/>
      <c r="AP172" s="82"/>
      <c r="AQ172" s="83"/>
    </row>
    <row r="173" spans="1:43" s="84" customFormat="1" x14ac:dyDescent="0.25">
      <c r="A173" s="62"/>
      <c r="B173" s="67"/>
      <c r="C173" s="62"/>
      <c r="D173" s="67"/>
      <c r="E173" s="68"/>
      <c r="F173" s="68"/>
      <c r="G173" s="68"/>
      <c r="H173" s="69"/>
      <c r="I173" s="68"/>
      <c r="J173" s="67"/>
      <c r="K173" s="70"/>
      <c r="L173" s="71"/>
      <c r="M173" s="66"/>
      <c r="N173" s="62"/>
      <c r="O173" s="72"/>
      <c r="P173" s="62"/>
      <c r="Q173" s="62"/>
      <c r="R173" s="62"/>
      <c r="S173" s="62"/>
      <c r="T173" s="73"/>
      <c r="U173" s="74"/>
      <c r="V173" s="75"/>
      <c r="W173" s="75"/>
      <c r="X173" s="76"/>
      <c r="Y173" s="77"/>
      <c r="Z173" s="78"/>
      <c r="AA173" s="78"/>
      <c r="AB173" s="78"/>
      <c r="AC173" s="78"/>
      <c r="AD173" s="79"/>
      <c r="AE173" s="78"/>
      <c r="AF173" s="80"/>
      <c r="AG173" s="81"/>
      <c r="AH173" s="80"/>
      <c r="AI173" s="62"/>
      <c r="AJ173" s="62"/>
      <c r="AK173" s="73"/>
      <c r="AL173" s="62"/>
      <c r="AM173" s="73"/>
      <c r="AN173" s="73"/>
      <c r="AO173" s="82"/>
      <c r="AP173" s="82"/>
      <c r="AQ173" s="83"/>
    </row>
    <row r="174" spans="1:43" s="84" customFormat="1" x14ac:dyDescent="0.25">
      <c r="A174" s="62"/>
      <c r="B174" s="67"/>
      <c r="C174" s="62"/>
      <c r="D174" s="67"/>
      <c r="E174" s="68"/>
      <c r="F174" s="68"/>
      <c r="G174" s="68"/>
      <c r="H174" s="69"/>
      <c r="I174" s="68"/>
      <c r="J174" s="67"/>
      <c r="K174" s="70"/>
      <c r="L174" s="71"/>
      <c r="M174" s="66"/>
      <c r="N174" s="62"/>
      <c r="O174" s="72"/>
      <c r="P174" s="62"/>
      <c r="Q174" s="62"/>
      <c r="R174" s="62"/>
      <c r="S174" s="62"/>
      <c r="T174" s="73"/>
      <c r="U174" s="74"/>
      <c r="V174" s="75"/>
      <c r="W174" s="75"/>
      <c r="X174" s="76"/>
      <c r="Y174" s="77"/>
      <c r="Z174" s="78"/>
      <c r="AA174" s="78"/>
      <c r="AB174" s="78"/>
      <c r="AC174" s="78"/>
      <c r="AD174" s="79"/>
      <c r="AE174" s="78"/>
      <c r="AF174" s="80"/>
      <c r="AG174" s="81"/>
      <c r="AH174" s="80"/>
      <c r="AI174" s="62"/>
      <c r="AJ174" s="62"/>
      <c r="AK174" s="73"/>
      <c r="AL174" s="62"/>
      <c r="AM174" s="73"/>
      <c r="AN174" s="73"/>
      <c r="AO174" s="82"/>
      <c r="AP174" s="82"/>
      <c r="AQ174" s="83"/>
    </row>
    <row r="175" spans="1:43" s="84" customFormat="1" x14ac:dyDescent="0.25">
      <c r="A175" s="62"/>
      <c r="B175" s="67"/>
      <c r="C175" s="62"/>
      <c r="D175" s="67"/>
      <c r="E175" s="68"/>
      <c r="F175" s="68"/>
      <c r="G175" s="68"/>
      <c r="H175" s="69"/>
      <c r="I175" s="68"/>
      <c r="J175" s="67"/>
      <c r="K175" s="70"/>
      <c r="L175" s="71"/>
      <c r="M175" s="66"/>
      <c r="N175" s="62"/>
      <c r="O175" s="72"/>
      <c r="P175" s="62"/>
      <c r="Q175" s="62"/>
      <c r="R175" s="62"/>
      <c r="S175" s="62"/>
      <c r="T175" s="73"/>
      <c r="U175" s="74"/>
      <c r="V175" s="75"/>
      <c r="W175" s="75"/>
      <c r="X175" s="76"/>
      <c r="Y175" s="77"/>
      <c r="Z175" s="78"/>
      <c r="AA175" s="78"/>
      <c r="AB175" s="78"/>
      <c r="AC175" s="78"/>
      <c r="AD175" s="79"/>
      <c r="AE175" s="78"/>
      <c r="AF175" s="80"/>
      <c r="AG175" s="81"/>
      <c r="AH175" s="80"/>
      <c r="AI175" s="62"/>
      <c r="AJ175" s="62"/>
      <c r="AK175" s="73"/>
      <c r="AL175" s="62"/>
      <c r="AM175" s="73"/>
      <c r="AN175" s="73"/>
      <c r="AO175" s="82"/>
      <c r="AP175" s="82"/>
      <c r="AQ175" s="83"/>
    </row>
    <row r="176" spans="1:43" s="84" customFormat="1" x14ac:dyDescent="0.25">
      <c r="A176" s="62"/>
      <c r="B176" s="67"/>
      <c r="C176" s="62"/>
      <c r="D176" s="67"/>
      <c r="E176" s="68"/>
      <c r="F176" s="68"/>
      <c r="G176" s="68"/>
      <c r="H176" s="69"/>
      <c r="I176" s="68"/>
      <c r="J176" s="67"/>
      <c r="K176" s="70"/>
      <c r="L176" s="71"/>
      <c r="M176" s="66"/>
      <c r="N176" s="62"/>
      <c r="O176" s="72"/>
      <c r="P176" s="62"/>
      <c r="Q176" s="62"/>
      <c r="R176" s="62"/>
      <c r="S176" s="62"/>
      <c r="T176" s="73"/>
      <c r="U176" s="74"/>
      <c r="V176" s="75"/>
      <c r="W176" s="75"/>
      <c r="X176" s="76"/>
      <c r="Y176" s="77"/>
      <c r="Z176" s="78"/>
      <c r="AA176" s="78"/>
      <c r="AB176" s="78"/>
      <c r="AC176" s="78"/>
      <c r="AD176" s="79"/>
      <c r="AE176" s="78"/>
      <c r="AF176" s="80"/>
      <c r="AG176" s="81"/>
      <c r="AH176" s="80"/>
      <c r="AI176" s="62"/>
      <c r="AJ176" s="62"/>
      <c r="AK176" s="73"/>
      <c r="AL176" s="62"/>
      <c r="AM176" s="73"/>
      <c r="AN176" s="73"/>
      <c r="AO176" s="82"/>
      <c r="AP176" s="82"/>
      <c r="AQ176" s="83"/>
    </row>
    <row r="177" spans="1:43" s="84" customFormat="1" x14ac:dyDescent="0.25">
      <c r="A177" s="62"/>
      <c r="B177" s="67"/>
      <c r="C177" s="62"/>
      <c r="D177" s="67"/>
      <c r="E177" s="68"/>
      <c r="F177" s="68"/>
      <c r="G177" s="68"/>
      <c r="H177" s="69"/>
      <c r="I177" s="68"/>
      <c r="J177" s="67"/>
      <c r="K177" s="70"/>
      <c r="L177" s="71"/>
      <c r="M177" s="66"/>
      <c r="N177" s="62"/>
      <c r="O177" s="72"/>
      <c r="P177" s="62"/>
      <c r="Q177" s="62"/>
      <c r="R177" s="62"/>
      <c r="S177" s="62"/>
      <c r="T177" s="73"/>
      <c r="U177" s="74"/>
      <c r="V177" s="75"/>
      <c r="W177" s="75"/>
      <c r="X177" s="76"/>
      <c r="Y177" s="77"/>
      <c r="Z177" s="78"/>
      <c r="AA177" s="78"/>
      <c r="AB177" s="78"/>
      <c r="AC177" s="78"/>
      <c r="AD177" s="79"/>
      <c r="AE177" s="78"/>
      <c r="AF177" s="80"/>
      <c r="AG177" s="81"/>
      <c r="AH177" s="80"/>
      <c r="AI177" s="62"/>
      <c r="AJ177" s="62"/>
      <c r="AK177" s="73"/>
      <c r="AL177" s="62"/>
      <c r="AM177" s="73"/>
      <c r="AN177" s="73"/>
      <c r="AO177" s="82"/>
      <c r="AP177" s="82"/>
      <c r="AQ177" s="83"/>
    </row>
    <row r="178" spans="1:43" s="84" customFormat="1" x14ac:dyDescent="0.25">
      <c r="A178" s="62"/>
      <c r="B178" s="67"/>
      <c r="C178" s="62"/>
      <c r="D178" s="67"/>
      <c r="E178" s="68"/>
      <c r="F178" s="68"/>
      <c r="G178" s="68"/>
      <c r="H178" s="69"/>
      <c r="I178" s="68"/>
      <c r="J178" s="67"/>
      <c r="K178" s="70"/>
      <c r="L178" s="71"/>
      <c r="M178" s="66"/>
      <c r="N178" s="62"/>
      <c r="O178" s="72"/>
      <c r="P178" s="62"/>
      <c r="Q178" s="62"/>
      <c r="R178" s="62"/>
      <c r="S178" s="62"/>
      <c r="T178" s="73"/>
      <c r="U178" s="74"/>
      <c r="V178" s="75"/>
      <c r="W178" s="75"/>
      <c r="X178" s="76"/>
      <c r="Y178" s="77"/>
      <c r="Z178" s="78"/>
      <c r="AA178" s="78"/>
      <c r="AB178" s="78"/>
      <c r="AC178" s="78"/>
      <c r="AD178" s="79"/>
      <c r="AE178" s="78"/>
      <c r="AF178" s="80"/>
      <c r="AG178" s="81"/>
      <c r="AH178" s="80"/>
      <c r="AI178" s="62"/>
      <c r="AJ178" s="62"/>
      <c r="AK178" s="73"/>
      <c r="AL178" s="62"/>
      <c r="AM178" s="73"/>
      <c r="AN178" s="73"/>
      <c r="AO178" s="82"/>
      <c r="AP178" s="82"/>
      <c r="AQ178" s="83"/>
    </row>
    <row r="179" spans="1:43" s="84" customFormat="1" x14ac:dyDescent="0.25">
      <c r="A179" s="62"/>
      <c r="B179" s="67"/>
      <c r="C179" s="62"/>
      <c r="D179" s="67"/>
      <c r="E179" s="68"/>
      <c r="F179" s="68"/>
      <c r="G179" s="68"/>
      <c r="H179" s="69"/>
      <c r="I179" s="68"/>
      <c r="J179" s="67"/>
      <c r="K179" s="70"/>
      <c r="L179" s="71"/>
      <c r="M179" s="66"/>
      <c r="N179" s="62"/>
      <c r="O179" s="72"/>
      <c r="P179" s="62"/>
      <c r="Q179" s="62"/>
      <c r="R179" s="62"/>
      <c r="S179" s="62"/>
      <c r="T179" s="73"/>
      <c r="U179" s="74"/>
      <c r="V179" s="75"/>
      <c r="W179" s="75"/>
      <c r="X179" s="76"/>
      <c r="Y179" s="77"/>
      <c r="Z179" s="78"/>
      <c r="AA179" s="78"/>
      <c r="AB179" s="78"/>
      <c r="AC179" s="78"/>
      <c r="AD179" s="79"/>
      <c r="AE179" s="78"/>
      <c r="AF179" s="80"/>
      <c r="AG179" s="81"/>
      <c r="AH179" s="80"/>
      <c r="AI179" s="62"/>
      <c r="AJ179" s="62"/>
      <c r="AK179" s="73"/>
      <c r="AL179" s="62"/>
      <c r="AM179" s="73"/>
      <c r="AN179" s="73"/>
      <c r="AO179" s="82"/>
      <c r="AP179" s="82"/>
      <c r="AQ179" s="83"/>
    </row>
    <row r="180" spans="1:43" s="84" customFormat="1" x14ac:dyDescent="0.25">
      <c r="A180" s="62"/>
      <c r="B180" s="67"/>
      <c r="C180" s="62"/>
      <c r="D180" s="67"/>
      <c r="E180" s="68"/>
      <c r="F180" s="68"/>
      <c r="G180" s="68"/>
      <c r="H180" s="69"/>
      <c r="I180" s="68"/>
      <c r="J180" s="67"/>
      <c r="K180" s="70"/>
      <c r="L180" s="71"/>
      <c r="M180" s="66"/>
      <c r="N180" s="62"/>
      <c r="O180" s="72"/>
      <c r="P180" s="62"/>
      <c r="Q180" s="62"/>
      <c r="R180" s="62"/>
      <c r="S180" s="62"/>
      <c r="T180" s="73"/>
      <c r="U180" s="74"/>
      <c r="V180" s="75"/>
      <c r="W180" s="75"/>
      <c r="X180" s="76"/>
      <c r="Y180" s="77"/>
      <c r="Z180" s="78"/>
      <c r="AA180" s="78"/>
      <c r="AB180" s="78"/>
      <c r="AC180" s="78"/>
      <c r="AD180" s="79"/>
      <c r="AE180" s="78"/>
      <c r="AF180" s="80"/>
      <c r="AG180" s="81"/>
      <c r="AH180" s="80"/>
      <c r="AI180" s="62"/>
      <c r="AJ180" s="62"/>
      <c r="AK180" s="73"/>
      <c r="AL180" s="62"/>
      <c r="AM180" s="73"/>
      <c r="AN180" s="73"/>
      <c r="AO180" s="82"/>
      <c r="AP180" s="82"/>
      <c r="AQ180" s="83"/>
    </row>
    <row r="181" spans="1:43" s="84" customFormat="1" x14ac:dyDescent="0.25">
      <c r="A181" s="62"/>
      <c r="B181" s="67"/>
      <c r="C181" s="62"/>
      <c r="D181" s="67"/>
      <c r="E181" s="68"/>
      <c r="F181" s="68"/>
      <c r="G181" s="68"/>
      <c r="H181" s="69"/>
      <c r="I181" s="68"/>
      <c r="J181" s="67"/>
      <c r="K181" s="70"/>
      <c r="L181" s="71"/>
      <c r="M181" s="66"/>
      <c r="N181" s="62"/>
      <c r="O181" s="72"/>
      <c r="P181" s="62"/>
      <c r="Q181" s="62"/>
      <c r="R181" s="62"/>
      <c r="S181" s="62"/>
      <c r="T181" s="73"/>
      <c r="U181" s="74"/>
      <c r="V181" s="75"/>
      <c r="W181" s="75"/>
      <c r="X181" s="76"/>
      <c r="Y181" s="77"/>
      <c r="Z181" s="78"/>
      <c r="AA181" s="78"/>
      <c r="AB181" s="78"/>
      <c r="AC181" s="78"/>
      <c r="AD181" s="79"/>
      <c r="AE181" s="78"/>
      <c r="AF181" s="80"/>
      <c r="AG181" s="81"/>
      <c r="AH181" s="80"/>
      <c r="AI181" s="62"/>
      <c r="AJ181" s="62"/>
      <c r="AK181" s="73"/>
      <c r="AL181" s="62"/>
      <c r="AM181" s="73"/>
      <c r="AN181" s="73"/>
      <c r="AO181" s="82"/>
      <c r="AP181" s="82"/>
      <c r="AQ181" s="83"/>
    </row>
    <row r="182" spans="1:43" s="84" customFormat="1" x14ac:dyDescent="0.25">
      <c r="A182" s="62"/>
      <c r="B182" s="67"/>
      <c r="C182" s="62"/>
      <c r="D182" s="67"/>
      <c r="E182" s="68"/>
      <c r="F182" s="68"/>
      <c r="G182" s="68"/>
      <c r="H182" s="69"/>
      <c r="I182" s="68"/>
      <c r="J182" s="67"/>
      <c r="K182" s="70"/>
      <c r="L182" s="71"/>
      <c r="M182" s="66"/>
      <c r="N182" s="62"/>
      <c r="O182" s="72"/>
      <c r="P182" s="62"/>
      <c r="Q182" s="62"/>
      <c r="R182" s="62"/>
      <c r="S182" s="62"/>
      <c r="T182" s="73"/>
      <c r="U182" s="74"/>
      <c r="V182" s="75"/>
      <c r="W182" s="75"/>
      <c r="X182" s="76"/>
      <c r="Y182" s="77"/>
      <c r="Z182" s="78"/>
      <c r="AA182" s="78"/>
      <c r="AB182" s="78"/>
      <c r="AC182" s="78"/>
      <c r="AD182" s="79"/>
      <c r="AE182" s="78"/>
      <c r="AF182" s="80"/>
      <c r="AG182" s="81"/>
      <c r="AH182" s="80"/>
      <c r="AI182" s="62"/>
      <c r="AJ182" s="62"/>
      <c r="AK182" s="73"/>
      <c r="AL182" s="62"/>
      <c r="AM182" s="73"/>
      <c r="AN182" s="73"/>
      <c r="AO182" s="82"/>
      <c r="AP182" s="82"/>
      <c r="AQ182" s="83"/>
    </row>
    <row r="183" spans="1:43" s="84" customFormat="1" x14ac:dyDescent="0.25">
      <c r="A183" s="62"/>
      <c r="B183" s="67"/>
      <c r="C183" s="62"/>
      <c r="D183" s="67"/>
      <c r="E183" s="68"/>
      <c r="F183" s="68"/>
      <c r="G183" s="68"/>
      <c r="H183" s="69"/>
      <c r="I183" s="68"/>
      <c r="J183" s="67"/>
      <c r="K183" s="70"/>
      <c r="L183" s="71"/>
      <c r="M183" s="66"/>
      <c r="N183" s="62"/>
      <c r="O183" s="72"/>
      <c r="P183" s="62"/>
      <c r="Q183" s="62"/>
      <c r="R183" s="62"/>
      <c r="S183" s="62"/>
      <c r="T183" s="73"/>
      <c r="U183" s="74"/>
      <c r="V183" s="75"/>
      <c r="W183" s="75"/>
      <c r="X183" s="76"/>
      <c r="Y183" s="77"/>
      <c r="Z183" s="78"/>
      <c r="AA183" s="78"/>
      <c r="AB183" s="78"/>
      <c r="AC183" s="78"/>
      <c r="AD183" s="79"/>
      <c r="AE183" s="78"/>
      <c r="AF183" s="80"/>
      <c r="AG183" s="81"/>
      <c r="AH183" s="80"/>
      <c r="AI183" s="62"/>
      <c r="AJ183" s="62"/>
      <c r="AK183" s="73"/>
      <c r="AL183" s="62"/>
      <c r="AM183" s="73"/>
      <c r="AN183" s="73"/>
      <c r="AO183" s="82"/>
      <c r="AP183" s="82"/>
      <c r="AQ183" s="83"/>
    </row>
    <row r="184" spans="1:43" s="84" customFormat="1" x14ac:dyDescent="0.25">
      <c r="A184" s="62"/>
      <c r="B184" s="67"/>
      <c r="C184" s="62"/>
      <c r="D184" s="67"/>
      <c r="E184" s="68"/>
      <c r="F184" s="68"/>
      <c r="G184" s="68"/>
      <c r="H184" s="69"/>
      <c r="I184" s="68"/>
      <c r="J184" s="67"/>
      <c r="K184" s="70"/>
      <c r="L184" s="71"/>
      <c r="M184" s="66"/>
      <c r="N184" s="62"/>
      <c r="O184" s="72"/>
      <c r="P184" s="62"/>
      <c r="Q184" s="62"/>
      <c r="R184" s="62"/>
      <c r="S184" s="62"/>
      <c r="T184" s="73"/>
      <c r="U184" s="74"/>
      <c r="V184" s="75"/>
      <c r="W184" s="75"/>
      <c r="X184" s="76"/>
      <c r="Y184" s="77"/>
      <c r="Z184" s="78"/>
      <c r="AA184" s="78"/>
      <c r="AB184" s="78"/>
      <c r="AC184" s="78"/>
      <c r="AD184" s="79"/>
      <c r="AE184" s="78"/>
      <c r="AF184" s="80"/>
      <c r="AG184" s="81"/>
      <c r="AH184" s="80"/>
      <c r="AI184" s="62"/>
      <c r="AJ184" s="62"/>
      <c r="AK184" s="73"/>
      <c r="AL184" s="62"/>
      <c r="AM184" s="73"/>
      <c r="AN184" s="73"/>
      <c r="AO184" s="82"/>
      <c r="AP184" s="82"/>
      <c r="AQ184" s="83"/>
    </row>
    <row r="185" spans="1:43" s="84" customFormat="1" x14ac:dyDescent="0.25">
      <c r="A185" s="62"/>
      <c r="B185" s="67"/>
      <c r="C185" s="62"/>
      <c r="D185" s="67"/>
      <c r="E185" s="68"/>
      <c r="F185" s="68"/>
      <c r="G185" s="68"/>
      <c r="H185" s="69"/>
      <c r="I185" s="68"/>
      <c r="J185" s="67"/>
      <c r="K185" s="70"/>
      <c r="L185" s="71"/>
      <c r="M185" s="66"/>
      <c r="N185" s="62"/>
      <c r="O185" s="72"/>
      <c r="P185" s="62"/>
      <c r="Q185" s="62"/>
      <c r="R185" s="62"/>
      <c r="S185" s="62"/>
      <c r="T185" s="73"/>
      <c r="U185" s="74"/>
      <c r="V185" s="75"/>
      <c r="W185" s="75"/>
      <c r="X185" s="76"/>
      <c r="Y185" s="77"/>
      <c r="Z185" s="78"/>
      <c r="AA185" s="78"/>
      <c r="AB185" s="78"/>
      <c r="AC185" s="78"/>
      <c r="AD185" s="79"/>
      <c r="AE185" s="78"/>
      <c r="AF185" s="80"/>
      <c r="AG185" s="81"/>
      <c r="AH185" s="80"/>
      <c r="AI185" s="62"/>
      <c r="AJ185" s="62"/>
      <c r="AK185" s="73"/>
      <c r="AL185" s="62"/>
      <c r="AM185" s="73"/>
      <c r="AN185" s="73"/>
      <c r="AO185" s="82"/>
      <c r="AP185" s="82"/>
      <c r="AQ185" s="83"/>
    </row>
    <row r="186" spans="1:43" s="84" customFormat="1" x14ac:dyDescent="0.25">
      <c r="A186" s="62"/>
      <c r="B186" s="67"/>
      <c r="C186" s="62"/>
      <c r="D186" s="67"/>
      <c r="E186" s="68"/>
      <c r="F186" s="68"/>
      <c r="G186" s="68"/>
      <c r="H186" s="69"/>
      <c r="I186" s="68"/>
      <c r="J186" s="67"/>
      <c r="K186" s="70"/>
      <c r="L186" s="71"/>
      <c r="M186" s="66"/>
      <c r="N186" s="62"/>
      <c r="O186" s="72"/>
      <c r="P186" s="62"/>
      <c r="Q186" s="62"/>
      <c r="R186" s="62"/>
      <c r="S186" s="62"/>
      <c r="T186" s="73"/>
      <c r="U186" s="74"/>
      <c r="V186" s="75"/>
      <c r="W186" s="75"/>
      <c r="X186" s="76"/>
      <c r="Y186" s="77"/>
      <c r="Z186" s="78"/>
      <c r="AA186" s="78"/>
      <c r="AB186" s="78"/>
      <c r="AC186" s="78"/>
      <c r="AD186" s="79"/>
      <c r="AE186" s="78"/>
      <c r="AF186" s="80"/>
      <c r="AG186" s="81"/>
      <c r="AH186" s="80"/>
      <c r="AI186" s="62"/>
      <c r="AJ186" s="62"/>
      <c r="AK186" s="73"/>
      <c r="AL186" s="62"/>
      <c r="AM186" s="73"/>
      <c r="AN186" s="73"/>
      <c r="AO186" s="82"/>
      <c r="AP186" s="82"/>
      <c r="AQ186" s="83"/>
    </row>
    <row r="187" spans="1:43" s="84" customFormat="1" x14ac:dyDescent="0.25">
      <c r="A187" s="62"/>
      <c r="B187" s="67"/>
      <c r="C187" s="62"/>
      <c r="D187" s="67"/>
      <c r="E187" s="68"/>
      <c r="F187" s="68"/>
      <c r="G187" s="68"/>
      <c r="H187" s="69"/>
      <c r="I187" s="68"/>
      <c r="J187" s="67"/>
      <c r="K187" s="70"/>
      <c r="L187" s="71"/>
      <c r="M187" s="66"/>
      <c r="N187" s="62"/>
      <c r="O187" s="72"/>
      <c r="P187" s="62"/>
      <c r="Q187" s="62"/>
      <c r="R187" s="62"/>
      <c r="S187" s="62"/>
      <c r="T187" s="73"/>
      <c r="U187" s="74"/>
      <c r="V187" s="75"/>
      <c r="W187" s="75"/>
      <c r="X187" s="76"/>
      <c r="Y187" s="77"/>
      <c r="Z187" s="78"/>
      <c r="AA187" s="78"/>
      <c r="AB187" s="78"/>
      <c r="AC187" s="78"/>
      <c r="AD187" s="79"/>
      <c r="AE187" s="78"/>
      <c r="AF187" s="80"/>
      <c r="AG187" s="81"/>
      <c r="AH187" s="80"/>
      <c r="AI187" s="62"/>
      <c r="AJ187" s="62"/>
      <c r="AK187" s="73"/>
      <c r="AL187" s="62"/>
      <c r="AM187" s="73"/>
      <c r="AN187" s="73"/>
      <c r="AO187" s="82"/>
      <c r="AP187" s="82"/>
      <c r="AQ187" s="83"/>
    </row>
    <row r="188" spans="1:43" s="84" customFormat="1" x14ac:dyDescent="0.25">
      <c r="A188" s="62"/>
      <c r="B188" s="67"/>
      <c r="C188" s="62"/>
      <c r="D188" s="67"/>
      <c r="E188" s="68"/>
      <c r="F188" s="68"/>
      <c r="G188" s="68"/>
      <c r="H188" s="69"/>
      <c r="I188" s="68"/>
      <c r="J188" s="67"/>
      <c r="K188" s="70"/>
      <c r="L188" s="71"/>
      <c r="M188" s="66"/>
      <c r="N188" s="62"/>
      <c r="O188" s="72"/>
      <c r="P188" s="62"/>
      <c r="Q188" s="62"/>
      <c r="R188" s="62"/>
      <c r="S188" s="62"/>
      <c r="T188" s="73"/>
      <c r="U188" s="74"/>
      <c r="V188" s="75"/>
      <c r="W188" s="75"/>
      <c r="X188" s="76"/>
      <c r="Y188" s="77"/>
      <c r="Z188" s="78"/>
      <c r="AA188" s="78"/>
      <c r="AB188" s="78"/>
      <c r="AC188" s="78"/>
      <c r="AD188" s="79"/>
      <c r="AE188" s="78"/>
      <c r="AF188" s="80"/>
      <c r="AG188" s="81"/>
      <c r="AH188" s="80"/>
      <c r="AI188" s="62"/>
      <c r="AJ188" s="62"/>
      <c r="AK188" s="73"/>
      <c r="AL188" s="62"/>
      <c r="AM188" s="73"/>
      <c r="AN188" s="73"/>
      <c r="AO188" s="82"/>
      <c r="AP188" s="82"/>
      <c r="AQ188" s="83"/>
    </row>
    <row r="189" spans="1:43" s="84" customFormat="1" x14ac:dyDescent="0.25">
      <c r="A189" s="62"/>
      <c r="B189" s="67"/>
      <c r="C189" s="62"/>
      <c r="D189" s="67"/>
      <c r="E189" s="68"/>
      <c r="F189" s="68"/>
      <c r="G189" s="68"/>
      <c r="H189" s="69"/>
      <c r="I189" s="68"/>
      <c r="J189" s="67"/>
      <c r="K189" s="70"/>
      <c r="L189" s="71"/>
      <c r="M189" s="66"/>
      <c r="N189" s="62"/>
      <c r="O189" s="72"/>
      <c r="P189" s="62"/>
      <c r="Q189" s="62"/>
      <c r="R189" s="62"/>
      <c r="S189" s="62"/>
      <c r="T189" s="73"/>
      <c r="U189" s="74"/>
      <c r="V189" s="75"/>
      <c r="W189" s="75"/>
      <c r="X189" s="76"/>
      <c r="Y189" s="77"/>
      <c r="Z189" s="78"/>
      <c r="AA189" s="78"/>
      <c r="AB189" s="78"/>
      <c r="AC189" s="78"/>
      <c r="AD189" s="79"/>
      <c r="AE189" s="78"/>
      <c r="AF189" s="80"/>
      <c r="AG189" s="81"/>
      <c r="AH189" s="80"/>
      <c r="AI189" s="62"/>
      <c r="AJ189" s="62"/>
      <c r="AK189" s="73"/>
      <c r="AL189" s="62"/>
      <c r="AM189" s="73"/>
      <c r="AN189" s="73"/>
      <c r="AO189" s="82"/>
      <c r="AP189" s="82"/>
      <c r="AQ189" s="83"/>
    </row>
    <row r="190" spans="1:43" s="84" customFormat="1" x14ac:dyDescent="0.25">
      <c r="A190" s="62"/>
      <c r="B190" s="67"/>
      <c r="C190" s="62"/>
      <c r="D190" s="67"/>
      <c r="E190" s="68"/>
      <c r="F190" s="68"/>
      <c r="G190" s="68"/>
      <c r="H190" s="69"/>
      <c r="I190" s="68"/>
      <c r="J190" s="67"/>
      <c r="K190" s="70"/>
      <c r="L190" s="71"/>
      <c r="M190" s="66"/>
      <c r="N190" s="62"/>
      <c r="O190" s="72"/>
      <c r="P190" s="62"/>
      <c r="Q190" s="62"/>
      <c r="R190" s="62"/>
      <c r="S190" s="62"/>
      <c r="T190" s="73"/>
      <c r="U190" s="74"/>
      <c r="V190" s="75"/>
      <c r="W190" s="75"/>
      <c r="X190" s="76"/>
      <c r="Y190" s="77"/>
      <c r="Z190" s="78"/>
      <c r="AA190" s="78"/>
      <c r="AB190" s="78"/>
      <c r="AC190" s="78"/>
      <c r="AD190" s="79"/>
      <c r="AE190" s="78"/>
      <c r="AF190" s="80"/>
      <c r="AG190" s="81"/>
      <c r="AH190" s="80"/>
      <c r="AI190" s="62"/>
      <c r="AJ190" s="62"/>
      <c r="AK190" s="73"/>
      <c r="AL190" s="62"/>
      <c r="AM190" s="73"/>
      <c r="AN190" s="73"/>
      <c r="AO190" s="82"/>
      <c r="AP190" s="82"/>
      <c r="AQ190" s="83"/>
    </row>
    <row r="191" spans="1:43" s="84" customFormat="1" x14ac:dyDescent="0.25">
      <c r="A191" s="62"/>
      <c r="B191" s="67"/>
      <c r="C191" s="62"/>
      <c r="D191" s="67"/>
      <c r="E191" s="68"/>
      <c r="F191" s="68"/>
      <c r="G191" s="68"/>
      <c r="H191" s="69"/>
      <c r="I191" s="68"/>
      <c r="J191" s="67"/>
      <c r="K191" s="70"/>
      <c r="L191" s="71"/>
      <c r="M191" s="66"/>
      <c r="N191" s="62"/>
      <c r="O191" s="72"/>
      <c r="P191" s="62"/>
      <c r="Q191" s="62"/>
      <c r="R191" s="62"/>
      <c r="S191" s="62"/>
      <c r="T191" s="73"/>
      <c r="U191" s="74"/>
      <c r="V191" s="75"/>
      <c r="W191" s="75"/>
      <c r="X191" s="76"/>
      <c r="Y191" s="77"/>
      <c r="Z191" s="78"/>
      <c r="AA191" s="78"/>
      <c r="AB191" s="78"/>
      <c r="AC191" s="78"/>
      <c r="AD191" s="79"/>
      <c r="AE191" s="78"/>
      <c r="AF191" s="80"/>
      <c r="AG191" s="81"/>
      <c r="AH191" s="80"/>
      <c r="AI191" s="62"/>
      <c r="AJ191" s="62"/>
      <c r="AK191" s="73"/>
      <c r="AL191" s="62"/>
      <c r="AM191" s="73"/>
      <c r="AN191" s="73"/>
      <c r="AO191" s="82"/>
      <c r="AP191" s="82"/>
      <c r="AQ191" s="83"/>
    </row>
    <row r="192" spans="1:43" s="84" customFormat="1" x14ac:dyDescent="0.25">
      <c r="A192" s="62"/>
      <c r="B192" s="67"/>
      <c r="C192" s="62"/>
      <c r="D192" s="67"/>
      <c r="E192" s="68"/>
      <c r="F192" s="68"/>
      <c r="G192" s="68"/>
      <c r="H192" s="69"/>
      <c r="I192" s="68"/>
      <c r="J192" s="67"/>
      <c r="K192" s="70"/>
      <c r="L192" s="71"/>
      <c r="M192" s="66"/>
      <c r="N192" s="62"/>
      <c r="O192" s="72"/>
      <c r="P192" s="62"/>
      <c r="Q192" s="62"/>
      <c r="R192" s="62"/>
      <c r="S192" s="62"/>
      <c r="T192" s="73"/>
      <c r="U192" s="74"/>
      <c r="V192" s="75"/>
      <c r="W192" s="75"/>
      <c r="X192" s="76"/>
      <c r="Y192" s="77"/>
      <c r="Z192" s="78"/>
      <c r="AA192" s="78"/>
      <c r="AB192" s="78"/>
      <c r="AC192" s="78"/>
      <c r="AD192" s="79"/>
      <c r="AE192" s="78"/>
      <c r="AF192" s="80"/>
      <c r="AG192" s="81"/>
      <c r="AH192" s="80"/>
      <c r="AI192" s="62"/>
      <c r="AJ192" s="62"/>
      <c r="AK192" s="73"/>
      <c r="AL192" s="62"/>
      <c r="AM192" s="73"/>
      <c r="AN192" s="73"/>
      <c r="AO192" s="82"/>
      <c r="AP192" s="82"/>
      <c r="AQ192" s="83"/>
    </row>
    <row r="193" spans="1:43" s="84" customFormat="1" x14ac:dyDescent="0.25">
      <c r="A193" s="62"/>
      <c r="B193" s="67"/>
      <c r="C193" s="62"/>
      <c r="D193" s="67"/>
      <c r="E193" s="68"/>
      <c r="F193" s="68"/>
      <c r="G193" s="68"/>
      <c r="H193" s="69"/>
      <c r="I193" s="68"/>
      <c r="J193" s="67"/>
      <c r="K193" s="70"/>
      <c r="L193" s="71"/>
      <c r="M193" s="66"/>
      <c r="N193" s="62"/>
      <c r="O193" s="72"/>
      <c r="P193" s="62"/>
      <c r="Q193" s="62"/>
      <c r="R193" s="62"/>
      <c r="S193" s="62"/>
      <c r="T193" s="73"/>
      <c r="U193" s="74"/>
      <c r="V193" s="75"/>
      <c r="W193" s="75"/>
      <c r="X193" s="76"/>
      <c r="Y193" s="77"/>
      <c r="Z193" s="78"/>
      <c r="AA193" s="78"/>
      <c r="AB193" s="78"/>
      <c r="AC193" s="78"/>
      <c r="AD193" s="79"/>
      <c r="AE193" s="78"/>
      <c r="AF193" s="80"/>
      <c r="AG193" s="81"/>
      <c r="AH193" s="80"/>
      <c r="AI193" s="62"/>
      <c r="AJ193" s="62"/>
      <c r="AK193" s="73"/>
      <c r="AL193" s="62"/>
      <c r="AM193" s="73"/>
      <c r="AN193" s="73"/>
      <c r="AO193" s="82"/>
      <c r="AP193" s="82"/>
      <c r="AQ193" s="83"/>
    </row>
    <row r="194" spans="1:43" s="84" customFormat="1" x14ac:dyDescent="0.25">
      <c r="A194" s="62"/>
      <c r="B194" s="67"/>
      <c r="C194" s="62"/>
      <c r="D194" s="67"/>
      <c r="E194" s="68"/>
      <c r="F194" s="68"/>
      <c r="G194" s="68"/>
      <c r="H194" s="69"/>
      <c r="I194" s="68"/>
      <c r="J194" s="67"/>
      <c r="K194" s="70"/>
      <c r="L194" s="71"/>
      <c r="M194" s="66"/>
      <c r="N194" s="62"/>
      <c r="O194" s="72"/>
      <c r="P194" s="62"/>
      <c r="Q194" s="62"/>
      <c r="R194" s="62"/>
      <c r="S194" s="62"/>
      <c r="T194" s="73"/>
      <c r="U194" s="74"/>
      <c r="V194" s="75"/>
      <c r="W194" s="75"/>
      <c r="X194" s="76"/>
      <c r="Y194" s="77"/>
      <c r="Z194" s="78"/>
      <c r="AA194" s="78"/>
      <c r="AB194" s="78"/>
      <c r="AC194" s="78"/>
      <c r="AD194" s="79"/>
      <c r="AE194" s="78"/>
      <c r="AF194" s="80"/>
      <c r="AG194" s="81"/>
      <c r="AH194" s="80"/>
      <c r="AI194" s="62"/>
      <c r="AJ194" s="62"/>
      <c r="AK194" s="73"/>
      <c r="AL194" s="62"/>
      <c r="AM194" s="73"/>
      <c r="AN194" s="73"/>
      <c r="AO194" s="82"/>
      <c r="AP194" s="82"/>
      <c r="AQ194" s="83"/>
    </row>
    <row r="195" spans="1:43" s="84" customFormat="1" x14ac:dyDescent="0.25">
      <c r="A195" s="62"/>
      <c r="B195" s="67"/>
      <c r="C195" s="62"/>
      <c r="D195" s="67"/>
      <c r="E195" s="68"/>
      <c r="F195" s="68"/>
      <c r="G195" s="68"/>
      <c r="H195" s="69"/>
      <c r="I195" s="68"/>
      <c r="J195" s="67"/>
      <c r="K195" s="70"/>
      <c r="L195" s="71"/>
      <c r="M195" s="66"/>
      <c r="N195" s="62"/>
      <c r="O195" s="72"/>
      <c r="P195" s="62"/>
      <c r="Q195" s="62"/>
      <c r="R195" s="62"/>
      <c r="S195" s="62"/>
      <c r="T195" s="73"/>
      <c r="U195" s="74"/>
      <c r="V195" s="75"/>
      <c r="W195" s="75"/>
      <c r="X195" s="76"/>
      <c r="Y195" s="77"/>
      <c r="Z195" s="78"/>
      <c r="AA195" s="78"/>
      <c r="AB195" s="78"/>
      <c r="AC195" s="78"/>
      <c r="AD195" s="79"/>
      <c r="AE195" s="78"/>
      <c r="AF195" s="80"/>
      <c r="AG195" s="81"/>
      <c r="AH195" s="80"/>
      <c r="AI195" s="62"/>
      <c r="AJ195" s="62"/>
      <c r="AK195" s="73"/>
      <c r="AL195" s="62"/>
      <c r="AM195" s="73"/>
      <c r="AN195" s="73"/>
      <c r="AO195" s="82"/>
      <c r="AP195" s="82"/>
      <c r="AQ195" s="83"/>
    </row>
    <row r="196" spans="1:43" s="84" customFormat="1" x14ac:dyDescent="0.25">
      <c r="A196" s="62"/>
      <c r="B196" s="67"/>
      <c r="C196" s="62"/>
      <c r="D196" s="67"/>
      <c r="E196" s="68"/>
      <c r="F196" s="68"/>
      <c r="G196" s="68"/>
      <c r="H196" s="69"/>
      <c r="I196" s="68"/>
      <c r="J196" s="67"/>
      <c r="K196" s="70"/>
      <c r="L196" s="71"/>
      <c r="M196" s="66"/>
      <c r="N196" s="62"/>
      <c r="O196" s="72"/>
      <c r="P196" s="62"/>
      <c r="Q196" s="62"/>
      <c r="R196" s="62"/>
      <c r="S196" s="62"/>
      <c r="T196" s="73"/>
      <c r="U196" s="74"/>
      <c r="V196" s="75"/>
      <c r="W196" s="75"/>
      <c r="X196" s="76"/>
      <c r="Y196" s="77"/>
      <c r="Z196" s="78"/>
      <c r="AA196" s="78"/>
      <c r="AB196" s="78"/>
      <c r="AC196" s="78"/>
      <c r="AD196" s="79"/>
      <c r="AE196" s="78"/>
      <c r="AF196" s="80"/>
      <c r="AG196" s="81"/>
      <c r="AH196" s="80"/>
      <c r="AI196" s="62"/>
      <c r="AJ196" s="62"/>
      <c r="AK196" s="73"/>
      <c r="AL196" s="62"/>
      <c r="AM196" s="73"/>
      <c r="AN196" s="73"/>
      <c r="AO196" s="82"/>
      <c r="AP196" s="82"/>
      <c r="AQ196" s="83"/>
    </row>
    <row r="197" spans="1:43" s="84" customFormat="1" x14ac:dyDescent="0.25">
      <c r="A197" s="62"/>
      <c r="B197" s="67"/>
      <c r="C197" s="62"/>
      <c r="D197" s="67"/>
      <c r="E197" s="68"/>
      <c r="F197" s="68"/>
      <c r="G197" s="68"/>
      <c r="H197" s="69"/>
      <c r="I197" s="68"/>
      <c r="J197" s="67"/>
      <c r="K197" s="70"/>
      <c r="L197" s="71"/>
      <c r="M197" s="66"/>
      <c r="N197" s="62"/>
      <c r="O197" s="72"/>
      <c r="P197" s="62"/>
      <c r="Q197" s="62"/>
      <c r="R197" s="62"/>
      <c r="S197" s="62"/>
      <c r="T197" s="73"/>
      <c r="U197" s="74"/>
      <c r="V197" s="75"/>
      <c r="W197" s="75"/>
      <c r="X197" s="76"/>
      <c r="Y197" s="77"/>
      <c r="Z197" s="78"/>
      <c r="AA197" s="78"/>
      <c r="AB197" s="78"/>
      <c r="AC197" s="78"/>
      <c r="AD197" s="79"/>
      <c r="AE197" s="78"/>
      <c r="AF197" s="80"/>
      <c r="AG197" s="81"/>
      <c r="AH197" s="80"/>
      <c r="AI197" s="62"/>
      <c r="AJ197" s="62"/>
      <c r="AK197" s="73"/>
      <c r="AL197" s="62"/>
      <c r="AM197" s="73"/>
      <c r="AN197" s="73"/>
      <c r="AO197" s="82"/>
      <c r="AP197" s="82"/>
      <c r="AQ197" s="83"/>
    </row>
    <row r="198" spans="1:43" s="84" customFormat="1" x14ac:dyDescent="0.25">
      <c r="A198" s="62"/>
      <c r="B198" s="67"/>
      <c r="C198" s="62"/>
      <c r="D198" s="67"/>
      <c r="E198" s="68"/>
      <c r="F198" s="68"/>
      <c r="G198" s="68"/>
      <c r="H198" s="69"/>
      <c r="I198" s="68"/>
      <c r="J198" s="67"/>
      <c r="K198" s="70"/>
      <c r="L198" s="71"/>
      <c r="M198" s="66"/>
      <c r="N198" s="62"/>
      <c r="O198" s="72"/>
      <c r="P198" s="62"/>
      <c r="Q198" s="62"/>
      <c r="R198" s="62"/>
      <c r="S198" s="62"/>
      <c r="T198" s="73"/>
      <c r="U198" s="74"/>
      <c r="V198" s="75"/>
      <c r="W198" s="75"/>
      <c r="X198" s="76"/>
      <c r="Y198" s="77"/>
      <c r="Z198" s="78"/>
      <c r="AA198" s="78"/>
      <c r="AB198" s="78"/>
      <c r="AC198" s="78"/>
      <c r="AD198" s="79"/>
      <c r="AE198" s="78"/>
      <c r="AF198" s="80"/>
      <c r="AG198" s="81"/>
      <c r="AH198" s="80"/>
      <c r="AI198" s="62"/>
      <c r="AJ198" s="62"/>
      <c r="AK198" s="73"/>
      <c r="AL198" s="62"/>
      <c r="AM198" s="73"/>
      <c r="AN198" s="73"/>
      <c r="AO198" s="82"/>
      <c r="AP198" s="82"/>
      <c r="AQ198" s="83"/>
    </row>
    <row r="199" spans="1:43" s="84" customFormat="1" x14ac:dyDescent="0.25">
      <c r="A199" s="62"/>
      <c r="B199" s="67"/>
      <c r="C199" s="62"/>
      <c r="D199" s="67"/>
      <c r="E199" s="68"/>
      <c r="F199" s="68"/>
      <c r="G199" s="68"/>
      <c r="H199" s="69"/>
      <c r="I199" s="68"/>
      <c r="J199" s="67"/>
      <c r="K199" s="70"/>
      <c r="L199" s="71"/>
      <c r="M199" s="66"/>
      <c r="N199" s="62"/>
      <c r="O199" s="72"/>
      <c r="P199" s="62"/>
      <c r="Q199" s="62"/>
      <c r="R199" s="62"/>
      <c r="S199" s="62"/>
      <c r="T199" s="73"/>
      <c r="U199" s="74"/>
      <c r="V199" s="75"/>
      <c r="W199" s="75"/>
      <c r="X199" s="76"/>
      <c r="Y199" s="77"/>
      <c r="Z199" s="78"/>
      <c r="AA199" s="78"/>
      <c r="AB199" s="78"/>
      <c r="AC199" s="78"/>
      <c r="AD199" s="79"/>
      <c r="AE199" s="78"/>
      <c r="AF199" s="80"/>
      <c r="AG199" s="81"/>
      <c r="AH199" s="80"/>
      <c r="AI199" s="62"/>
      <c r="AJ199" s="62"/>
      <c r="AK199" s="73"/>
      <c r="AL199" s="62"/>
      <c r="AM199" s="73"/>
      <c r="AN199" s="73"/>
      <c r="AO199" s="82"/>
      <c r="AP199" s="82"/>
      <c r="AQ199" s="83"/>
    </row>
    <row r="200" spans="1:43" s="84" customFormat="1" x14ac:dyDescent="0.25">
      <c r="A200" s="62"/>
      <c r="B200" s="67"/>
      <c r="C200" s="62"/>
      <c r="D200" s="67"/>
      <c r="E200" s="68"/>
      <c r="F200" s="68"/>
      <c r="G200" s="68"/>
      <c r="H200" s="69"/>
      <c r="I200" s="68"/>
      <c r="J200" s="67"/>
      <c r="K200" s="70"/>
      <c r="L200" s="71"/>
      <c r="M200" s="66"/>
      <c r="N200" s="62"/>
      <c r="O200" s="72"/>
      <c r="P200" s="62"/>
      <c r="Q200" s="62"/>
      <c r="R200" s="62"/>
      <c r="S200" s="62"/>
      <c r="T200" s="73"/>
      <c r="U200" s="74"/>
      <c r="V200" s="75"/>
      <c r="W200" s="75"/>
      <c r="X200" s="76"/>
      <c r="Y200" s="77"/>
      <c r="Z200" s="78"/>
      <c r="AA200" s="78"/>
      <c r="AB200" s="78"/>
      <c r="AC200" s="78"/>
      <c r="AD200" s="79"/>
      <c r="AE200" s="78"/>
      <c r="AF200" s="80"/>
      <c r="AG200" s="81"/>
      <c r="AH200" s="80"/>
      <c r="AI200" s="62"/>
      <c r="AJ200" s="62"/>
      <c r="AK200" s="73"/>
      <c r="AL200" s="62"/>
      <c r="AM200" s="73"/>
      <c r="AN200" s="73"/>
      <c r="AO200" s="82"/>
      <c r="AP200" s="82"/>
      <c r="AQ200" s="83"/>
    </row>
    <row r="201" spans="1:43" s="84" customFormat="1" x14ac:dyDescent="0.25">
      <c r="A201" s="62"/>
      <c r="B201" s="67"/>
      <c r="C201" s="62"/>
      <c r="D201" s="67"/>
      <c r="E201" s="68"/>
      <c r="F201" s="68"/>
      <c r="G201" s="68"/>
      <c r="H201" s="69"/>
      <c r="I201" s="68"/>
      <c r="J201" s="67"/>
      <c r="K201" s="70"/>
      <c r="L201" s="71"/>
      <c r="M201" s="66"/>
      <c r="N201" s="62"/>
      <c r="O201" s="72"/>
      <c r="P201" s="62"/>
      <c r="Q201" s="62"/>
      <c r="R201" s="62"/>
      <c r="S201" s="62"/>
      <c r="T201" s="73"/>
      <c r="U201" s="74"/>
      <c r="V201" s="75"/>
      <c r="W201" s="75"/>
      <c r="X201" s="76"/>
      <c r="Y201" s="77"/>
      <c r="Z201" s="78"/>
      <c r="AA201" s="78"/>
      <c r="AB201" s="78"/>
      <c r="AC201" s="78"/>
      <c r="AD201" s="79"/>
      <c r="AE201" s="78"/>
      <c r="AF201" s="80"/>
      <c r="AG201" s="81"/>
      <c r="AH201" s="80"/>
      <c r="AI201" s="62"/>
      <c r="AJ201" s="62"/>
      <c r="AK201" s="73"/>
      <c r="AL201" s="62"/>
      <c r="AM201" s="73"/>
      <c r="AN201" s="73"/>
      <c r="AO201" s="82"/>
      <c r="AP201" s="82"/>
      <c r="AQ201" s="83"/>
    </row>
    <row r="202" spans="1:43" s="84" customFormat="1" x14ac:dyDescent="0.25">
      <c r="A202" s="62"/>
      <c r="B202" s="67"/>
      <c r="C202" s="62"/>
      <c r="D202" s="67"/>
      <c r="E202" s="68"/>
      <c r="F202" s="68"/>
      <c r="G202" s="68"/>
      <c r="H202" s="69"/>
      <c r="I202" s="68"/>
      <c r="J202" s="67"/>
      <c r="K202" s="70"/>
      <c r="L202" s="71"/>
      <c r="M202" s="66"/>
      <c r="N202" s="62"/>
      <c r="O202" s="72"/>
      <c r="P202" s="62"/>
      <c r="Q202" s="62"/>
      <c r="R202" s="62"/>
      <c r="S202" s="62"/>
      <c r="T202" s="73"/>
      <c r="U202" s="74"/>
      <c r="V202" s="75"/>
      <c r="W202" s="75"/>
      <c r="X202" s="76"/>
      <c r="Y202" s="77"/>
      <c r="Z202" s="78"/>
      <c r="AA202" s="78"/>
      <c r="AB202" s="78"/>
      <c r="AC202" s="78"/>
      <c r="AD202" s="79"/>
      <c r="AE202" s="78"/>
      <c r="AF202" s="80"/>
      <c r="AG202" s="81"/>
      <c r="AH202" s="80"/>
      <c r="AI202" s="62"/>
      <c r="AJ202" s="62"/>
      <c r="AK202" s="73"/>
      <c r="AL202" s="62"/>
      <c r="AM202" s="73"/>
      <c r="AN202" s="73"/>
      <c r="AO202" s="82"/>
      <c r="AP202" s="82"/>
      <c r="AQ202" s="83"/>
    </row>
    <row r="203" spans="1:43" s="84" customFormat="1" x14ac:dyDescent="0.25">
      <c r="A203" s="62"/>
      <c r="B203" s="67"/>
      <c r="C203" s="62"/>
      <c r="D203" s="67"/>
      <c r="E203" s="68"/>
      <c r="F203" s="68"/>
      <c r="G203" s="68"/>
      <c r="H203" s="69"/>
      <c r="I203" s="68"/>
      <c r="J203" s="67"/>
      <c r="K203" s="70"/>
      <c r="L203" s="71"/>
      <c r="M203" s="66"/>
      <c r="N203" s="62"/>
      <c r="O203" s="72"/>
      <c r="P203" s="62"/>
      <c r="Q203" s="62"/>
      <c r="R203" s="62"/>
      <c r="S203" s="62"/>
      <c r="T203" s="73"/>
      <c r="U203" s="74"/>
      <c r="V203" s="75"/>
      <c r="W203" s="75"/>
      <c r="X203" s="76"/>
      <c r="Y203" s="77"/>
      <c r="Z203" s="78"/>
      <c r="AA203" s="78"/>
      <c r="AB203" s="78"/>
      <c r="AC203" s="78"/>
      <c r="AD203" s="79"/>
      <c r="AE203" s="78"/>
      <c r="AF203" s="80"/>
      <c r="AG203" s="81"/>
      <c r="AH203" s="80"/>
      <c r="AI203" s="62"/>
      <c r="AJ203" s="62"/>
      <c r="AK203" s="73"/>
      <c r="AL203" s="62"/>
      <c r="AM203" s="73"/>
      <c r="AN203" s="73"/>
      <c r="AO203" s="82"/>
      <c r="AP203" s="82"/>
      <c r="AQ203" s="83"/>
    </row>
    <row r="204" spans="1:43" s="84" customFormat="1" x14ac:dyDescent="0.25">
      <c r="A204" s="62"/>
      <c r="B204" s="67"/>
      <c r="C204" s="62"/>
      <c r="D204" s="67"/>
      <c r="E204" s="68"/>
      <c r="F204" s="68"/>
      <c r="G204" s="68"/>
      <c r="H204" s="69"/>
      <c r="I204" s="68"/>
      <c r="J204" s="67"/>
      <c r="K204" s="70"/>
      <c r="L204" s="71"/>
      <c r="M204" s="66"/>
      <c r="N204" s="62"/>
      <c r="O204" s="72"/>
      <c r="P204" s="62"/>
      <c r="Q204" s="62"/>
      <c r="R204" s="62"/>
      <c r="S204" s="62"/>
      <c r="T204" s="73"/>
      <c r="U204" s="74"/>
      <c r="V204" s="75"/>
      <c r="W204" s="75"/>
      <c r="X204" s="76"/>
      <c r="Y204" s="77"/>
      <c r="Z204" s="78"/>
      <c r="AA204" s="78"/>
      <c r="AB204" s="78"/>
      <c r="AC204" s="78"/>
      <c r="AD204" s="79"/>
      <c r="AE204" s="78"/>
      <c r="AF204" s="80"/>
      <c r="AG204" s="81"/>
      <c r="AH204" s="80"/>
      <c r="AI204" s="62"/>
      <c r="AJ204" s="62"/>
      <c r="AK204" s="73"/>
      <c r="AL204" s="62"/>
      <c r="AM204" s="73"/>
      <c r="AN204" s="73"/>
      <c r="AO204" s="82"/>
      <c r="AP204" s="82"/>
      <c r="AQ204" s="83"/>
    </row>
    <row r="205" spans="1:43" s="84" customFormat="1" x14ac:dyDescent="0.25">
      <c r="A205" s="62"/>
      <c r="B205" s="67"/>
      <c r="C205" s="62"/>
      <c r="D205" s="67"/>
      <c r="E205" s="68"/>
      <c r="F205" s="68"/>
      <c r="G205" s="68"/>
      <c r="H205" s="69"/>
      <c r="I205" s="68"/>
      <c r="J205" s="67"/>
      <c r="K205" s="70"/>
      <c r="L205" s="71"/>
      <c r="M205" s="66"/>
      <c r="N205" s="62"/>
      <c r="O205" s="72"/>
      <c r="P205" s="62"/>
      <c r="Q205" s="62"/>
      <c r="R205" s="62"/>
      <c r="S205" s="62"/>
      <c r="T205" s="73"/>
      <c r="U205" s="74"/>
      <c r="V205" s="75"/>
      <c r="W205" s="75"/>
      <c r="X205" s="76"/>
      <c r="Y205" s="77"/>
      <c r="Z205" s="78"/>
      <c r="AA205" s="78"/>
      <c r="AB205" s="78"/>
      <c r="AC205" s="78"/>
      <c r="AD205" s="79"/>
      <c r="AE205" s="78"/>
      <c r="AF205" s="80"/>
      <c r="AG205" s="81"/>
      <c r="AH205" s="80"/>
      <c r="AI205" s="62"/>
      <c r="AJ205" s="62"/>
      <c r="AK205" s="73"/>
      <c r="AL205" s="62"/>
      <c r="AM205" s="73"/>
      <c r="AN205" s="73"/>
      <c r="AO205" s="82"/>
      <c r="AP205" s="82"/>
      <c r="AQ205" s="83"/>
    </row>
    <row r="206" spans="1:43" s="84" customFormat="1" x14ac:dyDescent="0.25">
      <c r="A206" s="62"/>
      <c r="B206" s="67"/>
      <c r="C206" s="62"/>
      <c r="D206" s="67"/>
      <c r="E206" s="68"/>
      <c r="F206" s="68"/>
      <c r="G206" s="68"/>
      <c r="H206" s="69"/>
      <c r="I206" s="68"/>
      <c r="J206" s="67"/>
      <c r="K206" s="70"/>
      <c r="L206" s="71"/>
      <c r="M206" s="66"/>
      <c r="N206" s="62"/>
      <c r="O206" s="72"/>
      <c r="P206" s="62"/>
      <c r="Q206" s="62"/>
      <c r="R206" s="62"/>
      <c r="S206" s="62"/>
      <c r="T206" s="73"/>
      <c r="U206" s="74"/>
      <c r="V206" s="75"/>
      <c r="W206" s="75"/>
      <c r="X206" s="76"/>
      <c r="Y206" s="77"/>
      <c r="Z206" s="78"/>
      <c r="AA206" s="78"/>
      <c r="AB206" s="78"/>
      <c r="AC206" s="78"/>
      <c r="AD206" s="79"/>
      <c r="AE206" s="78"/>
      <c r="AF206" s="80"/>
      <c r="AG206" s="81"/>
      <c r="AH206" s="80"/>
      <c r="AI206" s="62"/>
      <c r="AJ206" s="62"/>
      <c r="AK206" s="73"/>
      <c r="AL206" s="62"/>
      <c r="AM206" s="73"/>
      <c r="AN206" s="73"/>
      <c r="AO206" s="82"/>
      <c r="AP206" s="82"/>
      <c r="AQ206" s="83"/>
    </row>
    <row r="207" spans="1:43" s="84" customFormat="1" x14ac:dyDescent="0.25">
      <c r="A207" s="62"/>
      <c r="B207" s="67"/>
      <c r="C207" s="62"/>
      <c r="D207" s="67"/>
      <c r="E207" s="68"/>
      <c r="F207" s="68"/>
      <c r="G207" s="68"/>
      <c r="H207" s="69"/>
      <c r="I207" s="68"/>
      <c r="J207" s="67"/>
      <c r="K207" s="70"/>
      <c r="L207" s="71"/>
      <c r="M207" s="66"/>
      <c r="N207" s="62"/>
      <c r="O207" s="72"/>
      <c r="P207" s="62"/>
      <c r="Q207" s="62"/>
      <c r="R207" s="62"/>
      <c r="S207" s="62"/>
      <c r="T207" s="73"/>
      <c r="U207" s="74"/>
      <c r="V207" s="75"/>
      <c r="W207" s="75"/>
      <c r="X207" s="76"/>
      <c r="Y207" s="77"/>
      <c r="Z207" s="78"/>
      <c r="AA207" s="78"/>
      <c r="AB207" s="78"/>
      <c r="AC207" s="78"/>
      <c r="AD207" s="79"/>
      <c r="AE207" s="78"/>
      <c r="AF207" s="80"/>
      <c r="AG207" s="81"/>
      <c r="AH207" s="80"/>
      <c r="AI207" s="62"/>
      <c r="AJ207" s="62"/>
      <c r="AK207" s="73"/>
      <c r="AL207" s="62"/>
      <c r="AM207" s="73"/>
      <c r="AN207" s="73"/>
      <c r="AO207" s="82"/>
      <c r="AP207" s="82"/>
      <c r="AQ207" s="83"/>
    </row>
    <row r="208" spans="1:43" s="84" customFormat="1" x14ac:dyDescent="0.25">
      <c r="A208" s="62"/>
      <c r="B208" s="67"/>
      <c r="C208" s="62"/>
      <c r="D208" s="67"/>
      <c r="E208" s="68"/>
      <c r="F208" s="68"/>
      <c r="G208" s="68"/>
      <c r="H208" s="69"/>
      <c r="I208" s="68"/>
      <c r="J208" s="67"/>
      <c r="K208" s="70"/>
      <c r="L208" s="71"/>
      <c r="M208" s="66"/>
      <c r="N208" s="62"/>
      <c r="O208" s="72"/>
      <c r="P208" s="62"/>
      <c r="Q208" s="62"/>
      <c r="R208" s="62"/>
      <c r="S208" s="62"/>
      <c r="T208" s="73"/>
      <c r="U208" s="74"/>
      <c r="V208" s="75"/>
      <c r="W208" s="75"/>
      <c r="X208" s="76"/>
      <c r="Y208" s="77"/>
      <c r="Z208" s="78"/>
      <c r="AA208" s="78"/>
      <c r="AB208" s="78"/>
      <c r="AC208" s="78"/>
      <c r="AD208" s="79"/>
      <c r="AE208" s="78"/>
      <c r="AF208" s="80"/>
      <c r="AG208" s="81"/>
      <c r="AH208" s="80"/>
      <c r="AI208" s="62"/>
      <c r="AJ208" s="62"/>
      <c r="AK208" s="73"/>
      <c r="AL208" s="62"/>
      <c r="AM208" s="73"/>
      <c r="AN208" s="73"/>
      <c r="AO208" s="82"/>
      <c r="AP208" s="82"/>
      <c r="AQ208" s="83"/>
    </row>
    <row r="209" spans="1:43" s="84" customFormat="1" x14ac:dyDescent="0.25">
      <c r="A209" s="62"/>
      <c r="B209" s="67"/>
      <c r="C209" s="62"/>
      <c r="D209" s="67"/>
      <c r="E209" s="68"/>
      <c r="F209" s="68"/>
      <c r="G209" s="68"/>
      <c r="H209" s="69"/>
      <c r="I209" s="68"/>
      <c r="J209" s="67"/>
      <c r="K209" s="70"/>
      <c r="L209" s="71"/>
      <c r="M209" s="66"/>
      <c r="N209" s="62"/>
      <c r="O209" s="72"/>
      <c r="P209" s="62"/>
      <c r="Q209" s="62"/>
      <c r="R209" s="62"/>
      <c r="S209" s="62"/>
      <c r="T209" s="73"/>
      <c r="U209" s="74"/>
      <c r="V209" s="75"/>
      <c r="W209" s="75"/>
      <c r="X209" s="76"/>
      <c r="Y209" s="77"/>
      <c r="Z209" s="78"/>
      <c r="AA209" s="78"/>
      <c r="AB209" s="78"/>
      <c r="AC209" s="78"/>
      <c r="AD209" s="79"/>
      <c r="AE209" s="78"/>
      <c r="AF209" s="80"/>
      <c r="AG209" s="81"/>
      <c r="AH209" s="80"/>
      <c r="AI209" s="62"/>
      <c r="AJ209" s="62"/>
      <c r="AK209" s="73"/>
      <c r="AL209" s="62"/>
      <c r="AM209" s="73"/>
      <c r="AN209" s="73"/>
      <c r="AO209" s="82"/>
      <c r="AP209" s="82"/>
      <c r="AQ209" s="83"/>
    </row>
    <row r="210" spans="1:43" s="84" customFormat="1" x14ac:dyDescent="0.25">
      <c r="A210" s="62"/>
      <c r="B210" s="67"/>
      <c r="C210" s="62"/>
      <c r="D210" s="67"/>
      <c r="E210" s="68"/>
      <c r="F210" s="68"/>
      <c r="G210" s="68"/>
      <c r="H210" s="69"/>
      <c r="I210" s="68"/>
      <c r="J210" s="67"/>
      <c r="K210" s="70"/>
      <c r="L210" s="71"/>
      <c r="M210" s="66"/>
      <c r="N210" s="62"/>
      <c r="O210" s="72"/>
      <c r="P210" s="62"/>
      <c r="Q210" s="62"/>
      <c r="R210" s="62"/>
      <c r="S210" s="62"/>
      <c r="T210" s="73"/>
      <c r="U210" s="74"/>
      <c r="V210" s="75"/>
      <c r="W210" s="75"/>
      <c r="X210" s="76"/>
      <c r="Y210" s="77"/>
      <c r="Z210" s="78"/>
      <c r="AA210" s="78"/>
      <c r="AB210" s="78"/>
      <c r="AC210" s="78"/>
      <c r="AD210" s="79"/>
      <c r="AE210" s="78"/>
      <c r="AF210" s="80"/>
      <c r="AG210" s="81"/>
      <c r="AH210" s="80"/>
      <c r="AI210" s="62"/>
      <c r="AJ210" s="62"/>
      <c r="AK210" s="73"/>
      <c r="AL210" s="62"/>
      <c r="AM210" s="73"/>
      <c r="AN210" s="73"/>
      <c r="AO210" s="82"/>
      <c r="AP210" s="82"/>
      <c r="AQ210" s="83"/>
    </row>
    <row r="211" spans="1:43" s="84" customFormat="1" x14ac:dyDescent="0.25">
      <c r="A211" s="62"/>
      <c r="B211" s="67"/>
      <c r="C211" s="62"/>
      <c r="D211" s="67"/>
      <c r="E211" s="68"/>
      <c r="F211" s="68"/>
      <c r="G211" s="68"/>
      <c r="H211" s="69"/>
      <c r="I211" s="68"/>
      <c r="J211" s="67"/>
      <c r="K211" s="70"/>
      <c r="L211" s="71"/>
      <c r="M211" s="66"/>
      <c r="N211" s="62"/>
      <c r="O211" s="72"/>
      <c r="P211" s="62"/>
      <c r="Q211" s="62"/>
      <c r="R211" s="62"/>
      <c r="S211" s="62"/>
      <c r="T211" s="73"/>
      <c r="U211" s="74"/>
      <c r="V211" s="75"/>
      <c r="W211" s="75"/>
      <c r="X211" s="76"/>
      <c r="Y211" s="77"/>
      <c r="Z211" s="78"/>
      <c r="AA211" s="78"/>
      <c r="AB211" s="78"/>
      <c r="AC211" s="78"/>
      <c r="AD211" s="79"/>
      <c r="AE211" s="78"/>
      <c r="AF211" s="80"/>
      <c r="AG211" s="81"/>
      <c r="AH211" s="80"/>
      <c r="AI211" s="62"/>
      <c r="AJ211" s="62"/>
      <c r="AK211" s="73"/>
      <c r="AL211" s="62"/>
      <c r="AM211" s="73"/>
      <c r="AN211" s="73"/>
      <c r="AO211" s="82"/>
      <c r="AP211" s="82"/>
      <c r="AQ211" s="83"/>
    </row>
    <row r="212" spans="1:43" s="84" customFormat="1" x14ac:dyDescent="0.25">
      <c r="A212" s="62"/>
      <c r="B212" s="67"/>
      <c r="C212" s="62"/>
      <c r="D212" s="67"/>
      <c r="E212" s="68"/>
      <c r="F212" s="68"/>
      <c r="G212" s="68"/>
      <c r="H212" s="69"/>
      <c r="I212" s="68"/>
      <c r="J212" s="67"/>
      <c r="K212" s="70"/>
      <c r="L212" s="71"/>
      <c r="M212" s="66"/>
      <c r="N212" s="62"/>
      <c r="O212" s="72"/>
      <c r="P212" s="62"/>
      <c r="Q212" s="62"/>
      <c r="R212" s="62"/>
      <c r="S212" s="62"/>
      <c r="T212" s="73"/>
      <c r="U212" s="74"/>
      <c r="V212" s="75"/>
      <c r="W212" s="75"/>
      <c r="X212" s="76"/>
      <c r="Y212" s="77"/>
      <c r="Z212" s="78"/>
      <c r="AA212" s="78"/>
      <c r="AB212" s="78"/>
      <c r="AC212" s="78"/>
      <c r="AD212" s="79"/>
      <c r="AE212" s="78"/>
      <c r="AF212" s="80"/>
      <c r="AG212" s="81"/>
      <c r="AH212" s="80"/>
      <c r="AI212" s="62"/>
      <c r="AJ212" s="62"/>
      <c r="AK212" s="73"/>
      <c r="AL212" s="62"/>
      <c r="AM212" s="73"/>
      <c r="AN212" s="73"/>
      <c r="AO212" s="82"/>
      <c r="AP212" s="82"/>
      <c r="AQ212" s="83"/>
    </row>
    <row r="213" spans="1:43" s="84" customFormat="1" x14ac:dyDescent="0.25">
      <c r="A213" s="62"/>
      <c r="B213" s="67"/>
      <c r="C213" s="62"/>
      <c r="D213" s="67"/>
      <c r="E213" s="68"/>
      <c r="F213" s="68"/>
      <c r="G213" s="68"/>
      <c r="H213" s="69"/>
      <c r="I213" s="68"/>
      <c r="J213" s="67"/>
      <c r="K213" s="70"/>
      <c r="L213" s="71"/>
      <c r="M213" s="66"/>
      <c r="N213" s="62"/>
      <c r="O213" s="72"/>
      <c r="P213" s="62"/>
      <c r="Q213" s="62"/>
      <c r="R213" s="62"/>
      <c r="S213" s="62"/>
      <c r="T213" s="73"/>
      <c r="U213" s="74"/>
      <c r="V213" s="75"/>
      <c r="W213" s="75"/>
      <c r="X213" s="76"/>
      <c r="Y213" s="77"/>
      <c r="Z213" s="78"/>
      <c r="AA213" s="78"/>
      <c r="AB213" s="78"/>
      <c r="AC213" s="78"/>
      <c r="AD213" s="79"/>
      <c r="AE213" s="78"/>
      <c r="AF213" s="80"/>
      <c r="AG213" s="81"/>
      <c r="AH213" s="80"/>
      <c r="AI213" s="62"/>
      <c r="AJ213" s="62"/>
      <c r="AK213" s="73"/>
      <c r="AL213" s="62"/>
      <c r="AM213" s="73"/>
      <c r="AN213" s="73"/>
      <c r="AO213" s="82"/>
      <c r="AP213" s="82"/>
      <c r="AQ213" s="83"/>
    </row>
    <row r="214" spans="1:43" s="84" customFormat="1" x14ac:dyDescent="0.25">
      <c r="A214" s="62"/>
      <c r="B214" s="67"/>
      <c r="C214" s="62"/>
      <c r="D214" s="67"/>
      <c r="E214" s="68"/>
      <c r="F214" s="68"/>
      <c r="G214" s="68"/>
      <c r="H214" s="69"/>
      <c r="I214" s="68"/>
      <c r="J214" s="67"/>
      <c r="K214" s="70"/>
      <c r="L214" s="71"/>
      <c r="M214" s="66"/>
      <c r="N214" s="62"/>
      <c r="O214" s="72"/>
      <c r="P214" s="62"/>
      <c r="Q214" s="62"/>
      <c r="R214" s="62"/>
      <c r="S214" s="62"/>
      <c r="T214" s="73"/>
      <c r="U214" s="74"/>
      <c r="V214" s="75"/>
      <c r="W214" s="75"/>
      <c r="X214" s="76"/>
      <c r="Y214" s="77"/>
      <c r="Z214" s="78"/>
      <c r="AA214" s="78"/>
      <c r="AB214" s="78"/>
      <c r="AC214" s="78"/>
      <c r="AD214" s="79"/>
      <c r="AE214" s="78"/>
      <c r="AF214" s="80"/>
      <c r="AG214" s="81"/>
      <c r="AH214" s="80"/>
      <c r="AI214" s="62"/>
      <c r="AJ214" s="62"/>
      <c r="AK214" s="73"/>
      <c r="AL214" s="62"/>
      <c r="AM214" s="73"/>
      <c r="AN214" s="73"/>
      <c r="AO214" s="82"/>
      <c r="AP214" s="82"/>
      <c r="AQ214" s="83"/>
    </row>
    <row r="215" spans="1:43" s="84" customFormat="1" x14ac:dyDescent="0.25">
      <c r="A215" s="62"/>
      <c r="B215" s="67"/>
      <c r="C215" s="62"/>
      <c r="D215" s="67"/>
      <c r="E215" s="68"/>
      <c r="F215" s="68"/>
      <c r="G215" s="68"/>
      <c r="H215" s="69"/>
      <c r="I215" s="68"/>
      <c r="J215" s="67"/>
      <c r="K215" s="70"/>
      <c r="L215" s="71"/>
      <c r="M215" s="66"/>
      <c r="N215" s="62"/>
      <c r="O215" s="72"/>
      <c r="P215" s="62"/>
      <c r="Q215" s="62"/>
      <c r="R215" s="62"/>
      <c r="S215" s="62"/>
      <c r="T215" s="73"/>
      <c r="U215" s="74"/>
      <c r="V215" s="75"/>
      <c r="W215" s="75"/>
      <c r="X215" s="76"/>
      <c r="Y215" s="77"/>
      <c r="Z215" s="78"/>
      <c r="AA215" s="78"/>
      <c r="AB215" s="78"/>
      <c r="AC215" s="78"/>
      <c r="AD215" s="79"/>
      <c r="AE215" s="78"/>
      <c r="AF215" s="80"/>
      <c r="AG215" s="81"/>
      <c r="AH215" s="80"/>
      <c r="AI215" s="62"/>
      <c r="AJ215" s="62"/>
      <c r="AK215" s="73"/>
      <c r="AL215" s="62"/>
      <c r="AM215" s="73"/>
      <c r="AN215" s="73"/>
      <c r="AO215" s="82"/>
      <c r="AP215" s="82"/>
      <c r="AQ215" s="83"/>
    </row>
    <row r="216" spans="1:43" s="84" customFormat="1" x14ac:dyDescent="0.25">
      <c r="A216" s="62"/>
      <c r="B216" s="67"/>
      <c r="C216" s="62"/>
      <c r="D216" s="67"/>
      <c r="E216" s="68"/>
      <c r="F216" s="68"/>
      <c r="G216" s="68"/>
      <c r="H216" s="69"/>
      <c r="I216" s="68"/>
      <c r="J216" s="67"/>
      <c r="K216" s="70"/>
      <c r="L216" s="71"/>
      <c r="M216" s="66"/>
      <c r="N216" s="62"/>
      <c r="O216" s="72"/>
      <c r="P216" s="62"/>
      <c r="Q216" s="62"/>
      <c r="R216" s="62"/>
      <c r="S216" s="62"/>
      <c r="T216" s="73"/>
      <c r="U216" s="74"/>
      <c r="V216" s="75"/>
      <c r="W216" s="75"/>
      <c r="X216" s="76"/>
      <c r="Y216" s="77"/>
      <c r="Z216" s="78"/>
      <c r="AA216" s="78"/>
      <c r="AB216" s="78"/>
      <c r="AC216" s="78"/>
      <c r="AD216" s="79"/>
      <c r="AE216" s="78"/>
      <c r="AF216" s="80"/>
      <c r="AG216" s="81"/>
      <c r="AH216" s="80"/>
      <c r="AI216" s="62"/>
      <c r="AJ216" s="62"/>
      <c r="AK216" s="73"/>
      <c r="AL216" s="62"/>
      <c r="AM216" s="73"/>
      <c r="AN216" s="73"/>
      <c r="AO216" s="82"/>
      <c r="AP216" s="82"/>
      <c r="AQ216" s="83"/>
    </row>
    <row r="217" spans="1:43" s="84" customFormat="1" x14ac:dyDescent="0.25">
      <c r="A217" s="62"/>
      <c r="B217" s="67"/>
      <c r="C217" s="62"/>
      <c r="D217" s="67"/>
      <c r="E217" s="68"/>
      <c r="F217" s="68"/>
      <c r="G217" s="68"/>
      <c r="H217" s="69"/>
      <c r="I217" s="68"/>
      <c r="J217" s="67"/>
      <c r="K217" s="70"/>
      <c r="L217" s="71"/>
      <c r="M217" s="66"/>
      <c r="N217" s="62"/>
      <c r="O217" s="72"/>
      <c r="P217" s="62"/>
      <c r="Q217" s="62"/>
      <c r="R217" s="62"/>
      <c r="S217" s="62"/>
      <c r="T217" s="73"/>
      <c r="U217" s="74"/>
      <c r="V217" s="75"/>
      <c r="W217" s="75"/>
      <c r="X217" s="76"/>
      <c r="Y217" s="77"/>
      <c r="Z217" s="78"/>
      <c r="AA217" s="78"/>
      <c r="AB217" s="78"/>
      <c r="AC217" s="78"/>
      <c r="AD217" s="79"/>
      <c r="AE217" s="78"/>
      <c r="AF217" s="80"/>
      <c r="AG217" s="81"/>
      <c r="AH217" s="80"/>
      <c r="AI217" s="62"/>
      <c r="AJ217" s="62"/>
      <c r="AK217" s="73"/>
      <c r="AL217" s="62"/>
      <c r="AM217" s="73"/>
      <c r="AN217" s="73"/>
      <c r="AO217" s="82"/>
      <c r="AP217" s="82"/>
      <c r="AQ217" s="83"/>
    </row>
    <row r="218" spans="1:43" s="84" customFormat="1" x14ac:dyDescent="0.25">
      <c r="A218" s="62"/>
      <c r="B218" s="67"/>
      <c r="C218" s="62"/>
      <c r="D218" s="67"/>
      <c r="E218" s="68"/>
      <c r="F218" s="68"/>
      <c r="G218" s="68"/>
      <c r="H218" s="69"/>
      <c r="I218" s="68"/>
      <c r="J218" s="67"/>
      <c r="K218" s="70"/>
      <c r="L218" s="71"/>
      <c r="M218" s="66"/>
      <c r="N218" s="62"/>
      <c r="O218" s="72"/>
      <c r="P218" s="62"/>
      <c r="Q218" s="62"/>
      <c r="R218" s="62"/>
      <c r="S218" s="62"/>
      <c r="T218" s="73"/>
      <c r="U218" s="74"/>
      <c r="V218" s="75"/>
      <c r="W218" s="75"/>
      <c r="X218" s="76"/>
      <c r="Y218" s="77"/>
      <c r="Z218" s="78"/>
      <c r="AA218" s="78"/>
      <c r="AB218" s="78"/>
      <c r="AC218" s="78"/>
      <c r="AD218" s="79"/>
      <c r="AE218" s="78"/>
      <c r="AF218" s="80"/>
      <c r="AG218" s="81"/>
      <c r="AH218" s="80"/>
      <c r="AI218" s="62"/>
      <c r="AJ218" s="62"/>
      <c r="AK218" s="73"/>
      <c r="AL218" s="62"/>
      <c r="AM218" s="73"/>
      <c r="AN218" s="73"/>
      <c r="AO218" s="82"/>
      <c r="AP218" s="82"/>
      <c r="AQ218" s="83"/>
    </row>
    <row r="219" spans="1:43" s="84" customFormat="1" x14ac:dyDescent="0.25">
      <c r="A219" s="62"/>
      <c r="B219" s="67"/>
      <c r="C219" s="62"/>
      <c r="D219" s="67"/>
      <c r="E219" s="68"/>
      <c r="F219" s="68"/>
      <c r="G219" s="68"/>
      <c r="H219" s="69"/>
      <c r="I219" s="68"/>
      <c r="J219" s="67"/>
      <c r="K219" s="70"/>
      <c r="L219" s="71"/>
      <c r="M219" s="66"/>
      <c r="N219" s="62"/>
      <c r="O219" s="72"/>
      <c r="P219" s="62"/>
      <c r="Q219" s="62"/>
      <c r="R219" s="62"/>
      <c r="S219" s="62"/>
      <c r="T219" s="73"/>
      <c r="U219" s="74"/>
      <c r="V219" s="75"/>
      <c r="W219" s="75"/>
      <c r="X219" s="76"/>
      <c r="Y219" s="77"/>
      <c r="Z219" s="78"/>
      <c r="AA219" s="78"/>
      <c r="AB219" s="78"/>
      <c r="AC219" s="78"/>
      <c r="AD219" s="79"/>
      <c r="AE219" s="78"/>
      <c r="AF219" s="80"/>
      <c r="AG219" s="81"/>
      <c r="AH219" s="80"/>
      <c r="AI219" s="62"/>
      <c r="AJ219" s="62"/>
      <c r="AK219" s="73"/>
      <c r="AL219" s="62"/>
      <c r="AM219" s="73"/>
      <c r="AN219" s="73"/>
      <c r="AO219" s="82"/>
      <c r="AP219" s="82"/>
      <c r="AQ219" s="83"/>
    </row>
    <row r="220" spans="1:43" s="84" customFormat="1" x14ac:dyDescent="0.25">
      <c r="A220" s="62"/>
      <c r="B220" s="67"/>
      <c r="C220" s="62"/>
      <c r="D220" s="67"/>
      <c r="E220" s="68"/>
      <c r="F220" s="68"/>
      <c r="G220" s="68"/>
      <c r="H220" s="69"/>
      <c r="I220" s="68"/>
      <c r="J220" s="67"/>
      <c r="K220" s="70"/>
      <c r="L220" s="71"/>
      <c r="M220" s="66"/>
      <c r="N220" s="62"/>
      <c r="O220" s="72"/>
      <c r="P220" s="62"/>
      <c r="Q220" s="62"/>
      <c r="R220" s="62"/>
      <c r="S220" s="62"/>
      <c r="T220" s="73"/>
      <c r="U220" s="74"/>
      <c r="V220" s="75"/>
      <c r="W220" s="75"/>
      <c r="X220" s="76"/>
      <c r="Y220" s="77"/>
      <c r="Z220" s="78"/>
      <c r="AA220" s="78"/>
      <c r="AB220" s="78"/>
      <c r="AC220" s="78"/>
      <c r="AD220" s="79"/>
      <c r="AE220" s="78"/>
      <c r="AF220" s="80"/>
      <c r="AG220" s="81"/>
      <c r="AH220" s="80"/>
      <c r="AI220" s="62"/>
      <c r="AJ220" s="62"/>
      <c r="AK220" s="73"/>
      <c r="AL220" s="62"/>
      <c r="AM220" s="73"/>
      <c r="AN220" s="73"/>
      <c r="AO220" s="82"/>
      <c r="AP220" s="82"/>
      <c r="AQ220" s="83"/>
    </row>
    <row r="221" spans="1:43" s="84" customFormat="1" x14ac:dyDescent="0.25">
      <c r="A221" s="62"/>
      <c r="B221" s="67"/>
      <c r="C221" s="62"/>
      <c r="D221" s="67"/>
      <c r="E221" s="68"/>
      <c r="F221" s="68"/>
      <c r="G221" s="68"/>
      <c r="H221" s="69"/>
      <c r="I221" s="68"/>
      <c r="J221" s="67"/>
      <c r="K221" s="70"/>
      <c r="L221" s="71"/>
      <c r="M221" s="66"/>
      <c r="N221" s="62"/>
      <c r="O221" s="72"/>
      <c r="P221" s="62"/>
      <c r="Q221" s="62"/>
      <c r="R221" s="62"/>
      <c r="S221" s="62"/>
      <c r="T221" s="73"/>
      <c r="U221" s="74"/>
      <c r="V221" s="75"/>
      <c r="W221" s="75"/>
      <c r="X221" s="76"/>
      <c r="Y221" s="77"/>
      <c r="Z221" s="78"/>
      <c r="AA221" s="78"/>
      <c r="AB221" s="78"/>
      <c r="AC221" s="78"/>
      <c r="AD221" s="79"/>
      <c r="AE221" s="78"/>
      <c r="AF221" s="80"/>
      <c r="AG221" s="81"/>
      <c r="AH221" s="80"/>
      <c r="AI221" s="62"/>
      <c r="AJ221" s="62"/>
      <c r="AK221" s="73"/>
      <c r="AL221" s="62"/>
      <c r="AM221" s="73"/>
      <c r="AN221" s="73"/>
      <c r="AO221" s="82"/>
      <c r="AP221" s="82"/>
      <c r="AQ221" s="83"/>
    </row>
    <row r="222" spans="1:43" s="84" customFormat="1" x14ac:dyDescent="0.25">
      <c r="A222" s="62"/>
      <c r="B222" s="67"/>
      <c r="C222" s="62"/>
      <c r="D222" s="67"/>
      <c r="E222" s="68"/>
      <c r="F222" s="68"/>
      <c r="G222" s="68"/>
      <c r="H222" s="69"/>
      <c r="I222" s="68"/>
      <c r="J222" s="67"/>
      <c r="K222" s="70"/>
      <c r="L222" s="71"/>
      <c r="M222" s="66"/>
      <c r="N222" s="62"/>
      <c r="O222" s="72"/>
      <c r="P222" s="62"/>
      <c r="Q222" s="62"/>
      <c r="R222" s="62"/>
      <c r="S222" s="62"/>
      <c r="T222" s="73"/>
      <c r="U222" s="74"/>
      <c r="V222" s="75"/>
      <c r="W222" s="75"/>
      <c r="X222" s="76"/>
      <c r="Y222" s="77"/>
      <c r="Z222" s="78"/>
      <c r="AA222" s="78"/>
      <c r="AB222" s="78"/>
      <c r="AC222" s="78"/>
      <c r="AD222" s="79"/>
      <c r="AE222" s="78"/>
      <c r="AF222" s="80"/>
      <c r="AG222" s="81"/>
      <c r="AH222" s="80"/>
      <c r="AI222" s="62"/>
      <c r="AJ222" s="62"/>
      <c r="AK222" s="73"/>
      <c r="AL222" s="62"/>
      <c r="AM222" s="73"/>
      <c r="AN222" s="73"/>
      <c r="AO222" s="82"/>
      <c r="AP222" s="82"/>
      <c r="AQ222" s="83"/>
    </row>
    <row r="223" spans="1:43" s="84" customFormat="1" x14ac:dyDescent="0.25">
      <c r="A223" s="62"/>
      <c r="B223" s="67"/>
      <c r="C223" s="62"/>
      <c r="D223" s="67"/>
      <c r="E223" s="68"/>
      <c r="F223" s="68"/>
      <c r="G223" s="68"/>
      <c r="H223" s="69"/>
      <c r="I223" s="68"/>
      <c r="J223" s="67"/>
      <c r="K223" s="70"/>
      <c r="L223" s="71"/>
      <c r="M223" s="66"/>
      <c r="N223" s="62"/>
      <c r="O223" s="72"/>
      <c r="P223" s="62"/>
      <c r="Q223" s="62"/>
      <c r="R223" s="62"/>
      <c r="S223" s="62"/>
      <c r="T223" s="73"/>
      <c r="U223" s="74"/>
      <c r="V223" s="75"/>
      <c r="W223" s="75"/>
      <c r="X223" s="76"/>
      <c r="Y223" s="77"/>
      <c r="Z223" s="78"/>
      <c r="AA223" s="78"/>
      <c r="AB223" s="78"/>
      <c r="AC223" s="78"/>
      <c r="AD223" s="79"/>
      <c r="AE223" s="78"/>
      <c r="AF223" s="80"/>
      <c r="AG223" s="81"/>
      <c r="AH223" s="80"/>
      <c r="AI223" s="62"/>
      <c r="AJ223" s="62"/>
      <c r="AK223" s="73"/>
      <c r="AL223" s="62"/>
      <c r="AM223" s="73"/>
      <c r="AN223" s="73"/>
      <c r="AO223" s="82"/>
      <c r="AP223" s="82"/>
      <c r="AQ223" s="83"/>
    </row>
    <row r="224" spans="1:43" s="84" customFormat="1" x14ac:dyDescent="0.25">
      <c r="A224" s="62"/>
      <c r="B224" s="67"/>
      <c r="C224" s="62"/>
      <c r="D224" s="67"/>
      <c r="E224" s="68"/>
      <c r="F224" s="68"/>
      <c r="G224" s="68"/>
      <c r="H224" s="69"/>
      <c r="I224" s="68"/>
      <c r="J224" s="67"/>
      <c r="K224" s="70"/>
      <c r="L224" s="71"/>
      <c r="M224" s="66"/>
      <c r="N224" s="62"/>
      <c r="O224" s="72"/>
      <c r="P224" s="62"/>
      <c r="Q224" s="62"/>
      <c r="R224" s="62"/>
      <c r="S224" s="62"/>
      <c r="T224" s="73"/>
      <c r="U224" s="74"/>
      <c r="V224" s="75"/>
      <c r="W224" s="75"/>
      <c r="X224" s="76"/>
      <c r="Y224" s="77"/>
      <c r="Z224" s="78"/>
      <c r="AA224" s="78"/>
      <c r="AB224" s="78"/>
      <c r="AC224" s="78"/>
      <c r="AD224" s="79"/>
      <c r="AE224" s="78"/>
      <c r="AF224" s="80"/>
      <c r="AG224" s="81"/>
      <c r="AH224" s="80"/>
      <c r="AI224" s="62"/>
      <c r="AJ224" s="62"/>
      <c r="AK224" s="73"/>
      <c r="AL224" s="62"/>
      <c r="AM224" s="73"/>
      <c r="AN224" s="73"/>
      <c r="AO224" s="82"/>
      <c r="AP224" s="82"/>
      <c r="AQ224" s="83"/>
    </row>
    <row r="225" spans="1:43" s="84" customFormat="1" x14ac:dyDescent="0.25">
      <c r="A225" s="62"/>
      <c r="B225" s="67"/>
      <c r="C225" s="62"/>
      <c r="D225" s="67"/>
      <c r="E225" s="68"/>
      <c r="F225" s="68"/>
      <c r="G225" s="68"/>
      <c r="H225" s="69"/>
      <c r="I225" s="68"/>
      <c r="J225" s="67"/>
      <c r="K225" s="70"/>
      <c r="L225" s="71"/>
      <c r="M225" s="66"/>
      <c r="N225" s="62"/>
      <c r="O225" s="72"/>
      <c r="P225" s="62"/>
      <c r="Q225" s="62"/>
      <c r="R225" s="62"/>
      <c r="S225" s="62"/>
      <c r="T225" s="73"/>
      <c r="U225" s="74"/>
      <c r="V225" s="75"/>
      <c r="W225" s="75"/>
      <c r="X225" s="76"/>
      <c r="Y225" s="77"/>
      <c r="Z225" s="78"/>
      <c r="AA225" s="78"/>
      <c r="AB225" s="78"/>
      <c r="AC225" s="78"/>
      <c r="AD225" s="79"/>
      <c r="AE225" s="78"/>
      <c r="AF225" s="80"/>
      <c r="AG225" s="81"/>
      <c r="AH225" s="80"/>
      <c r="AI225" s="62"/>
      <c r="AJ225" s="62"/>
      <c r="AK225" s="73"/>
      <c r="AL225" s="62"/>
      <c r="AM225" s="73"/>
      <c r="AN225" s="73"/>
      <c r="AO225" s="82"/>
      <c r="AP225" s="82"/>
      <c r="AQ225" s="83"/>
    </row>
    <row r="226" spans="1:43" s="84" customFormat="1" x14ac:dyDescent="0.25">
      <c r="A226" s="62"/>
      <c r="B226" s="67"/>
      <c r="C226" s="62"/>
      <c r="D226" s="67"/>
      <c r="E226" s="68"/>
      <c r="F226" s="68"/>
      <c r="G226" s="68"/>
      <c r="H226" s="69"/>
      <c r="I226" s="68"/>
      <c r="J226" s="67"/>
      <c r="K226" s="70"/>
      <c r="L226" s="71"/>
      <c r="M226" s="66"/>
      <c r="N226" s="62"/>
      <c r="O226" s="72"/>
      <c r="P226" s="62"/>
      <c r="Q226" s="62"/>
      <c r="R226" s="62"/>
      <c r="S226" s="62"/>
      <c r="T226" s="73"/>
      <c r="U226" s="74"/>
      <c r="V226" s="75"/>
      <c r="W226" s="75"/>
      <c r="X226" s="76"/>
      <c r="Y226" s="77"/>
      <c r="Z226" s="78"/>
      <c r="AA226" s="78"/>
      <c r="AB226" s="78"/>
      <c r="AC226" s="78"/>
      <c r="AD226" s="79"/>
      <c r="AE226" s="78"/>
      <c r="AF226" s="80"/>
      <c r="AG226" s="81"/>
      <c r="AH226" s="80"/>
      <c r="AI226" s="62"/>
      <c r="AJ226" s="62"/>
      <c r="AK226" s="73"/>
      <c r="AL226" s="62"/>
      <c r="AM226" s="73"/>
      <c r="AN226" s="73"/>
      <c r="AO226" s="82"/>
      <c r="AP226" s="82"/>
      <c r="AQ226" s="83"/>
    </row>
    <row r="227" spans="1:43" s="84" customFormat="1" x14ac:dyDescent="0.25">
      <c r="A227" s="62"/>
      <c r="B227" s="67"/>
      <c r="C227" s="62"/>
      <c r="D227" s="67"/>
      <c r="E227" s="68"/>
      <c r="F227" s="68"/>
      <c r="G227" s="68"/>
      <c r="H227" s="69"/>
      <c r="I227" s="68"/>
      <c r="J227" s="67"/>
      <c r="K227" s="70"/>
      <c r="L227" s="71"/>
      <c r="M227" s="66"/>
      <c r="N227" s="62"/>
      <c r="O227" s="72"/>
      <c r="P227" s="62"/>
      <c r="Q227" s="62"/>
      <c r="R227" s="62"/>
      <c r="S227" s="62"/>
      <c r="T227" s="73"/>
      <c r="U227" s="74"/>
      <c r="V227" s="75"/>
      <c r="W227" s="75"/>
      <c r="X227" s="76"/>
      <c r="Y227" s="77"/>
      <c r="Z227" s="78"/>
      <c r="AA227" s="78"/>
      <c r="AB227" s="78"/>
      <c r="AC227" s="78"/>
      <c r="AD227" s="79"/>
      <c r="AE227" s="78"/>
      <c r="AF227" s="80"/>
      <c r="AG227" s="81"/>
      <c r="AH227" s="80"/>
      <c r="AI227" s="62"/>
      <c r="AJ227" s="62"/>
      <c r="AK227" s="73"/>
      <c r="AL227" s="62"/>
      <c r="AM227" s="73"/>
      <c r="AN227" s="73"/>
      <c r="AO227" s="82"/>
      <c r="AP227" s="82"/>
      <c r="AQ227" s="83"/>
    </row>
    <row r="228" spans="1:43" s="84" customFormat="1" x14ac:dyDescent="0.25">
      <c r="A228" s="62"/>
      <c r="B228" s="67"/>
      <c r="C228" s="62"/>
      <c r="D228" s="67"/>
      <c r="E228" s="68"/>
      <c r="F228" s="68"/>
      <c r="G228" s="68"/>
      <c r="H228" s="69"/>
      <c r="I228" s="68"/>
      <c r="J228" s="67"/>
      <c r="K228" s="70"/>
      <c r="L228" s="71"/>
      <c r="M228" s="66"/>
      <c r="N228" s="62"/>
      <c r="O228" s="72"/>
      <c r="P228" s="62"/>
      <c r="Q228" s="62"/>
      <c r="R228" s="62"/>
      <c r="S228" s="62"/>
      <c r="T228" s="73"/>
      <c r="U228" s="74"/>
      <c r="V228" s="75"/>
      <c r="W228" s="75"/>
      <c r="X228" s="76"/>
      <c r="Y228" s="77"/>
      <c r="Z228" s="78"/>
      <c r="AA228" s="78"/>
      <c r="AB228" s="78"/>
      <c r="AC228" s="78"/>
      <c r="AD228" s="79"/>
      <c r="AE228" s="78"/>
      <c r="AF228" s="80"/>
      <c r="AG228" s="81"/>
      <c r="AH228" s="80"/>
      <c r="AI228" s="62"/>
      <c r="AJ228" s="62"/>
      <c r="AK228" s="73"/>
      <c r="AL228" s="62"/>
      <c r="AM228" s="73"/>
      <c r="AN228" s="73"/>
      <c r="AO228" s="82"/>
      <c r="AP228" s="82"/>
      <c r="AQ228" s="83"/>
    </row>
    <row r="229" spans="1:43" s="84" customFormat="1" x14ac:dyDescent="0.25">
      <c r="A229" s="62"/>
      <c r="B229" s="67"/>
      <c r="C229" s="62"/>
      <c r="D229" s="67"/>
      <c r="E229" s="68"/>
      <c r="F229" s="68"/>
      <c r="G229" s="68"/>
      <c r="H229" s="69"/>
      <c r="I229" s="68"/>
      <c r="J229" s="67"/>
      <c r="K229" s="70"/>
      <c r="L229" s="71"/>
      <c r="M229" s="66"/>
      <c r="N229" s="62"/>
      <c r="O229" s="72"/>
      <c r="P229" s="62"/>
      <c r="Q229" s="62"/>
      <c r="R229" s="62"/>
      <c r="S229" s="62"/>
      <c r="T229" s="73"/>
      <c r="U229" s="74"/>
      <c r="V229" s="75"/>
      <c r="W229" s="75"/>
      <c r="X229" s="76"/>
      <c r="Y229" s="77"/>
      <c r="Z229" s="78"/>
      <c r="AA229" s="78"/>
      <c r="AB229" s="78"/>
      <c r="AC229" s="78"/>
      <c r="AD229" s="79"/>
      <c r="AE229" s="78"/>
      <c r="AF229" s="80"/>
      <c r="AG229" s="81"/>
      <c r="AH229" s="80"/>
      <c r="AI229" s="62"/>
      <c r="AJ229" s="62"/>
      <c r="AK229" s="73"/>
      <c r="AL229" s="62"/>
      <c r="AM229" s="73"/>
      <c r="AN229" s="73"/>
      <c r="AO229" s="82"/>
      <c r="AP229" s="82"/>
      <c r="AQ229" s="83"/>
    </row>
    <row r="230" spans="1:43" s="84" customFormat="1" x14ac:dyDescent="0.25">
      <c r="A230" s="62"/>
      <c r="B230" s="67"/>
      <c r="C230" s="62"/>
      <c r="D230" s="67"/>
      <c r="E230" s="68"/>
      <c r="F230" s="68"/>
      <c r="G230" s="68"/>
      <c r="H230" s="69"/>
      <c r="I230" s="68"/>
      <c r="J230" s="67"/>
      <c r="K230" s="70"/>
      <c r="L230" s="71"/>
      <c r="M230" s="66"/>
      <c r="N230" s="62"/>
      <c r="O230" s="72"/>
      <c r="P230" s="62"/>
      <c r="Q230" s="62"/>
      <c r="R230" s="62"/>
      <c r="S230" s="62"/>
      <c r="T230" s="73"/>
      <c r="U230" s="74"/>
      <c r="V230" s="75"/>
      <c r="W230" s="75"/>
      <c r="X230" s="76"/>
      <c r="Y230" s="77"/>
      <c r="Z230" s="78"/>
      <c r="AA230" s="78"/>
      <c r="AB230" s="78"/>
      <c r="AC230" s="78"/>
      <c r="AD230" s="79"/>
      <c r="AE230" s="78"/>
      <c r="AF230" s="80"/>
      <c r="AG230" s="81"/>
      <c r="AH230" s="80"/>
      <c r="AI230" s="62"/>
      <c r="AJ230" s="62"/>
      <c r="AK230" s="73"/>
      <c r="AL230" s="62"/>
      <c r="AM230" s="73"/>
      <c r="AN230" s="73"/>
      <c r="AO230" s="82"/>
      <c r="AP230" s="82"/>
      <c r="AQ230" s="83"/>
    </row>
    <row r="231" spans="1:43" s="84" customFormat="1" x14ac:dyDescent="0.25">
      <c r="A231" s="62"/>
      <c r="B231" s="67"/>
      <c r="C231" s="62"/>
      <c r="D231" s="67"/>
      <c r="E231" s="68"/>
      <c r="F231" s="68"/>
      <c r="G231" s="68"/>
      <c r="H231" s="69"/>
      <c r="I231" s="68"/>
      <c r="J231" s="67"/>
      <c r="K231" s="70"/>
      <c r="L231" s="71"/>
      <c r="M231" s="66"/>
      <c r="N231" s="62"/>
      <c r="O231" s="72"/>
      <c r="P231" s="62"/>
      <c r="Q231" s="62"/>
      <c r="R231" s="62"/>
      <c r="S231" s="62"/>
      <c r="T231" s="73"/>
      <c r="U231" s="74"/>
      <c r="V231" s="75"/>
      <c r="W231" s="75"/>
      <c r="X231" s="76"/>
      <c r="Y231" s="77"/>
      <c r="Z231" s="78"/>
      <c r="AA231" s="78"/>
      <c r="AB231" s="78"/>
      <c r="AC231" s="78"/>
      <c r="AD231" s="79"/>
      <c r="AE231" s="78"/>
      <c r="AF231" s="80"/>
      <c r="AG231" s="81"/>
      <c r="AH231" s="80"/>
      <c r="AI231" s="62"/>
      <c r="AJ231" s="62"/>
      <c r="AK231" s="73"/>
      <c r="AL231" s="62"/>
      <c r="AM231" s="73"/>
      <c r="AN231" s="73"/>
      <c r="AO231" s="82"/>
      <c r="AP231" s="82"/>
      <c r="AQ231" s="83"/>
    </row>
    <row r="232" spans="1:43" s="84" customFormat="1" x14ac:dyDescent="0.25">
      <c r="A232" s="62"/>
      <c r="B232" s="67"/>
      <c r="C232" s="62"/>
      <c r="D232" s="67"/>
      <c r="E232" s="68"/>
      <c r="F232" s="68"/>
      <c r="G232" s="68"/>
      <c r="H232" s="69"/>
      <c r="I232" s="68"/>
      <c r="J232" s="67"/>
      <c r="K232" s="70"/>
      <c r="L232" s="71"/>
      <c r="M232" s="66"/>
      <c r="N232" s="62"/>
      <c r="O232" s="72"/>
      <c r="P232" s="62"/>
      <c r="Q232" s="62"/>
      <c r="R232" s="62"/>
      <c r="S232" s="62"/>
      <c r="T232" s="73"/>
      <c r="U232" s="74"/>
      <c r="V232" s="75"/>
      <c r="W232" s="75"/>
      <c r="X232" s="76"/>
      <c r="Y232" s="77"/>
      <c r="Z232" s="78"/>
      <c r="AA232" s="78"/>
      <c r="AB232" s="78"/>
      <c r="AC232" s="78"/>
      <c r="AD232" s="79"/>
      <c r="AE232" s="78"/>
      <c r="AF232" s="80"/>
      <c r="AG232" s="81"/>
      <c r="AH232" s="80"/>
      <c r="AI232" s="62"/>
      <c r="AJ232" s="62"/>
      <c r="AK232" s="73"/>
      <c r="AL232" s="62"/>
      <c r="AM232" s="73"/>
      <c r="AN232" s="73"/>
      <c r="AO232" s="82"/>
      <c r="AP232" s="82"/>
      <c r="AQ232" s="83"/>
    </row>
    <row r="233" spans="1:43" s="84" customFormat="1" x14ac:dyDescent="0.25">
      <c r="A233" s="62"/>
      <c r="B233" s="67"/>
      <c r="C233" s="62"/>
      <c r="D233" s="67"/>
      <c r="E233" s="68"/>
      <c r="F233" s="68"/>
      <c r="G233" s="68"/>
      <c r="H233" s="69"/>
      <c r="I233" s="68"/>
      <c r="J233" s="67"/>
      <c r="K233" s="70"/>
      <c r="L233" s="71"/>
      <c r="M233" s="66"/>
      <c r="N233" s="62"/>
      <c r="O233" s="72"/>
      <c r="P233" s="62"/>
      <c r="Q233" s="62"/>
      <c r="R233" s="62"/>
      <c r="S233" s="62"/>
      <c r="T233" s="73"/>
      <c r="U233" s="74"/>
      <c r="V233" s="75"/>
      <c r="W233" s="75"/>
      <c r="X233" s="76"/>
      <c r="Y233" s="77"/>
      <c r="Z233" s="78"/>
      <c r="AA233" s="78"/>
      <c r="AB233" s="78"/>
      <c r="AC233" s="78"/>
      <c r="AD233" s="79"/>
      <c r="AE233" s="78"/>
      <c r="AF233" s="80"/>
      <c r="AG233" s="81"/>
      <c r="AH233" s="80"/>
      <c r="AI233" s="62"/>
      <c r="AJ233" s="62"/>
      <c r="AK233" s="73"/>
      <c r="AL233" s="62"/>
      <c r="AM233" s="73"/>
      <c r="AN233" s="73"/>
      <c r="AO233" s="82"/>
      <c r="AP233" s="82"/>
      <c r="AQ233" s="83"/>
    </row>
    <row r="234" spans="1:43" s="84" customFormat="1" x14ac:dyDescent="0.25">
      <c r="A234" s="62"/>
      <c r="B234" s="67"/>
      <c r="C234" s="62"/>
      <c r="D234" s="67"/>
      <c r="E234" s="68"/>
      <c r="F234" s="68"/>
      <c r="G234" s="68"/>
      <c r="H234" s="69"/>
      <c r="I234" s="68"/>
      <c r="J234" s="67"/>
      <c r="K234" s="70"/>
      <c r="L234" s="71"/>
      <c r="M234" s="66"/>
      <c r="N234" s="62"/>
      <c r="O234" s="72"/>
      <c r="P234" s="62"/>
      <c r="Q234" s="62"/>
      <c r="R234" s="62"/>
      <c r="S234" s="62"/>
      <c r="T234" s="73"/>
      <c r="U234" s="74"/>
      <c r="V234" s="75"/>
      <c r="W234" s="75"/>
      <c r="X234" s="76"/>
      <c r="Y234" s="77"/>
      <c r="Z234" s="78"/>
      <c r="AA234" s="78"/>
      <c r="AB234" s="78"/>
      <c r="AC234" s="78"/>
      <c r="AD234" s="79"/>
      <c r="AE234" s="78"/>
      <c r="AF234" s="80"/>
      <c r="AG234" s="81"/>
      <c r="AH234" s="80"/>
      <c r="AI234" s="62"/>
      <c r="AJ234" s="62"/>
      <c r="AK234" s="73"/>
      <c r="AL234" s="62"/>
      <c r="AM234" s="73"/>
      <c r="AN234" s="73"/>
      <c r="AO234" s="82"/>
      <c r="AP234" s="82"/>
      <c r="AQ234" s="83"/>
    </row>
    <row r="235" spans="1:43" s="84" customFormat="1" x14ac:dyDescent="0.25">
      <c r="A235" s="62"/>
      <c r="B235" s="67"/>
      <c r="C235" s="62"/>
      <c r="D235" s="67"/>
      <c r="E235" s="68"/>
      <c r="F235" s="68"/>
      <c r="G235" s="68"/>
      <c r="H235" s="69"/>
      <c r="I235" s="68"/>
      <c r="J235" s="67"/>
      <c r="K235" s="70"/>
      <c r="L235" s="71"/>
      <c r="M235" s="66"/>
      <c r="N235" s="62"/>
      <c r="O235" s="72"/>
      <c r="P235" s="62"/>
      <c r="Q235" s="62"/>
      <c r="R235" s="62"/>
      <c r="S235" s="62"/>
      <c r="T235" s="73"/>
      <c r="U235" s="74"/>
      <c r="V235" s="75"/>
      <c r="W235" s="75"/>
      <c r="X235" s="76"/>
      <c r="Y235" s="77"/>
      <c r="Z235" s="78"/>
      <c r="AA235" s="78"/>
      <c r="AB235" s="78"/>
      <c r="AC235" s="78"/>
      <c r="AD235" s="79"/>
      <c r="AE235" s="78"/>
      <c r="AF235" s="80"/>
      <c r="AG235" s="81"/>
      <c r="AH235" s="80"/>
      <c r="AI235" s="62"/>
      <c r="AJ235" s="62"/>
      <c r="AK235" s="73"/>
      <c r="AL235" s="62"/>
      <c r="AM235" s="73"/>
      <c r="AN235" s="73"/>
      <c r="AO235" s="82"/>
      <c r="AP235" s="82"/>
      <c r="AQ235" s="83"/>
    </row>
    <row r="236" spans="1:43" s="84" customFormat="1" x14ac:dyDescent="0.25">
      <c r="A236" s="62"/>
      <c r="B236" s="67"/>
      <c r="C236" s="62"/>
      <c r="D236" s="67"/>
      <c r="E236" s="68"/>
      <c r="F236" s="68"/>
      <c r="G236" s="68"/>
      <c r="H236" s="69"/>
      <c r="I236" s="68"/>
      <c r="J236" s="67"/>
      <c r="K236" s="70"/>
      <c r="L236" s="71"/>
      <c r="M236" s="66"/>
      <c r="N236" s="62"/>
      <c r="O236" s="72"/>
      <c r="P236" s="62"/>
      <c r="Q236" s="62"/>
      <c r="R236" s="62"/>
      <c r="S236" s="62"/>
      <c r="T236" s="73"/>
      <c r="U236" s="74"/>
      <c r="V236" s="75"/>
      <c r="W236" s="75"/>
      <c r="X236" s="76"/>
      <c r="Y236" s="77"/>
      <c r="Z236" s="78"/>
      <c r="AA236" s="78"/>
      <c r="AB236" s="78"/>
      <c r="AC236" s="78"/>
      <c r="AD236" s="79"/>
      <c r="AE236" s="78"/>
      <c r="AF236" s="80"/>
      <c r="AG236" s="81"/>
      <c r="AH236" s="80"/>
      <c r="AI236" s="62"/>
      <c r="AJ236" s="62"/>
      <c r="AK236" s="73"/>
      <c r="AL236" s="62"/>
      <c r="AM236" s="73"/>
      <c r="AN236" s="73"/>
      <c r="AO236" s="82"/>
      <c r="AP236" s="82"/>
      <c r="AQ236" s="83"/>
    </row>
    <row r="237" spans="1:43" s="84" customFormat="1" x14ac:dyDescent="0.25">
      <c r="A237" s="62"/>
      <c r="B237" s="67"/>
      <c r="C237" s="62"/>
      <c r="D237" s="67"/>
      <c r="E237" s="68"/>
      <c r="F237" s="68"/>
      <c r="G237" s="68"/>
      <c r="H237" s="69"/>
      <c r="I237" s="68"/>
      <c r="J237" s="67"/>
      <c r="K237" s="70"/>
      <c r="L237" s="71"/>
      <c r="M237" s="66"/>
      <c r="N237" s="62"/>
      <c r="O237" s="72"/>
      <c r="P237" s="62"/>
      <c r="Q237" s="62"/>
      <c r="R237" s="62"/>
      <c r="S237" s="62"/>
      <c r="T237" s="73"/>
      <c r="U237" s="74"/>
      <c r="V237" s="75"/>
      <c r="W237" s="75"/>
      <c r="X237" s="76"/>
      <c r="Y237" s="77"/>
      <c r="Z237" s="78"/>
      <c r="AA237" s="78"/>
      <c r="AB237" s="78"/>
      <c r="AC237" s="78"/>
      <c r="AD237" s="79"/>
      <c r="AE237" s="78"/>
      <c r="AF237" s="80"/>
      <c r="AG237" s="81"/>
      <c r="AH237" s="80"/>
      <c r="AI237" s="62"/>
      <c r="AJ237" s="62"/>
      <c r="AK237" s="73"/>
      <c r="AL237" s="62"/>
      <c r="AM237" s="73"/>
      <c r="AN237" s="73"/>
      <c r="AO237" s="82"/>
      <c r="AP237" s="82"/>
      <c r="AQ237" s="83"/>
    </row>
    <row r="238" spans="1:43" s="84" customFormat="1" x14ac:dyDescent="0.25">
      <c r="A238" s="62"/>
      <c r="B238" s="67"/>
      <c r="C238" s="62"/>
      <c r="D238" s="67"/>
      <c r="E238" s="68"/>
      <c r="F238" s="68"/>
      <c r="G238" s="68"/>
      <c r="H238" s="69"/>
      <c r="I238" s="68"/>
      <c r="J238" s="67"/>
      <c r="K238" s="70"/>
      <c r="L238" s="71"/>
      <c r="M238" s="66"/>
      <c r="N238" s="62"/>
      <c r="O238" s="72"/>
      <c r="P238" s="62"/>
      <c r="Q238" s="62"/>
      <c r="R238" s="62"/>
      <c r="S238" s="62"/>
      <c r="T238" s="73"/>
      <c r="U238" s="74"/>
      <c r="V238" s="75"/>
      <c r="W238" s="75"/>
      <c r="X238" s="76"/>
      <c r="Y238" s="77"/>
      <c r="Z238" s="78"/>
      <c r="AA238" s="78"/>
      <c r="AB238" s="78"/>
      <c r="AC238" s="78"/>
      <c r="AD238" s="79"/>
      <c r="AE238" s="78"/>
      <c r="AF238" s="80"/>
      <c r="AG238" s="81"/>
      <c r="AH238" s="80"/>
      <c r="AI238" s="62"/>
      <c r="AJ238" s="62"/>
      <c r="AK238" s="73"/>
      <c r="AL238" s="62"/>
      <c r="AM238" s="73"/>
      <c r="AN238" s="73"/>
      <c r="AO238" s="82"/>
      <c r="AP238" s="82"/>
      <c r="AQ238" s="83"/>
    </row>
    <row r="239" spans="1:43" s="84" customFormat="1" x14ac:dyDescent="0.25">
      <c r="A239" s="62"/>
      <c r="B239" s="67"/>
      <c r="C239" s="62"/>
      <c r="D239" s="67"/>
      <c r="E239" s="68"/>
      <c r="F239" s="68"/>
      <c r="G239" s="68"/>
      <c r="H239" s="69"/>
      <c r="I239" s="68"/>
      <c r="J239" s="67"/>
      <c r="K239" s="70"/>
      <c r="L239" s="71"/>
      <c r="M239" s="66"/>
      <c r="N239" s="62"/>
      <c r="O239" s="72"/>
      <c r="P239" s="62"/>
      <c r="Q239" s="62"/>
      <c r="R239" s="62"/>
      <c r="S239" s="62"/>
      <c r="T239" s="73"/>
      <c r="U239" s="74"/>
      <c r="V239" s="75"/>
      <c r="W239" s="75"/>
      <c r="X239" s="76"/>
      <c r="Y239" s="77"/>
      <c r="Z239" s="78"/>
      <c r="AA239" s="78"/>
      <c r="AB239" s="78"/>
      <c r="AC239" s="78"/>
      <c r="AD239" s="79"/>
      <c r="AE239" s="78"/>
      <c r="AF239" s="80"/>
      <c r="AG239" s="81"/>
      <c r="AH239" s="80"/>
      <c r="AI239" s="62"/>
      <c r="AJ239" s="62"/>
      <c r="AK239" s="73"/>
      <c r="AL239" s="62"/>
      <c r="AM239" s="73"/>
      <c r="AN239" s="73"/>
      <c r="AO239" s="82"/>
      <c r="AP239" s="82"/>
      <c r="AQ239" s="83"/>
    </row>
    <row r="240" spans="1:43" s="84" customFormat="1" x14ac:dyDescent="0.25">
      <c r="A240" s="62"/>
      <c r="B240" s="67"/>
      <c r="C240" s="62"/>
      <c r="D240" s="67"/>
      <c r="E240" s="68"/>
      <c r="F240" s="68"/>
      <c r="G240" s="68"/>
      <c r="H240" s="69"/>
      <c r="I240" s="68"/>
      <c r="J240" s="67"/>
      <c r="K240" s="70"/>
      <c r="L240" s="71"/>
      <c r="M240" s="66"/>
      <c r="N240" s="62"/>
      <c r="O240" s="72"/>
      <c r="P240" s="62"/>
      <c r="Q240" s="62"/>
      <c r="R240" s="62"/>
      <c r="S240" s="62"/>
      <c r="T240" s="73"/>
      <c r="U240" s="74"/>
      <c r="V240" s="75"/>
      <c r="W240" s="75"/>
      <c r="X240" s="76"/>
      <c r="Y240" s="77"/>
      <c r="Z240" s="78"/>
      <c r="AA240" s="78"/>
      <c r="AB240" s="78"/>
      <c r="AC240" s="78"/>
      <c r="AD240" s="79"/>
      <c r="AE240" s="78"/>
      <c r="AF240" s="80"/>
      <c r="AG240" s="81"/>
      <c r="AH240" s="80"/>
      <c r="AI240" s="62"/>
      <c r="AJ240" s="62"/>
      <c r="AK240" s="73"/>
      <c r="AL240" s="62"/>
      <c r="AM240" s="73"/>
      <c r="AN240" s="73"/>
      <c r="AO240" s="82"/>
      <c r="AP240" s="82"/>
      <c r="AQ240" s="83"/>
    </row>
    <row r="241" spans="1:43" s="84" customFormat="1" x14ac:dyDescent="0.25">
      <c r="A241" s="62"/>
      <c r="B241" s="67"/>
      <c r="C241" s="62"/>
      <c r="D241" s="67"/>
      <c r="E241" s="68"/>
      <c r="F241" s="68"/>
      <c r="G241" s="68"/>
      <c r="H241" s="69"/>
      <c r="I241" s="68"/>
      <c r="J241" s="67"/>
      <c r="K241" s="70"/>
      <c r="L241" s="71"/>
      <c r="M241" s="66"/>
      <c r="N241" s="62"/>
      <c r="O241" s="72"/>
      <c r="P241" s="62"/>
      <c r="Q241" s="62"/>
      <c r="R241" s="62"/>
      <c r="S241" s="62"/>
      <c r="T241" s="73"/>
      <c r="U241" s="74"/>
      <c r="V241" s="75"/>
      <c r="W241" s="75"/>
      <c r="X241" s="76"/>
      <c r="Y241" s="77"/>
      <c r="Z241" s="78"/>
      <c r="AA241" s="78"/>
      <c r="AB241" s="78"/>
      <c r="AC241" s="78"/>
      <c r="AD241" s="79"/>
      <c r="AE241" s="78"/>
      <c r="AF241" s="80"/>
      <c r="AG241" s="81"/>
      <c r="AH241" s="80"/>
      <c r="AI241" s="62"/>
      <c r="AJ241" s="62"/>
      <c r="AK241" s="73"/>
      <c r="AL241" s="62"/>
      <c r="AM241" s="73"/>
      <c r="AN241" s="73"/>
      <c r="AO241" s="82"/>
      <c r="AP241" s="82"/>
      <c r="AQ241" s="83"/>
    </row>
    <row r="242" spans="1:43" s="84" customFormat="1" x14ac:dyDescent="0.25">
      <c r="A242" s="62"/>
      <c r="B242" s="67"/>
      <c r="C242" s="62"/>
      <c r="D242" s="67"/>
      <c r="E242" s="68"/>
      <c r="F242" s="68"/>
      <c r="G242" s="68"/>
      <c r="H242" s="69"/>
      <c r="I242" s="68"/>
      <c r="J242" s="67"/>
      <c r="K242" s="70"/>
      <c r="L242" s="71"/>
      <c r="M242" s="66"/>
      <c r="N242" s="62"/>
      <c r="O242" s="72"/>
      <c r="P242" s="62"/>
      <c r="Q242" s="62"/>
      <c r="R242" s="62"/>
      <c r="S242" s="62"/>
      <c r="T242" s="73"/>
      <c r="U242" s="74"/>
      <c r="V242" s="75"/>
      <c r="W242" s="75"/>
      <c r="X242" s="76"/>
      <c r="Y242" s="77"/>
      <c r="Z242" s="78"/>
      <c r="AA242" s="78"/>
      <c r="AB242" s="78"/>
      <c r="AC242" s="78"/>
      <c r="AD242" s="79"/>
      <c r="AE242" s="78"/>
      <c r="AF242" s="80"/>
      <c r="AG242" s="81"/>
      <c r="AH242" s="80"/>
      <c r="AI242" s="62"/>
      <c r="AJ242" s="62"/>
      <c r="AK242" s="73"/>
      <c r="AL242" s="62"/>
      <c r="AM242" s="73"/>
      <c r="AN242" s="73"/>
      <c r="AO242" s="82"/>
      <c r="AP242" s="82"/>
      <c r="AQ242" s="83"/>
    </row>
    <row r="243" spans="1:43" s="84" customFormat="1" x14ac:dyDescent="0.25">
      <c r="A243" s="62"/>
      <c r="B243" s="67"/>
      <c r="C243" s="62"/>
      <c r="D243" s="67"/>
      <c r="E243" s="68"/>
      <c r="F243" s="68"/>
      <c r="G243" s="68"/>
      <c r="H243" s="69"/>
      <c r="I243" s="68"/>
      <c r="J243" s="67"/>
      <c r="K243" s="70"/>
      <c r="L243" s="71"/>
      <c r="M243" s="66"/>
      <c r="N243" s="62"/>
      <c r="O243" s="72"/>
      <c r="P243" s="62"/>
      <c r="Q243" s="62"/>
      <c r="R243" s="62"/>
      <c r="S243" s="62"/>
      <c r="T243" s="73"/>
      <c r="U243" s="74"/>
      <c r="V243" s="75"/>
      <c r="W243" s="75"/>
      <c r="X243" s="76"/>
      <c r="Y243" s="77"/>
      <c r="Z243" s="78"/>
      <c r="AA243" s="78"/>
      <c r="AB243" s="78"/>
      <c r="AC243" s="78"/>
      <c r="AD243" s="79"/>
      <c r="AE243" s="78"/>
      <c r="AF243" s="80"/>
      <c r="AG243" s="81"/>
      <c r="AH243" s="80"/>
      <c r="AI243" s="62"/>
      <c r="AJ243" s="62"/>
      <c r="AK243" s="73"/>
      <c r="AL243" s="62"/>
      <c r="AM243" s="73"/>
      <c r="AN243" s="73"/>
      <c r="AO243" s="82"/>
      <c r="AP243" s="82"/>
      <c r="AQ243" s="83"/>
    </row>
    <row r="244" spans="1:43" s="84" customFormat="1" x14ac:dyDescent="0.25">
      <c r="A244" s="62"/>
      <c r="B244" s="67"/>
      <c r="C244" s="62"/>
      <c r="D244" s="67"/>
      <c r="E244" s="68"/>
      <c r="F244" s="68"/>
      <c r="G244" s="68"/>
      <c r="H244" s="69"/>
      <c r="I244" s="68"/>
      <c r="J244" s="67"/>
      <c r="K244" s="70"/>
      <c r="L244" s="71"/>
      <c r="M244" s="66"/>
      <c r="N244" s="62"/>
      <c r="O244" s="72"/>
      <c r="P244" s="62"/>
      <c r="Q244" s="62"/>
      <c r="R244" s="62"/>
      <c r="S244" s="62"/>
      <c r="T244" s="73"/>
      <c r="U244" s="74"/>
      <c r="V244" s="75"/>
      <c r="W244" s="75"/>
      <c r="X244" s="76"/>
      <c r="Y244" s="77"/>
      <c r="Z244" s="78"/>
      <c r="AA244" s="78"/>
      <c r="AB244" s="78"/>
      <c r="AC244" s="78"/>
      <c r="AD244" s="79"/>
      <c r="AE244" s="78"/>
      <c r="AF244" s="80"/>
      <c r="AG244" s="81"/>
      <c r="AH244" s="80"/>
      <c r="AI244" s="62"/>
      <c r="AJ244" s="62"/>
      <c r="AK244" s="73"/>
      <c r="AL244" s="62"/>
      <c r="AM244" s="73"/>
      <c r="AN244" s="73"/>
      <c r="AO244" s="82"/>
      <c r="AP244" s="82"/>
      <c r="AQ244" s="83"/>
    </row>
    <row r="245" spans="1:43" s="84" customFormat="1" x14ac:dyDescent="0.25">
      <c r="A245" s="62"/>
      <c r="B245" s="67"/>
      <c r="C245" s="62"/>
      <c r="D245" s="67"/>
      <c r="E245" s="68"/>
      <c r="F245" s="68"/>
      <c r="G245" s="68"/>
      <c r="H245" s="69"/>
      <c r="I245" s="68"/>
      <c r="J245" s="67"/>
      <c r="K245" s="70"/>
      <c r="L245" s="71"/>
      <c r="M245" s="66"/>
      <c r="N245" s="62"/>
      <c r="O245" s="72"/>
      <c r="P245" s="62"/>
      <c r="Q245" s="62"/>
      <c r="R245" s="62"/>
      <c r="S245" s="62"/>
      <c r="T245" s="73"/>
      <c r="U245" s="74"/>
      <c r="V245" s="75"/>
      <c r="W245" s="75"/>
      <c r="X245" s="76"/>
      <c r="Y245" s="77"/>
      <c r="Z245" s="78"/>
      <c r="AA245" s="78"/>
      <c r="AB245" s="78"/>
      <c r="AC245" s="78"/>
      <c r="AD245" s="79"/>
      <c r="AE245" s="78"/>
      <c r="AF245" s="80"/>
      <c r="AG245" s="81"/>
      <c r="AH245" s="80"/>
      <c r="AI245" s="62"/>
      <c r="AJ245" s="62"/>
      <c r="AK245" s="73"/>
      <c r="AL245" s="62"/>
      <c r="AM245" s="73"/>
      <c r="AN245" s="73"/>
      <c r="AO245" s="82"/>
      <c r="AP245" s="82"/>
      <c r="AQ245" s="83"/>
    </row>
    <row r="246" spans="1:43" s="84" customFormat="1" x14ac:dyDescent="0.25">
      <c r="A246" s="62"/>
      <c r="B246" s="67"/>
      <c r="C246" s="62"/>
      <c r="D246" s="67"/>
      <c r="E246" s="68"/>
      <c r="F246" s="68"/>
      <c r="G246" s="68"/>
      <c r="H246" s="69"/>
      <c r="I246" s="68"/>
      <c r="J246" s="67"/>
      <c r="K246" s="70"/>
      <c r="L246" s="71"/>
      <c r="M246" s="66"/>
      <c r="N246" s="62"/>
      <c r="O246" s="72"/>
      <c r="P246" s="62"/>
      <c r="Q246" s="62"/>
      <c r="R246" s="62"/>
      <c r="S246" s="62"/>
      <c r="T246" s="73"/>
      <c r="U246" s="74"/>
      <c r="V246" s="75"/>
      <c r="W246" s="75"/>
      <c r="X246" s="76"/>
      <c r="Y246" s="77"/>
      <c r="Z246" s="78"/>
      <c r="AA246" s="78"/>
      <c r="AB246" s="78"/>
      <c r="AC246" s="78"/>
      <c r="AD246" s="79"/>
      <c r="AE246" s="78"/>
      <c r="AF246" s="80"/>
      <c r="AG246" s="81"/>
      <c r="AH246" s="80"/>
      <c r="AI246" s="62"/>
      <c r="AJ246" s="62"/>
      <c r="AK246" s="73"/>
      <c r="AL246" s="62"/>
      <c r="AM246" s="73"/>
      <c r="AN246" s="73"/>
      <c r="AO246" s="82"/>
      <c r="AP246" s="82"/>
      <c r="AQ246" s="83"/>
    </row>
    <row r="247" spans="1:43" s="84" customFormat="1" x14ac:dyDescent="0.25">
      <c r="A247" s="62"/>
      <c r="B247" s="67"/>
      <c r="C247" s="62"/>
      <c r="D247" s="67"/>
      <c r="E247" s="68"/>
      <c r="F247" s="68"/>
      <c r="G247" s="68"/>
      <c r="H247" s="69"/>
      <c r="I247" s="68"/>
      <c r="J247" s="67"/>
      <c r="K247" s="70"/>
      <c r="L247" s="71"/>
      <c r="M247" s="66"/>
      <c r="N247" s="62"/>
      <c r="O247" s="72"/>
      <c r="P247" s="62"/>
      <c r="Q247" s="62"/>
      <c r="R247" s="62"/>
      <c r="S247" s="62"/>
      <c r="T247" s="73"/>
      <c r="U247" s="74"/>
      <c r="V247" s="75"/>
      <c r="W247" s="75"/>
      <c r="X247" s="76"/>
      <c r="Y247" s="77"/>
      <c r="Z247" s="78"/>
      <c r="AA247" s="78"/>
      <c r="AB247" s="78"/>
      <c r="AC247" s="78"/>
      <c r="AD247" s="79"/>
      <c r="AE247" s="78"/>
      <c r="AF247" s="80"/>
      <c r="AG247" s="81"/>
      <c r="AH247" s="80"/>
      <c r="AI247" s="62"/>
      <c r="AJ247" s="62"/>
      <c r="AK247" s="73"/>
      <c r="AL247" s="62"/>
      <c r="AM247" s="73"/>
      <c r="AN247" s="73"/>
      <c r="AO247" s="82"/>
      <c r="AP247" s="82"/>
      <c r="AQ247" s="83"/>
    </row>
    <row r="248" spans="1:43" s="84" customFormat="1" x14ac:dyDescent="0.25">
      <c r="A248" s="62"/>
      <c r="B248" s="67"/>
      <c r="C248" s="62"/>
      <c r="D248" s="67"/>
      <c r="E248" s="68"/>
      <c r="F248" s="68"/>
      <c r="G248" s="68"/>
      <c r="H248" s="69"/>
      <c r="I248" s="68"/>
      <c r="J248" s="67"/>
      <c r="K248" s="70"/>
      <c r="L248" s="71"/>
      <c r="M248" s="66"/>
      <c r="N248" s="62"/>
      <c r="O248" s="72"/>
      <c r="P248" s="62"/>
      <c r="Q248" s="62"/>
      <c r="R248" s="62"/>
      <c r="S248" s="62"/>
      <c r="T248" s="73"/>
      <c r="U248" s="74"/>
      <c r="V248" s="75"/>
      <c r="W248" s="75"/>
      <c r="X248" s="76"/>
      <c r="Y248" s="77"/>
      <c r="Z248" s="78"/>
      <c r="AA248" s="78"/>
      <c r="AB248" s="78"/>
      <c r="AC248" s="78"/>
      <c r="AD248" s="79"/>
      <c r="AE248" s="78"/>
      <c r="AF248" s="80"/>
      <c r="AG248" s="81"/>
      <c r="AH248" s="80"/>
      <c r="AI248" s="62"/>
      <c r="AJ248" s="62"/>
      <c r="AK248" s="73"/>
      <c r="AL248" s="62"/>
      <c r="AM248" s="73"/>
      <c r="AN248" s="73"/>
      <c r="AO248" s="82"/>
      <c r="AP248" s="82"/>
      <c r="AQ248" s="83"/>
    </row>
    <row r="249" spans="1:43" s="84" customFormat="1" x14ac:dyDescent="0.25">
      <c r="A249" s="62"/>
      <c r="B249" s="67"/>
      <c r="C249" s="62"/>
      <c r="D249" s="67"/>
      <c r="E249" s="68"/>
      <c r="F249" s="68"/>
      <c r="G249" s="68"/>
      <c r="H249" s="69"/>
      <c r="I249" s="68"/>
      <c r="J249" s="67"/>
      <c r="K249" s="70"/>
      <c r="L249" s="71"/>
      <c r="M249" s="66"/>
      <c r="N249" s="62"/>
      <c r="O249" s="72"/>
      <c r="P249" s="62"/>
      <c r="Q249" s="62"/>
      <c r="R249" s="62"/>
      <c r="S249" s="62"/>
      <c r="T249" s="73"/>
      <c r="U249" s="74"/>
      <c r="V249" s="75"/>
      <c r="W249" s="75"/>
      <c r="X249" s="76"/>
      <c r="Y249" s="77"/>
      <c r="Z249" s="78"/>
      <c r="AA249" s="78"/>
      <c r="AB249" s="78"/>
      <c r="AC249" s="78"/>
      <c r="AD249" s="79"/>
      <c r="AE249" s="78"/>
      <c r="AF249" s="80"/>
      <c r="AG249" s="81"/>
      <c r="AH249" s="80"/>
      <c r="AI249" s="62"/>
      <c r="AJ249" s="62"/>
      <c r="AK249" s="73"/>
      <c r="AL249" s="62"/>
      <c r="AM249" s="73"/>
      <c r="AN249" s="73"/>
      <c r="AO249" s="82"/>
      <c r="AP249" s="82"/>
      <c r="AQ249" s="83"/>
    </row>
    <row r="250" spans="1:43" s="84" customFormat="1" x14ac:dyDescent="0.25">
      <c r="A250" s="62"/>
      <c r="B250" s="67"/>
      <c r="C250" s="62"/>
      <c r="D250" s="67"/>
      <c r="E250" s="68"/>
      <c r="F250" s="68"/>
      <c r="G250" s="68"/>
      <c r="H250" s="69"/>
      <c r="I250" s="68"/>
      <c r="J250" s="67"/>
      <c r="K250" s="70"/>
      <c r="L250" s="71"/>
      <c r="M250" s="66"/>
      <c r="N250" s="62"/>
      <c r="O250" s="72"/>
      <c r="P250" s="62"/>
      <c r="Q250" s="62"/>
      <c r="R250" s="62"/>
      <c r="S250" s="62"/>
      <c r="T250" s="73"/>
      <c r="U250" s="74"/>
      <c r="V250" s="75"/>
      <c r="W250" s="75"/>
      <c r="X250" s="76"/>
      <c r="Y250" s="77"/>
      <c r="Z250" s="78"/>
      <c r="AA250" s="78"/>
      <c r="AB250" s="78"/>
      <c r="AC250" s="78"/>
      <c r="AD250" s="79"/>
      <c r="AE250" s="78"/>
      <c r="AF250" s="80"/>
      <c r="AG250" s="81"/>
      <c r="AH250" s="80"/>
      <c r="AI250" s="62"/>
      <c r="AJ250" s="62"/>
      <c r="AK250" s="73"/>
      <c r="AL250" s="62"/>
      <c r="AM250" s="73"/>
      <c r="AN250" s="73"/>
      <c r="AO250" s="82"/>
      <c r="AP250" s="82"/>
      <c r="AQ250" s="83"/>
    </row>
    <row r="251" spans="1:43" s="84" customFormat="1" x14ac:dyDescent="0.25">
      <c r="A251" s="62"/>
      <c r="B251" s="67"/>
      <c r="C251" s="62"/>
      <c r="D251" s="67"/>
      <c r="E251" s="68"/>
      <c r="F251" s="68"/>
      <c r="G251" s="68"/>
      <c r="H251" s="69"/>
      <c r="I251" s="68"/>
      <c r="J251" s="67"/>
      <c r="K251" s="70"/>
      <c r="L251" s="71"/>
      <c r="M251" s="66"/>
      <c r="N251" s="62"/>
      <c r="O251" s="72"/>
      <c r="P251" s="62"/>
      <c r="Q251" s="62"/>
      <c r="R251" s="62"/>
      <c r="S251" s="62"/>
      <c r="T251" s="73"/>
      <c r="U251" s="74"/>
      <c r="V251" s="75"/>
      <c r="W251" s="75"/>
      <c r="X251" s="76"/>
      <c r="Y251" s="77"/>
      <c r="Z251" s="78"/>
      <c r="AA251" s="78"/>
      <c r="AB251" s="78"/>
      <c r="AC251" s="78"/>
      <c r="AD251" s="79"/>
      <c r="AE251" s="78"/>
      <c r="AF251" s="80"/>
      <c r="AG251" s="81"/>
      <c r="AH251" s="80"/>
      <c r="AI251" s="62"/>
      <c r="AJ251" s="62"/>
      <c r="AK251" s="73"/>
      <c r="AL251" s="62"/>
      <c r="AM251" s="73"/>
      <c r="AN251" s="73"/>
      <c r="AO251" s="82"/>
      <c r="AP251" s="82"/>
      <c r="AQ251" s="83"/>
    </row>
    <row r="252" spans="1:43" s="84" customFormat="1" x14ac:dyDescent="0.25">
      <c r="A252" s="62"/>
      <c r="B252" s="67"/>
      <c r="C252" s="62"/>
      <c r="D252" s="67"/>
      <c r="E252" s="68"/>
      <c r="F252" s="68"/>
      <c r="G252" s="68"/>
      <c r="H252" s="69"/>
      <c r="I252" s="68"/>
      <c r="J252" s="67"/>
      <c r="K252" s="70"/>
      <c r="L252" s="71"/>
      <c r="M252" s="66"/>
      <c r="N252" s="62"/>
      <c r="O252" s="72"/>
      <c r="P252" s="62"/>
      <c r="Q252" s="62"/>
      <c r="R252" s="62"/>
      <c r="S252" s="62"/>
      <c r="T252" s="73"/>
      <c r="U252" s="74"/>
      <c r="V252" s="75"/>
      <c r="W252" s="75"/>
      <c r="X252" s="76"/>
      <c r="Y252" s="77"/>
      <c r="Z252" s="78"/>
      <c r="AA252" s="78"/>
      <c r="AB252" s="78"/>
      <c r="AC252" s="78"/>
      <c r="AD252" s="79"/>
      <c r="AE252" s="78"/>
      <c r="AF252" s="80"/>
      <c r="AG252" s="81"/>
      <c r="AH252" s="80"/>
      <c r="AI252" s="62"/>
      <c r="AJ252" s="62"/>
      <c r="AK252" s="73"/>
      <c r="AL252" s="62"/>
      <c r="AM252" s="73"/>
      <c r="AN252" s="73"/>
      <c r="AO252" s="82"/>
      <c r="AP252" s="82"/>
      <c r="AQ252" s="83"/>
    </row>
    <row r="253" spans="1:43" s="84" customFormat="1" x14ac:dyDescent="0.25">
      <c r="A253" s="62"/>
      <c r="B253" s="67"/>
      <c r="C253" s="62"/>
      <c r="D253" s="67"/>
      <c r="E253" s="68"/>
      <c r="F253" s="68"/>
      <c r="G253" s="68"/>
      <c r="H253" s="69"/>
      <c r="I253" s="68"/>
      <c r="J253" s="67"/>
      <c r="K253" s="70"/>
      <c r="L253" s="71"/>
      <c r="M253" s="66"/>
      <c r="N253" s="62"/>
      <c r="O253" s="72"/>
      <c r="P253" s="62"/>
      <c r="Q253" s="62"/>
      <c r="R253" s="62"/>
      <c r="S253" s="62"/>
      <c r="T253" s="73"/>
      <c r="U253" s="74"/>
      <c r="V253" s="75"/>
      <c r="W253" s="75"/>
      <c r="X253" s="76"/>
      <c r="Y253" s="77"/>
      <c r="Z253" s="78"/>
      <c r="AA253" s="78"/>
      <c r="AB253" s="78"/>
      <c r="AC253" s="78"/>
      <c r="AD253" s="79"/>
      <c r="AE253" s="78"/>
      <c r="AF253" s="80"/>
      <c r="AG253" s="81"/>
      <c r="AH253" s="80"/>
      <c r="AI253" s="62"/>
      <c r="AJ253" s="62"/>
      <c r="AK253" s="73"/>
      <c r="AL253" s="62"/>
      <c r="AM253" s="73"/>
      <c r="AN253" s="73"/>
      <c r="AO253" s="82"/>
      <c r="AP253" s="82"/>
      <c r="AQ253" s="83"/>
    </row>
    <row r="254" spans="1:43" s="84" customFormat="1" x14ac:dyDescent="0.25">
      <c r="A254" s="62"/>
      <c r="B254" s="67"/>
      <c r="C254" s="62"/>
      <c r="D254" s="67"/>
      <c r="E254" s="68"/>
      <c r="F254" s="68"/>
      <c r="G254" s="68"/>
      <c r="H254" s="69"/>
      <c r="I254" s="68"/>
      <c r="J254" s="67"/>
      <c r="K254" s="70"/>
      <c r="L254" s="71"/>
      <c r="M254" s="66"/>
      <c r="N254" s="62"/>
      <c r="O254" s="72"/>
      <c r="P254" s="62"/>
      <c r="Q254" s="62"/>
      <c r="R254" s="62"/>
      <c r="S254" s="62"/>
      <c r="T254" s="73"/>
      <c r="U254" s="74"/>
      <c r="V254" s="75"/>
      <c r="W254" s="75"/>
      <c r="X254" s="76"/>
      <c r="Y254" s="77"/>
      <c r="Z254" s="78"/>
      <c r="AA254" s="78"/>
      <c r="AB254" s="78"/>
      <c r="AC254" s="78"/>
      <c r="AD254" s="79"/>
      <c r="AE254" s="78"/>
      <c r="AF254" s="80"/>
      <c r="AG254" s="81"/>
      <c r="AH254" s="80"/>
      <c r="AI254" s="62"/>
      <c r="AJ254" s="62"/>
      <c r="AK254" s="73"/>
      <c r="AL254" s="62"/>
      <c r="AM254" s="73"/>
      <c r="AN254" s="73"/>
      <c r="AO254" s="82"/>
      <c r="AP254" s="82"/>
      <c r="AQ254" s="83"/>
    </row>
    <row r="255" spans="1:43" s="84" customFormat="1" x14ac:dyDescent="0.25">
      <c r="A255" s="62"/>
      <c r="B255" s="67"/>
      <c r="C255" s="62"/>
      <c r="D255" s="67"/>
      <c r="E255" s="68"/>
      <c r="F255" s="68"/>
      <c r="G255" s="68"/>
      <c r="H255" s="69"/>
      <c r="I255" s="68"/>
      <c r="J255" s="67"/>
      <c r="K255" s="70"/>
      <c r="L255" s="71"/>
      <c r="M255" s="66"/>
      <c r="N255" s="62"/>
      <c r="O255" s="72"/>
      <c r="P255" s="62"/>
      <c r="Q255" s="62"/>
      <c r="R255" s="62"/>
      <c r="S255" s="62"/>
      <c r="T255" s="73"/>
      <c r="U255" s="74"/>
      <c r="V255" s="75"/>
      <c r="W255" s="75"/>
      <c r="X255" s="76"/>
      <c r="Y255" s="77"/>
      <c r="Z255" s="78"/>
      <c r="AA255" s="78"/>
      <c r="AB255" s="78"/>
      <c r="AC255" s="78"/>
      <c r="AD255" s="79"/>
      <c r="AE255" s="78"/>
      <c r="AF255" s="80"/>
      <c r="AG255" s="81"/>
      <c r="AH255" s="80"/>
      <c r="AI255" s="62"/>
      <c r="AJ255" s="62"/>
      <c r="AK255" s="73"/>
      <c r="AL255" s="62"/>
      <c r="AM255" s="73"/>
      <c r="AN255" s="73"/>
      <c r="AO255" s="82"/>
      <c r="AP255" s="82"/>
      <c r="AQ255" s="83"/>
    </row>
    <row r="256" spans="1:43" s="84" customFormat="1" x14ac:dyDescent="0.25">
      <c r="A256" s="62"/>
      <c r="B256" s="67"/>
      <c r="C256" s="62"/>
      <c r="D256" s="67"/>
      <c r="E256" s="68"/>
      <c r="F256" s="68"/>
      <c r="G256" s="68"/>
      <c r="H256" s="69"/>
      <c r="I256" s="68"/>
      <c r="J256" s="67"/>
      <c r="K256" s="70"/>
      <c r="L256" s="71"/>
      <c r="M256" s="66"/>
      <c r="N256" s="62"/>
      <c r="O256" s="72"/>
      <c r="P256" s="62"/>
      <c r="Q256" s="62"/>
      <c r="R256" s="62"/>
      <c r="S256" s="62"/>
      <c r="T256" s="73"/>
      <c r="U256" s="74"/>
      <c r="V256" s="75"/>
      <c r="W256" s="75"/>
      <c r="X256" s="76"/>
      <c r="Y256" s="77"/>
      <c r="Z256" s="78"/>
      <c r="AA256" s="78"/>
      <c r="AB256" s="78"/>
      <c r="AC256" s="78"/>
      <c r="AD256" s="79"/>
      <c r="AE256" s="78"/>
      <c r="AF256" s="80"/>
      <c r="AG256" s="81"/>
      <c r="AH256" s="80"/>
      <c r="AI256" s="62"/>
      <c r="AJ256" s="62"/>
      <c r="AK256" s="73"/>
      <c r="AL256" s="62"/>
      <c r="AM256" s="73"/>
      <c r="AN256" s="73"/>
      <c r="AO256" s="82"/>
      <c r="AP256" s="82"/>
      <c r="AQ256" s="83"/>
    </row>
    <row r="257" spans="1:43" s="84" customFormat="1" x14ac:dyDescent="0.25">
      <c r="A257" s="62"/>
      <c r="B257" s="67"/>
      <c r="C257" s="62"/>
      <c r="D257" s="67"/>
      <c r="E257" s="68"/>
      <c r="F257" s="68"/>
      <c r="G257" s="68"/>
      <c r="H257" s="69"/>
      <c r="I257" s="68"/>
      <c r="J257" s="67"/>
      <c r="K257" s="70"/>
      <c r="L257" s="71"/>
      <c r="M257" s="66"/>
      <c r="N257" s="62"/>
      <c r="O257" s="72"/>
      <c r="P257" s="62"/>
      <c r="Q257" s="62"/>
      <c r="R257" s="62"/>
      <c r="S257" s="62"/>
      <c r="T257" s="73"/>
      <c r="U257" s="74"/>
      <c r="V257" s="75"/>
      <c r="W257" s="75"/>
      <c r="X257" s="76"/>
      <c r="Y257" s="77"/>
      <c r="Z257" s="78"/>
      <c r="AA257" s="78"/>
      <c r="AB257" s="78"/>
      <c r="AC257" s="78"/>
      <c r="AD257" s="79"/>
      <c r="AE257" s="78"/>
      <c r="AF257" s="80"/>
      <c r="AG257" s="81"/>
      <c r="AH257" s="80"/>
      <c r="AI257" s="62"/>
      <c r="AJ257" s="62"/>
      <c r="AK257" s="73"/>
      <c r="AL257" s="62"/>
      <c r="AM257" s="73"/>
      <c r="AN257" s="73"/>
      <c r="AO257" s="82"/>
      <c r="AP257" s="82"/>
      <c r="AQ257" s="83"/>
    </row>
    <row r="258" spans="1:43" s="84" customFormat="1" x14ac:dyDescent="0.25">
      <c r="A258" s="62"/>
      <c r="B258" s="67"/>
      <c r="C258" s="62"/>
      <c r="D258" s="67"/>
      <c r="E258" s="68"/>
      <c r="F258" s="68"/>
      <c r="G258" s="68"/>
      <c r="H258" s="69"/>
      <c r="I258" s="68"/>
      <c r="J258" s="67"/>
      <c r="K258" s="70"/>
      <c r="L258" s="71"/>
      <c r="M258" s="66"/>
      <c r="N258" s="62"/>
      <c r="O258" s="72"/>
      <c r="P258" s="62"/>
      <c r="Q258" s="62"/>
      <c r="R258" s="62"/>
      <c r="S258" s="62"/>
      <c r="T258" s="73"/>
      <c r="U258" s="74"/>
      <c r="V258" s="75"/>
      <c r="W258" s="75"/>
      <c r="X258" s="76"/>
      <c r="Y258" s="77"/>
      <c r="Z258" s="78"/>
      <c r="AA258" s="78"/>
      <c r="AB258" s="78"/>
      <c r="AC258" s="78"/>
      <c r="AD258" s="79"/>
      <c r="AE258" s="78"/>
      <c r="AF258" s="80"/>
      <c r="AG258" s="81"/>
      <c r="AH258" s="80"/>
      <c r="AI258" s="62"/>
      <c r="AJ258" s="62"/>
      <c r="AK258" s="73"/>
      <c r="AL258" s="62"/>
      <c r="AM258" s="73"/>
      <c r="AN258" s="73"/>
      <c r="AO258" s="82"/>
      <c r="AP258" s="82"/>
      <c r="AQ258" s="83"/>
    </row>
    <row r="259" spans="1:43" s="84" customFormat="1" x14ac:dyDescent="0.25">
      <c r="A259" s="62"/>
      <c r="B259" s="67"/>
      <c r="C259" s="62"/>
      <c r="D259" s="67"/>
      <c r="E259" s="68"/>
      <c r="F259" s="68"/>
      <c r="G259" s="68"/>
      <c r="H259" s="69"/>
      <c r="I259" s="68"/>
      <c r="J259" s="67"/>
      <c r="K259" s="70"/>
      <c r="L259" s="71"/>
      <c r="M259" s="66"/>
      <c r="N259" s="62"/>
      <c r="O259" s="72"/>
      <c r="P259" s="62"/>
      <c r="Q259" s="62"/>
      <c r="R259" s="62"/>
      <c r="S259" s="62"/>
      <c r="T259" s="73"/>
      <c r="U259" s="74"/>
      <c r="V259" s="75"/>
      <c r="W259" s="75"/>
      <c r="X259" s="76"/>
      <c r="Y259" s="77"/>
      <c r="Z259" s="78"/>
      <c r="AA259" s="78"/>
      <c r="AB259" s="78"/>
      <c r="AC259" s="78"/>
      <c r="AD259" s="79"/>
      <c r="AE259" s="78"/>
      <c r="AF259" s="80"/>
      <c r="AG259" s="81"/>
      <c r="AH259" s="80"/>
      <c r="AI259" s="62"/>
      <c r="AJ259" s="62"/>
      <c r="AK259" s="73"/>
      <c r="AL259" s="62"/>
      <c r="AM259" s="73"/>
      <c r="AN259" s="73"/>
      <c r="AO259" s="82"/>
      <c r="AP259" s="82"/>
      <c r="AQ259" s="83"/>
    </row>
    <row r="260" spans="1:43" s="84" customFormat="1" x14ac:dyDescent="0.25">
      <c r="A260" s="62"/>
      <c r="B260" s="67"/>
      <c r="C260" s="62"/>
      <c r="D260" s="67"/>
      <c r="E260" s="68"/>
      <c r="F260" s="68"/>
      <c r="G260" s="68"/>
      <c r="H260" s="69"/>
      <c r="I260" s="68"/>
      <c r="J260" s="67"/>
      <c r="K260" s="70"/>
      <c r="L260" s="71"/>
      <c r="M260" s="66"/>
      <c r="N260" s="62"/>
      <c r="O260" s="72"/>
      <c r="P260" s="62"/>
      <c r="Q260" s="62"/>
      <c r="R260" s="62"/>
      <c r="S260" s="62"/>
      <c r="T260" s="73"/>
      <c r="U260" s="74"/>
      <c r="V260" s="75"/>
      <c r="W260" s="75"/>
      <c r="X260" s="76"/>
      <c r="Y260" s="77"/>
      <c r="Z260" s="78"/>
      <c r="AA260" s="78"/>
      <c r="AB260" s="78"/>
      <c r="AC260" s="78"/>
      <c r="AD260" s="79"/>
      <c r="AE260" s="78"/>
      <c r="AF260" s="80"/>
      <c r="AG260" s="81"/>
      <c r="AH260" s="80"/>
      <c r="AI260" s="62"/>
      <c r="AJ260" s="62"/>
      <c r="AK260" s="73"/>
      <c r="AL260" s="62"/>
      <c r="AM260" s="73"/>
      <c r="AN260" s="73"/>
      <c r="AO260" s="82"/>
      <c r="AP260" s="82"/>
      <c r="AQ260" s="83"/>
    </row>
    <row r="261" spans="1:43" s="84" customFormat="1" x14ac:dyDescent="0.25">
      <c r="A261" s="62"/>
      <c r="B261" s="67"/>
      <c r="C261" s="62"/>
      <c r="D261" s="67"/>
      <c r="E261" s="68"/>
      <c r="F261" s="68"/>
      <c r="G261" s="68"/>
      <c r="H261" s="69"/>
      <c r="I261" s="68"/>
      <c r="J261" s="67"/>
      <c r="K261" s="70"/>
      <c r="L261" s="71"/>
      <c r="M261" s="66"/>
      <c r="N261" s="62"/>
      <c r="O261" s="72"/>
      <c r="P261" s="62"/>
      <c r="Q261" s="62"/>
      <c r="R261" s="62"/>
      <c r="S261" s="62"/>
      <c r="T261" s="73"/>
      <c r="U261" s="74"/>
      <c r="V261" s="75"/>
      <c r="W261" s="75"/>
      <c r="X261" s="76"/>
      <c r="Y261" s="77"/>
      <c r="Z261" s="78"/>
      <c r="AA261" s="78"/>
      <c r="AB261" s="78"/>
      <c r="AC261" s="78"/>
      <c r="AD261" s="79"/>
      <c r="AE261" s="78"/>
      <c r="AF261" s="80"/>
      <c r="AG261" s="81"/>
      <c r="AH261" s="80"/>
      <c r="AI261" s="62"/>
      <c r="AJ261" s="62"/>
      <c r="AK261" s="73"/>
      <c r="AL261" s="62"/>
      <c r="AM261" s="73"/>
      <c r="AN261" s="73"/>
      <c r="AO261" s="82"/>
      <c r="AP261" s="82"/>
      <c r="AQ261" s="83"/>
    </row>
    <row r="262" spans="1:43" s="84" customFormat="1" x14ac:dyDescent="0.25">
      <c r="A262" s="62"/>
      <c r="B262" s="67"/>
      <c r="C262" s="62"/>
      <c r="D262" s="67"/>
      <c r="E262" s="68"/>
      <c r="F262" s="68"/>
      <c r="G262" s="68"/>
      <c r="H262" s="69"/>
      <c r="I262" s="68"/>
      <c r="J262" s="67"/>
      <c r="K262" s="70"/>
      <c r="L262" s="71"/>
      <c r="M262" s="66"/>
      <c r="N262" s="62"/>
      <c r="O262" s="72"/>
      <c r="P262" s="62"/>
      <c r="Q262" s="62"/>
      <c r="R262" s="62"/>
      <c r="S262" s="62"/>
      <c r="T262" s="73"/>
      <c r="U262" s="74"/>
      <c r="V262" s="75"/>
      <c r="W262" s="75"/>
      <c r="X262" s="76"/>
      <c r="Y262" s="77"/>
      <c r="Z262" s="78"/>
      <c r="AA262" s="78"/>
      <c r="AB262" s="78"/>
      <c r="AC262" s="78"/>
      <c r="AD262" s="79"/>
      <c r="AE262" s="78"/>
      <c r="AF262" s="80"/>
      <c r="AG262" s="81"/>
      <c r="AH262" s="80"/>
      <c r="AI262" s="62"/>
      <c r="AJ262" s="62"/>
      <c r="AK262" s="73"/>
      <c r="AL262" s="62"/>
      <c r="AM262" s="73"/>
      <c r="AN262" s="73"/>
      <c r="AO262" s="82"/>
      <c r="AP262" s="82"/>
      <c r="AQ262" s="83"/>
    </row>
    <row r="263" spans="1:43" s="84" customFormat="1" x14ac:dyDescent="0.25">
      <c r="A263" s="62"/>
      <c r="B263" s="67"/>
      <c r="C263" s="62"/>
      <c r="D263" s="67"/>
      <c r="E263" s="68"/>
      <c r="F263" s="68"/>
      <c r="G263" s="68"/>
      <c r="H263" s="69"/>
      <c r="I263" s="68"/>
      <c r="J263" s="67"/>
      <c r="K263" s="70"/>
      <c r="L263" s="71"/>
      <c r="M263" s="66"/>
      <c r="N263" s="62"/>
      <c r="O263" s="72"/>
      <c r="P263" s="62"/>
      <c r="Q263" s="62"/>
      <c r="R263" s="62"/>
      <c r="S263" s="62"/>
      <c r="T263" s="73"/>
      <c r="U263" s="74"/>
      <c r="V263" s="75"/>
      <c r="W263" s="75"/>
      <c r="X263" s="76"/>
      <c r="Y263" s="77"/>
      <c r="Z263" s="78"/>
      <c r="AA263" s="78"/>
      <c r="AB263" s="78"/>
      <c r="AC263" s="78"/>
      <c r="AD263" s="79"/>
      <c r="AE263" s="78"/>
      <c r="AF263" s="80"/>
      <c r="AG263" s="81"/>
      <c r="AH263" s="80"/>
      <c r="AI263" s="62"/>
      <c r="AJ263" s="62"/>
      <c r="AK263" s="73"/>
      <c r="AL263" s="62"/>
      <c r="AM263" s="73"/>
      <c r="AN263" s="73"/>
      <c r="AO263" s="82"/>
      <c r="AP263" s="82"/>
      <c r="AQ263" s="83"/>
    </row>
    <row r="264" spans="1:43" s="84" customFormat="1" x14ac:dyDescent="0.25">
      <c r="A264" s="62"/>
      <c r="B264" s="67"/>
      <c r="C264" s="62"/>
      <c r="D264" s="67"/>
      <c r="E264" s="68"/>
      <c r="F264" s="68"/>
      <c r="G264" s="68"/>
      <c r="H264" s="69"/>
      <c r="I264" s="68"/>
      <c r="J264" s="67"/>
      <c r="K264" s="70"/>
      <c r="L264" s="71"/>
      <c r="M264" s="66"/>
      <c r="N264" s="62"/>
      <c r="O264" s="72"/>
      <c r="P264" s="62"/>
      <c r="Q264" s="62"/>
      <c r="R264" s="62"/>
      <c r="S264" s="62"/>
      <c r="T264" s="73"/>
      <c r="U264" s="74"/>
      <c r="V264" s="75"/>
      <c r="W264" s="75"/>
      <c r="X264" s="76"/>
      <c r="Y264" s="77"/>
      <c r="Z264" s="78"/>
      <c r="AA264" s="78"/>
      <c r="AB264" s="78"/>
      <c r="AC264" s="78"/>
      <c r="AD264" s="79"/>
      <c r="AE264" s="78"/>
      <c r="AF264" s="80"/>
      <c r="AG264" s="81"/>
      <c r="AH264" s="80"/>
      <c r="AI264" s="62"/>
      <c r="AJ264" s="62"/>
      <c r="AK264" s="73"/>
      <c r="AL264" s="62"/>
      <c r="AM264" s="73"/>
      <c r="AN264" s="73"/>
      <c r="AO264" s="82"/>
      <c r="AP264" s="82"/>
      <c r="AQ264" s="83"/>
    </row>
    <row r="265" spans="1:43" s="84" customFormat="1" x14ac:dyDescent="0.25">
      <c r="A265" s="62"/>
      <c r="B265" s="67"/>
      <c r="C265" s="62"/>
      <c r="D265" s="67"/>
      <c r="E265" s="68"/>
      <c r="F265" s="68"/>
      <c r="G265" s="68"/>
      <c r="H265" s="69"/>
      <c r="I265" s="68"/>
      <c r="J265" s="67"/>
      <c r="K265" s="70"/>
      <c r="L265" s="71"/>
      <c r="M265" s="66"/>
      <c r="N265" s="62"/>
      <c r="O265" s="72"/>
      <c r="P265" s="62"/>
      <c r="Q265" s="62"/>
      <c r="R265" s="62"/>
      <c r="S265" s="62"/>
      <c r="T265" s="73"/>
      <c r="U265" s="74"/>
      <c r="V265" s="75"/>
      <c r="W265" s="75"/>
      <c r="X265" s="76"/>
      <c r="Y265" s="77"/>
      <c r="Z265" s="78"/>
      <c r="AA265" s="78"/>
      <c r="AB265" s="78"/>
      <c r="AC265" s="78"/>
      <c r="AD265" s="79"/>
      <c r="AE265" s="78"/>
      <c r="AF265" s="80"/>
      <c r="AG265" s="81"/>
      <c r="AH265" s="80"/>
      <c r="AI265" s="62"/>
      <c r="AJ265" s="62"/>
      <c r="AK265" s="73"/>
      <c r="AL265" s="62"/>
      <c r="AM265" s="73"/>
      <c r="AN265" s="73"/>
      <c r="AO265" s="82"/>
      <c r="AP265" s="82"/>
      <c r="AQ265" s="83"/>
    </row>
    <row r="266" spans="1:43" s="84" customFormat="1" x14ac:dyDescent="0.25">
      <c r="A266" s="62"/>
      <c r="B266" s="67"/>
      <c r="C266" s="62"/>
      <c r="D266" s="67"/>
      <c r="E266" s="68"/>
      <c r="F266" s="68"/>
      <c r="G266" s="68"/>
      <c r="H266" s="69"/>
      <c r="I266" s="68"/>
      <c r="J266" s="67"/>
      <c r="K266" s="70"/>
      <c r="L266" s="71"/>
      <c r="M266" s="66"/>
      <c r="N266" s="62"/>
      <c r="O266" s="72"/>
      <c r="P266" s="62"/>
      <c r="Q266" s="62"/>
      <c r="R266" s="62"/>
      <c r="S266" s="62"/>
      <c r="T266" s="73"/>
      <c r="U266" s="74"/>
      <c r="V266" s="75"/>
      <c r="W266" s="75"/>
      <c r="X266" s="76"/>
      <c r="Y266" s="77"/>
      <c r="Z266" s="78"/>
      <c r="AA266" s="78"/>
      <c r="AB266" s="78"/>
      <c r="AC266" s="78"/>
      <c r="AD266" s="79"/>
      <c r="AE266" s="78"/>
      <c r="AF266" s="80"/>
      <c r="AG266" s="81"/>
      <c r="AH266" s="80"/>
      <c r="AI266" s="62"/>
      <c r="AJ266" s="62"/>
      <c r="AK266" s="73"/>
      <c r="AL266" s="62"/>
      <c r="AM266" s="73"/>
      <c r="AN266" s="73"/>
      <c r="AO266" s="82"/>
      <c r="AP266" s="82"/>
      <c r="AQ266" s="83"/>
    </row>
    <row r="267" spans="1:43" s="84" customFormat="1" x14ac:dyDescent="0.25">
      <c r="A267" s="62"/>
      <c r="B267" s="67"/>
      <c r="C267" s="62"/>
      <c r="D267" s="67"/>
      <c r="E267" s="68"/>
      <c r="F267" s="68"/>
      <c r="G267" s="68"/>
      <c r="H267" s="69"/>
      <c r="I267" s="68"/>
      <c r="J267" s="67"/>
      <c r="K267" s="70"/>
      <c r="L267" s="71"/>
      <c r="M267" s="66"/>
      <c r="N267" s="62"/>
      <c r="O267" s="72"/>
      <c r="P267" s="62"/>
      <c r="Q267" s="62"/>
      <c r="R267" s="62"/>
      <c r="S267" s="62"/>
      <c r="T267" s="73"/>
      <c r="U267" s="74"/>
      <c r="V267" s="75"/>
      <c r="W267" s="75"/>
      <c r="X267" s="76"/>
      <c r="Y267" s="77"/>
      <c r="Z267" s="78"/>
      <c r="AA267" s="78"/>
      <c r="AB267" s="78"/>
      <c r="AC267" s="78"/>
      <c r="AD267" s="79"/>
      <c r="AE267" s="78"/>
      <c r="AF267" s="80"/>
      <c r="AG267" s="81"/>
      <c r="AH267" s="80"/>
      <c r="AI267" s="62"/>
      <c r="AJ267" s="62"/>
      <c r="AK267" s="73"/>
      <c r="AL267" s="62"/>
      <c r="AM267" s="73"/>
      <c r="AN267" s="73"/>
      <c r="AO267" s="82"/>
      <c r="AP267" s="82"/>
      <c r="AQ267" s="83"/>
    </row>
    <row r="268" spans="1:43" s="84" customFormat="1" x14ac:dyDescent="0.25">
      <c r="A268" s="62"/>
      <c r="B268" s="67"/>
      <c r="C268" s="62"/>
      <c r="D268" s="67"/>
      <c r="E268" s="68"/>
      <c r="F268" s="68"/>
      <c r="G268" s="68"/>
      <c r="H268" s="69"/>
      <c r="I268" s="68"/>
      <c r="J268" s="67"/>
      <c r="K268" s="70"/>
      <c r="L268" s="71"/>
      <c r="M268" s="66"/>
      <c r="N268" s="62"/>
      <c r="O268" s="72"/>
      <c r="P268" s="62"/>
      <c r="Q268" s="62"/>
      <c r="R268" s="62"/>
      <c r="S268" s="62"/>
      <c r="T268" s="73"/>
      <c r="U268" s="74"/>
      <c r="V268" s="75"/>
      <c r="W268" s="75"/>
      <c r="X268" s="76"/>
      <c r="Y268" s="77"/>
      <c r="Z268" s="78"/>
      <c r="AA268" s="78"/>
      <c r="AB268" s="78"/>
      <c r="AC268" s="78"/>
      <c r="AD268" s="79"/>
      <c r="AE268" s="78"/>
      <c r="AF268" s="80"/>
      <c r="AG268" s="81"/>
      <c r="AH268" s="80"/>
      <c r="AI268" s="62"/>
      <c r="AJ268" s="62"/>
      <c r="AK268" s="73"/>
      <c r="AL268" s="62"/>
      <c r="AM268" s="73"/>
      <c r="AN268" s="73"/>
      <c r="AO268" s="82"/>
      <c r="AP268" s="82"/>
      <c r="AQ268" s="83"/>
    </row>
    <row r="269" spans="1:43" s="84" customFormat="1" x14ac:dyDescent="0.25">
      <c r="A269" s="62"/>
      <c r="B269" s="67"/>
      <c r="C269" s="62"/>
      <c r="D269" s="67"/>
      <c r="E269" s="68"/>
      <c r="F269" s="68"/>
      <c r="G269" s="68"/>
      <c r="H269" s="69"/>
      <c r="I269" s="68"/>
      <c r="J269" s="67"/>
      <c r="K269" s="70"/>
      <c r="L269" s="71"/>
      <c r="M269" s="66"/>
      <c r="N269" s="62"/>
      <c r="O269" s="72"/>
      <c r="P269" s="62"/>
      <c r="Q269" s="62"/>
      <c r="R269" s="62"/>
      <c r="S269" s="62"/>
      <c r="T269" s="73"/>
      <c r="U269" s="74"/>
      <c r="V269" s="75"/>
      <c r="W269" s="75"/>
      <c r="X269" s="76"/>
      <c r="Y269" s="77"/>
      <c r="Z269" s="78"/>
      <c r="AA269" s="78"/>
      <c r="AB269" s="78"/>
      <c r="AC269" s="78"/>
      <c r="AD269" s="79"/>
      <c r="AE269" s="78"/>
      <c r="AF269" s="80"/>
      <c r="AG269" s="81"/>
      <c r="AH269" s="80"/>
      <c r="AI269" s="62"/>
      <c r="AJ269" s="62"/>
      <c r="AK269" s="73"/>
      <c r="AL269" s="62"/>
      <c r="AM269" s="73"/>
      <c r="AN269" s="73"/>
      <c r="AO269" s="82"/>
      <c r="AP269" s="82"/>
      <c r="AQ269" s="83"/>
    </row>
    <row r="270" spans="1:43" s="84" customFormat="1" x14ac:dyDescent="0.25">
      <c r="A270" s="62"/>
      <c r="B270" s="67"/>
      <c r="C270" s="62"/>
      <c r="D270" s="67"/>
      <c r="E270" s="68"/>
      <c r="F270" s="68"/>
      <c r="G270" s="68"/>
      <c r="H270" s="69"/>
      <c r="I270" s="68"/>
      <c r="J270" s="67"/>
      <c r="K270" s="70"/>
      <c r="L270" s="71"/>
      <c r="M270" s="66"/>
      <c r="N270" s="62"/>
      <c r="O270" s="72"/>
      <c r="P270" s="62"/>
      <c r="Q270" s="62"/>
      <c r="R270" s="62"/>
      <c r="S270" s="62"/>
      <c r="T270" s="73"/>
      <c r="U270" s="74"/>
      <c r="V270" s="75"/>
      <c r="W270" s="75"/>
      <c r="X270" s="76"/>
      <c r="Y270" s="77"/>
      <c r="Z270" s="78"/>
      <c r="AA270" s="78"/>
      <c r="AB270" s="78"/>
      <c r="AC270" s="78"/>
      <c r="AD270" s="79"/>
      <c r="AE270" s="78"/>
      <c r="AF270" s="80"/>
      <c r="AG270" s="81"/>
      <c r="AH270" s="80"/>
      <c r="AI270" s="62"/>
      <c r="AJ270" s="62"/>
      <c r="AK270" s="73"/>
      <c r="AL270" s="62"/>
      <c r="AM270" s="73"/>
      <c r="AN270" s="73"/>
      <c r="AO270" s="82"/>
      <c r="AP270" s="82"/>
      <c r="AQ270" s="83"/>
    </row>
    <row r="271" spans="1:43" s="84" customFormat="1" x14ac:dyDescent="0.25">
      <c r="A271" s="62"/>
      <c r="B271" s="67"/>
      <c r="C271" s="62"/>
      <c r="D271" s="67"/>
      <c r="E271" s="68"/>
      <c r="F271" s="68"/>
      <c r="G271" s="68"/>
      <c r="H271" s="69"/>
      <c r="I271" s="68"/>
      <c r="J271" s="67"/>
      <c r="K271" s="70"/>
      <c r="L271" s="71"/>
      <c r="M271" s="66"/>
      <c r="N271" s="62"/>
      <c r="O271" s="72"/>
      <c r="P271" s="62"/>
      <c r="Q271" s="62"/>
      <c r="R271" s="62"/>
      <c r="S271" s="62"/>
      <c r="T271" s="73"/>
      <c r="U271" s="74"/>
      <c r="V271" s="75"/>
      <c r="W271" s="75"/>
      <c r="X271" s="76"/>
      <c r="Y271" s="77"/>
      <c r="Z271" s="78"/>
      <c r="AA271" s="78"/>
      <c r="AB271" s="78"/>
      <c r="AC271" s="78"/>
      <c r="AD271" s="79"/>
      <c r="AE271" s="78"/>
      <c r="AF271" s="80"/>
      <c r="AG271" s="81"/>
      <c r="AH271" s="80"/>
      <c r="AI271" s="62"/>
      <c r="AJ271" s="62"/>
      <c r="AK271" s="73"/>
      <c r="AL271" s="62"/>
      <c r="AM271" s="73"/>
      <c r="AN271" s="73"/>
      <c r="AO271" s="82"/>
      <c r="AP271" s="82"/>
      <c r="AQ271" s="83"/>
    </row>
    <row r="272" spans="1:43" s="84" customFormat="1" x14ac:dyDescent="0.25">
      <c r="A272" s="62"/>
      <c r="B272" s="67"/>
      <c r="C272" s="62"/>
      <c r="D272" s="67"/>
      <c r="E272" s="68"/>
      <c r="F272" s="68"/>
      <c r="G272" s="68"/>
      <c r="H272" s="69"/>
      <c r="I272" s="68"/>
      <c r="J272" s="67"/>
      <c r="K272" s="70"/>
      <c r="L272" s="71"/>
      <c r="M272" s="66"/>
      <c r="N272" s="62"/>
      <c r="O272" s="72"/>
      <c r="P272" s="62"/>
      <c r="Q272" s="62"/>
      <c r="R272" s="62"/>
      <c r="S272" s="62"/>
      <c r="T272" s="73"/>
      <c r="U272" s="74"/>
      <c r="V272" s="75"/>
      <c r="W272" s="75"/>
      <c r="X272" s="76"/>
      <c r="Y272" s="77"/>
      <c r="Z272" s="78"/>
      <c r="AA272" s="78"/>
      <c r="AB272" s="78"/>
      <c r="AC272" s="78"/>
      <c r="AD272" s="79"/>
      <c r="AE272" s="78"/>
      <c r="AF272" s="80"/>
      <c r="AG272" s="81"/>
      <c r="AH272" s="80"/>
      <c r="AI272" s="62"/>
      <c r="AJ272" s="62"/>
      <c r="AK272" s="73"/>
      <c r="AL272" s="62"/>
      <c r="AM272" s="73"/>
      <c r="AN272" s="73"/>
      <c r="AO272" s="82"/>
      <c r="AP272" s="82"/>
      <c r="AQ272" s="83"/>
    </row>
    <row r="273" spans="1:43" s="84" customFormat="1" x14ac:dyDescent="0.25">
      <c r="A273" s="62"/>
      <c r="B273" s="67"/>
      <c r="C273" s="62"/>
      <c r="D273" s="67"/>
      <c r="E273" s="68"/>
      <c r="F273" s="68"/>
      <c r="G273" s="68"/>
      <c r="H273" s="69"/>
      <c r="I273" s="68"/>
      <c r="J273" s="67"/>
      <c r="K273" s="70"/>
      <c r="L273" s="71"/>
      <c r="M273" s="66"/>
      <c r="N273" s="62"/>
      <c r="O273" s="72"/>
      <c r="P273" s="62"/>
      <c r="Q273" s="62"/>
      <c r="R273" s="62"/>
      <c r="S273" s="62"/>
      <c r="T273" s="73"/>
      <c r="U273" s="74"/>
      <c r="V273" s="75"/>
      <c r="W273" s="75"/>
      <c r="X273" s="76"/>
      <c r="Y273" s="77"/>
      <c r="Z273" s="78"/>
      <c r="AA273" s="78"/>
      <c r="AB273" s="78"/>
      <c r="AC273" s="78"/>
      <c r="AD273" s="79"/>
      <c r="AE273" s="78"/>
      <c r="AF273" s="80"/>
      <c r="AG273" s="81"/>
      <c r="AH273" s="80"/>
      <c r="AI273" s="62"/>
      <c r="AJ273" s="62"/>
      <c r="AK273" s="73"/>
      <c r="AL273" s="62"/>
      <c r="AM273" s="73"/>
      <c r="AN273" s="73"/>
      <c r="AO273" s="82"/>
      <c r="AP273" s="82"/>
      <c r="AQ273" s="83"/>
    </row>
    <row r="274" spans="1:43" s="84" customFormat="1" x14ac:dyDescent="0.25">
      <c r="A274" s="62"/>
      <c r="B274" s="67"/>
      <c r="C274" s="62"/>
      <c r="D274" s="67"/>
      <c r="E274" s="68"/>
      <c r="F274" s="68"/>
      <c r="G274" s="68"/>
      <c r="H274" s="69"/>
      <c r="I274" s="68"/>
      <c r="J274" s="67"/>
      <c r="K274" s="70"/>
      <c r="L274" s="71"/>
      <c r="M274" s="66"/>
      <c r="N274" s="62"/>
      <c r="O274" s="72"/>
      <c r="P274" s="62"/>
      <c r="Q274" s="62"/>
      <c r="R274" s="62"/>
      <c r="S274" s="62"/>
      <c r="T274" s="73"/>
      <c r="U274" s="74"/>
      <c r="V274" s="75"/>
      <c r="W274" s="75"/>
      <c r="X274" s="76"/>
      <c r="Y274" s="77"/>
      <c r="Z274" s="78"/>
      <c r="AA274" s="78"/>
      <c r="AB274" s="78"/>
      <c r="AC274" s="78"/>
      <c r="AD274" s="79"/>
      <c r="AE274" s="78"/>
      <c r="AF274" s="80"/>
      <c r="AG274" s="81"/>
      <c r="AH274" s="80"/>
      <c r="AI274" s="62"/>
      <c r="AJ274" s="62"/>
      <c r="AK274" s="73"/>
      <c r="AL274" s="62"/>
      <c r="AM274" s="73"/>
      <c r="AN274" s="73"/>
      <c r="AO274" s="82"/>
      <c r="AP274" s="82"/>
      <c r="AQ274" s="83"/>
    </row>
    <row r="275" spans="1:43" s="84" customFormat="1" x14ac:dyDescent="0.25">
      <c r="A275" s="62"/>
      <c r="B275" s="67"/>
      <c r="C275" s="62"/>
      <c r="D275" s="67"/>
      <c r="E275" s="68"/>
      <c r="F275" s="68"/>
      <c r="G275" s="68"/>
      <c r="H275" s="69"/>
      <c r="I275" s="68"/>
      <c r="J275" s="67"/>
      <c r="K275" s="70"/>
      <c r="L275" s="71"/>
      <c r="M275" s="66"/>
      <c r="N275" s="62"/>
      <c r="O275" s="72"/>
      <c r="P275" s="62"/>
      <c r="Q275" s="62"/>
      <c r="R275" s="62"/>
      <c r="S275" s="62"/>
      <c r="T275" s="73"/>
      <c r="U275" s="74"/>
      <c r="V275" s="75"/>
      <c r="W275" s="75"/>
      <c r="X275" s="76"/>
      <c r="Y275" s="77"/>
      <c r="Z275" s="78"/>
      <c r="AA275" s="78"/>
      <c r="AB275" s="78"/>
      <c r="AC275" s="78"/>
      <c r="AD275" s="79"/>
      <c r="AE275" s="78"/>
      <c r="AF275" s="80"/>
      <c r="AG275" s="81"/>
      <c r="AH275" s="80"/>
      <c r="AI275" s="62"/>
      <c r="AJ275" s="62"/>
      <c r="AK275" s="73"/>
      <c r="AL275" s="62"/>
      <c r="AM275" s="73"/>
      <c r="AN275" s="73"/>
      <c r="AO275" s="82"/>
      <c r="AP275" s="82"/>
      <c r="AQ275" s="83"/>
    </row>
    <row r="276" spans="1:43" s="84" customFormat="1" x14ac:dyDescent="0.25">
      <c r="A276" s="62"/>
      <c r="B276" s="67"/>
      <c r="C276" s="62"/>
      <c r="D276" s="67"/>
      <c r="E276" s="68"/>
      <c r="F276" s="68"/>
      <c r="G276" s="68"/>
      <c r="H276" s="69"/>
      <c r="I276" s="68"/>
      <c r="J276" s="67"/>
      <c r="K276" s="70"/>
      <c r="L276" s="71"/>
      <c r="M276" s="66"/>
      <c r="N276" s="62"/>
      <c r="O276" s="72"/>
      <c r="P276" s="62"/>
      <c r="Q276" s="62"/>
      <c r="R276" s="62"/>
      <c r="S276" s="62"/>
      <c r="T276" s="73"/>
      <c r="U276" s="74"/>
      <c r="V276" s="75"/>
      <c r="W276" s="75"/>
      <c r="X276" s="76"/>
      <c r="Y276" s="77"/>
      <c r="Z276" s="78"/>
      <c r="AA276" s="78"/>
      <c r="AB276" s="78"/>
      <c r="AC276" s="78"/>
      <c r="AD276" s="79"/>
      <c r="AE276" s="78"/>
      <c r="AF276" s="80"/>
      <c r="AG276" s="81"/>
      <c r="AH276" s="80"/>
      <c r="AI276" s="62"/>
      <c r="AJ276" s="62"/>
      <c r="AK276" s="73"/>
      <c r="AL276" s="62"/>
      <c r="AM276" s="73"/>
      <c r="AN276" s="73"/>
      <c r="AO276" s="82"/>
      <c r="AP276" s="82"/>
      <c r="AQ276" s="83"/>
    </row>
    <row r="277" spans="1:43" s="84" customFormat="1" x14ac:dyDescent="0.25">
      <c r="A277" s="62"/>
      <c r="B277" s="67"/>
      <c r="C277" s="62"/>
      <c r="D277" s="67"/>
      <c r="E277" s="68"/>
      <c r="F277" s="68"/>
      <c r="G277" s="68"/>
      <c r="H277" s="69"/>
      <c r="I277" s="68"/>
      <c r="J277" s="67"/>
      <c r="K277" s="70"/>
      <c r="L277" s="71"/>
      <c r="M277" s="66"/>
      <c r="N277" s="62"/>
      <c r="O277" s="72"/>
      <c r="P277" s="62"/>
      <c r="Q277" s="62"/>
      <c r="R277" s="62"/>
      <c r="S277" s="62"/>
      <c r="T277" s="73"/>
      <c r="U277" s="74"/>
      <c r="V277" s="75"/>
      <c r="W277" s="75"/>
      <c r="X277" s="76"/>
      <c r="Y277" s="77"/>
      <c r="Z277" s="78"/>
      <c r="AA277" s="78"/>
      <c r="AB277" s="78"/>
      <c r="AC277" s="78"/>
      <c r="AD277" s="79"/>
      <c r="AE277" s="78"/>
      <c r="AF277" s="80"/>
      <c r="AG277" s="81"/>
      <c r="AH277" s="80"/>
      <c r="AI277" s="62"/>
      <c r="AJ277" s="62"/>
      <c r="AK277" s="73"/>
      <c r="AL277" s="62"/>
      <c r="AM277" s="73"/>
      <c r="AN277" s="73"/>
      <c r="AO277" s="82"/>
      <c r="AP277" s="82"/>
      <c r="AQ277" s="83"/>
    </row>
    <row r="278" spans="1:43" s="84" customFormat="1" x14ac:dyDescent="0.25">
      <c r="A278" s="62"/>
      <c r="B278" s="67"/>
      <c r="C278" s="62"/>
      <c r="D278" s="67"/>
      <c r="E278" s="68"/>
      <c r="F278" s="68"/>
      <c r="G278" s="68"/>
      <c r="H278" s="69"/>
      <c r="I278" s="68"/>
      <c r="J278" s="67"/>
      <c r="K278" s="70"/>
      <c r="L278" s="71"/>
      <c r="M278" s="66"/>
      <c r="N278" s="62"/>
      <c r="O278" s="72"/>
      <c r="P278" s="62"/>
      <c r="Q278" s="62"/>
      <c r="R278" s="62"/>
      <c r="S278" s="62"/>
      <c r="T278" s="73"/>
      <c r="U278" s="74"/>
      <c r="V278" s="75"/>
      <c r="W278" s="75"/>
      <c r="X278" s="76"/>
      <c r="Y278" s="77"/>
      <c r="Z278" s="78"/>
      <c r="AA278" s="78"/>
      <c r="AB278" s="78"/>
      <c r="AC278" s="78"/>
      <c r="AD278" s="79"/>
      <c r="AE278" s="78"/>
      <c r="AF278" s="80"/>
      <c r="AG278" s="81"/>
      <c r="AH278" s="80"/>
      <c r="AI278" s="62"/>
      <c r="AJ278" s="62"/>
      <c r="AK278" s="73"/>
      <c r="AL278" s="62"/>
      <c r="AM278" s="73"/>
      <c r="AN278" s="73"/>
      <c r="AO278" s="82"/>
      <c r="AP278" s="82"/>
      <c r="AQ278" s="83"/>
    </row>
    <row r="279" spans="1:43" s="84" customFormat="1" x14ac:dyDescent="0.25">
      <c r="A279" s="62"/>
      <c r="B279" s="67"/>
      <c r="C279" s="62"/>
      <c r="D279" s="67"/>
      <c r="E279" s="68"/>
      <c r="F279" s="68"/>
      <c r="G279" s="68"/>
      <c r="H279" s="69"/>
      <c r="I279" s="68"/>
      <c r="J279" s="67"/>
      <c r="K279" s="70"/>
      <c r="L279" s="71"/>
      <c r="M279" s="66"/>
      <c r="N279" s="62"/>
      <c r="O279" s="72"/>
      <c r="P279" s="62"/>
      <c r="Q279" s="62"/>
      <c r="R279" s="62"/>
      <c r="S279" s="62"/>
      <c r="T279" s="73"/>
      <c r="U279" s="74"/>
      <c r="V279" s="75"/>
      <c r="W279" s="75"/>
      <c r="X279" s="76"/>
      <c r="Y279" s="77"/>
      <c r="Z279" s="78"/>
      <c r="AA279" s="78"/>
      <c r="AB279" s="78"/>
      <c r="AC279" s="78"/>
      <c r="AD279" s="79"/>
      <c r="AE279" s="78"/>
      <c r="AF279" s="80"/>
      <c r="AG279" s="81"/>
      <c r="AH279" s="80"/>
      <c r="AI279" s="62"/>
      <c r="AJ279" s="62"/>
      <c r="AK279" s="73"/>
      <c r="AL279" s="62"/>
      <c r="AM279" s="73"/>
      <c r="AN279" s="73"/>
      <c r="AO279" s="82"/>
      <c r="AP279" s="82"/>
      <c r="AQ279" s="83"/>
    </row>
    <row r="280" spans="1:43" s="84" customFormat="1" x14ac:dyDescent="0.25">
      <c r="A280" s="62"/>
      <c r="B280" s="67"/>
      <c r="C280" s="62"/>
      <c r="D280" s="67"/>
      <c r="E280" s="68"/>
      <c r="F280" s="68"/>
      <c r="G280" s="68"/>
      <c r="H280" s="69"/>
      <c r="I280" s="68"/>
      <c r="J280" s="67"/>
      <c r="K280" s="70"/>
      <c r="L280" s="71"/>
      <c r="M280" s="66"/>
      <c r="N280" s="62"/>
      <c r="O280" s="72"/>
      <c r="P280" s="62"/>
      <c r="Q280" s="62"/>
      <c r="R280" s="62"/>
      <c r="S280" s="62"/>
      <c r="T280" s="73"/>
      <c r="U280" s="74"/>
      <c r="V280" s="75"/>
      <c r="W280" s="75"/>
      <c r="X280" s="76"/>
      <c r="Y280" s="77"/>
      <c r="Z280" s="78"/>
      <c r="AA280" s="78"/>
      <c r="AB280" s="78"/>
      <c r="AC280" s="78"/>
      <c r="AD280" s="79"/>
      <c r="AE280" s="78"/>
      <c r="AF280" s="80"/>
      <c r="AG280" s="81"/>
      <c r="AH280" s="80"/>
      <c r="AI280" s="62"/>
      <c r="AJ280" s="62"/>
      <c r="AK280" s="73"/>
      <c r="AL280" s="62"/>
      <c r="AM280" s="73"/>
      <c r="AN280" s="73"/>
      <c r="AO280" s="82"/>
      <c r="AP280" s="82"/>
      <c r="AQ280" s="83"/>
    </row>
    <row r="281" spans="1:43" s="84" customFormat="1" x14ac:dyDescent="0.25">
      <c r="A281" s="62"/>
      <c r="B281" s="67"/>
      <c r="C281" s="62"/>
      <c r="D281" s="67"/>
      <c r="E281" s="68"/>
      <c r="F281" s="68"/>
      <c r="G281" s="68"/>
      <c r="H281" s="69"/>
      <c r="I281" s="68"/>
      <c r="J281" s="67"/>
      <c r="K281" s="70"/>
      <c r="L281" s="71"/>
      <c r="M281" s="66"/>
      <c r="N281" s="62"/>
      <c r="O281" s="72"/>
      <c r="P281" s="62"/>
      <c r="Q281" s="62"/>
      <c r="R281" s="62"/>
      <c r="S281" s="62"/>
      <c r="T281" s="73"/>
      <c r="U281" s="74"/>
      <c r="V281" s="75"/>
      <c r="W281" s="75"/>
      <c r="X281" s="76"/>
      <c r="Y281" s="77"/>
      <c r="Z281" s="78"/>
      <c r="AA281" s="78"/>
      <c r="AB281" s="78"/>
      <c r="AC281" s="78"/>
      <c r="AD281" s="79"/>
      <c r="AE281" s="78"/>
      <c r="AF281" s="80"/>
      <c r="AG281" s="81"/>
      <c r="AH281" s="80"/>
      <c r="AI281" s="62"/>
      <c r="AJ281" s="62"/>
      <c r="AK281" s="73"/>
      <c r="AL281" s="62"/>
      <c r="AM281" s="73"/>
      <c r="AN281" s="73"/>
      <c r="AO281" s="82"/>
      <c r="AP281" s="82"/>
      <c r="AQ281" s="83"/>
    </row>
    <row r="282" spans="1:43" s="84" customFormat="1" x14ac:dyDescent="0.25">
      <c r="A282" s="62"/>
      <c r="B282" s="67"/>
      <c r="C282" s="62"/>
      <c r="D282" s="67"/>
      <c r="E282" s="68"/>
      <c r="F282" s="68"/>
      <c r="G282" s="68"/>
      <c r="H282" s="69"/>
      <c r="I282" s="68"/>
      <c r="J282" s="67"/>
      <c r="K282" s="70"/>
      <c r="L282" s="71"/>
      <c r="M282" s="66"/>
      <c r="N282" s="62"/>
      <c r="O282" s="72"/>
      <c r="P282" s="62"/>
      <c r="Q282" s="62"/>
      <c r="R282" s="62"/>
      <c r="S282" s="62"/>
      <c r="T282" s="73"/>
      <c r="U282" s="74"/>
      <c r="V282" s="75"/>
      <c r="W282" s="75"/>
      <c r="X282" s="76"/>
      <c r="Y282" s="77"/>
      <c r="Z282" s="78"/>
      <c r="AA282" s="78"/>
      <c r="AB282" s="78"/>
      <c r="AC282" s="78"/>
      <c r="AD282" s="79"/>
      <c r="AE282" s="78"/>
      <c r="AF282" s="80"/>
      <c r="AG282" s="81"/>
      <c r="AH282" s="80"/>
      <c r="AI282" s="62"/>
      <c r="AJ282" s="62"/>
      <c r="AK282" s="73"/>
      <c r="AL282" s="62"/>
      <c r="AM282" s="73"/>
      <c r="AN282" s="73"/>
      <c r="AO282" s="82"/>
      <c r="AP282" s="82"/>
      <c r="AQ282" s="83"/>
    </row>
    <row r="283" spans="1:43" s="84" customFormat="1" x14ac:dyDescent="0.25">
      <c r="A283" s="62"/>
      <c r="B283" s="67"/>
      <c r="C283" s="62"/>
      <c r="D283" s="67"/>
      <c r="E283" s="68"/>
      <c r="F283" s="68"/>
      <c r="G283" s="68"/>
      <c r="H283" s="69"/>
      <c r="I283" s="68"/>
      <c r="J283" s="67"/>
      <c r="K283" s="70"/>
      <c r="L283" s="71"/>
      <c r="M283" s="66"/>
      <c r="N283" s="62"/>
      <c r="O283" s="72"/>
      <c r="P283" s="62"/>
      <c r="Q283" s="62"/>
      <c r="R283" s="62"/>
      <c r="S283" s="62"/>
      <c r="T283" s="73"/>
      <c r="U283" s="74"/>
      <c r="V283" s="75"/>
      <c r="W283" s="75"/>
      <c r="X283" s="76"/>
      <c r="Y283" s="77"/>
      <c r="Z283" s="78"/>
      <c r="AA283" s="78"/>
      <c r="AB283" s="78"/>
      <c r="AC283" s="78"/>
      <c r="AD283" s="79"/>
      <c r="AE283" s="78"/>
      <c r="AF283" s="80"/>
      <c r="AG283" s="81"/>
      <c r="AH283" s="80"/>
      <c r="AI283" s="62"/>
      <c r="AJ283" s="62"/>
      <c r="AK283" s="73"/>
      <c r="AL283" s="62"/>
      <c r="AM283" s="73"/>
      <c r="AN283" s="73"/>
      <c r="AO283" s="82"/>
      <c r="AP283" s="82"/>
      <c r="AQ283" s="83"/>
    </row>
    <row r="284" spans="1:43" s="84" customFormat="1" x14ac:dyDescent="0.25">
      <c r="A284" s="62"/>
      <c r="B284" s="67"/>
      <c r="C284" s="62"/>
      <c r="D284" s="67"/>
      <c r="E284" s="68"/>
      <c r="F284" s="68"/>
      <c r="G284" s="68"/>
      <c r="H284" s="69"/>
      <c r="I284" s="68"/>
      <c r="J284" s="67"/>
      <c r="K284" s="70"/>
      <c r="L284" s="71"/>
      <c r="M284" s="66"/>
      <c r="N284" s="62"/>
      <c r="O284" s="72"/>
      <c r="P284" s="62"/>
      <c r="Q284" s="62"/>
      <c r="R284" s="62"/>
      <c r="S284" s="62"/>
      <c r="T284" s="73"/>
      <c r="U284" s="74"/>
      <c r="V284" s="75"/>
      <c r="W284" s="75"/>
      <c r="X284" s="76"/>
      <c r="Y284" s="77"/>
      <c r="Z284" s="78"/>
      <c r="AA284" s="78"/>
      <c r="AB284" s="78"/>
      <c r="AC284" s="78"/>
      <c r="AD284" s="79"/>
      <c r="AE284" s="78"/>
      <c r="AF284" s="80"/>
      <c r="AG284" s="81"/>
      <c r="AH284" s="80"/>
      <c r="AI284" s="62"/>
      <c r="AJ284" s="62"/>
      <c r="AK284" s="73"/>
      <c r="AL284" s="62"/>
      <c r="AM284" s="73"/>
      <c r="AN284" s="73"/>
      <c r="AO284" s="82"/>
      <c r="AP284" s="82"/>
      <c r="AQ284" s="83"/>
    </row>
    <row r="285" spans="1:43" s="84" customFormat="1" x14ac:dyDescent="0.25">
      <c r="A285" s="62"/>
      <c r="B285" s="67"/>
      <c r="C285" s="62"/>
      <c r="D285" s="67"/>
      <c r="E285" s="68"/>
      <c r="F285" s="68"/>
      <c r="G285" s="68"/>
      <c r="H285" s="69"/>
      <c r="I285" s="68"/>
      <c r="J285" s="67"/>
      <c r="K285" s="70"/>
      <c r="L285" s="71"/>
      <c r="M285" s="66"/>
      <c r="N285" s="62"/>
      <c r="O285" s="72"/>
      <c r="P285" s="62"/>
      <c r="Q285" s="62"/>
      <c r="R285" s="62"/>
      <c r="S285" s="62"/>
      <c r="T285" s="73"/>
      <c r="U285" s="74"/>
      <c r="V285" s="75"/>
      <c r="W285" s="75"/>
      <c r="X285" s="76"/>
      <c r="Y285" s="77"/>
      <c r="Z285" s="78"/>
      <c r="AA285" s="78"/>
      <c r="AB285" s="78"/>
      <c r="AC285" s="78"/>
      <c r="AD285" s="79"/>
      <c r="AE285" s="78"/>
      <c r="AF285" s="80"/>
      <c r="AG285" s="81"/>
      <c r="AH285" s="80"/>
      <c r="AI285" s="62"/>
      <c r="AJ285" s="62"/>
      <c r="AK285" s="73"/>
      <c r="AL285" s="62"/>
      <c r="AM285" s="73"/>
      <c r="AN285" s="73"/>
      <c r="AO285" s="82"/>
      <c r="AP285" s="82"/>
      <c r="AQ285" s="83"/>
    </row>
    <row r="286" spans="1:43" s="84" customFormat="1" x14ac:dyDescent="0.25">
      <c r="A286" s="62"/>
      <c r="B286" s="67"/>
      <c r="C286" s="62"/>
      <c r="D286" s="67"/>
      <c r="E286" s="68"/>
      <c r="F286" s="68"/>
      <c r="G286" s="68"/>
      <c r="H286" s="69"/>
      <c r="I286" s="68"/>
      <c r="J286" s="67"/>
      <c r="K286" s="70"/>
      <c r="L286" s="71"/>
      <c r="M286" s="66"/>
      <c r="N286" s="62"/>
      <c r="O286" s="72"/>
      <c r="P286" s="62"/>
      <c r="Q286" s="62"/>
      <c r="R286" s="62"/>
      <c r="S286" s="62"/>
      <c r="T286" s="73"/>
      <c r="U286" s="74"/>
      <c r="V286" s="75"/>
      <c r="W286" s="75"/>
      <c r="X286" s="76"/>
      <c r="Y286" s="77"/>
      <c r="Z286" s="78"/>
      <c r="AA286" s="78"/>
      <c r="AB286" s="78"/>
      <c r="AC286" s="78"/>
      <c r="AD286" s="79"/>
      <c r="AE286" s="78"/>
      <c r="AF286" s="80"/>
      <c r="AG286" s="81"/>
      <c r="AH286" s="80"/>
      <c r="AI286" s="62"/>
      <c r="AJ286" s="62"/>
      <c r="AK286" s="73"/>
      <c r="AL286" s="62"/>
      <c r="AM286" s="73"/>
      <c r="AN286" s="73"/>
      <c r="AO286" s="82"/>
      <c r="AP286" s="82"/>
      <c r="AQ286" s="83"/>
    </row>
    <row r="287" spans="1:43" s="84" customFormat="1" x14ac:dyDescent="0.25">
      <c r="A287" s="62"/>
      <c r="B287" s="67"/>
      <c r="C287" s="62"/>
      <c r="D287" s="67"/>
      <c r="E287" s="68"/>
      <c r="F287" s="68"/>
      <c r="G287" s="68"/>
      <c r="H287" s="69"/>
      <c r="I287" s="68"/>
      <c r="J287" s="67"/>
      <c r="K287" s="70"/>
      <c r="L287" s="71"/>
      <c r="M287" s="66"/>
      <c r="N287" s="62"/>
      <c r="O287" s="72"/>
      <c r="P287" s="62"/>
      <c r="Q287" s="62"/>
      <c r="R287" s="62"/>
      <c r="S287" s="62"/>
      <c r="T287" s="73"/>
      <c r="U287" s="74"/>
      <c r="V287" s="75"/>
      <c r="W287" s="75"/>
      <c r="X287" s="76"/>
      <c r="Y287" s="77"/>
      <c r="Z287" s="78"/>
      <c r="AA287" s="78"/>
      <c r="AB287" s="78"/>
      <c r="AC287" s="78"/>
      <c r="AD287" s="79"/>
      <c r="AE287" s="78"/>
      <c r="AF287" s="80"/>
      <c r="AG287" s="81"/>
      <c r="AH287" s="80"/>
      <c r="AI287" s="62"/>
      <c r="AJ287" s="62"/>
      <c r="AK287" s="73"/>
      <c r="AL287" s="62"/>
      <c r="AM287" s="73"/>
      <c r="AN287" s="73"/>
      <c r="AO287" s="82"/>
      <c r="AP287" s="82"/>
      <c r="AQ287" s="83"/>
    </row>
    <row r="288" spans="1:43" s="84" customFormat="1" x14ac:dyDescent="0.25">
      <c r="A288" s="62"/>
      <c r="B288" s="67"/>
      <c r="C288" s="62"/>
      <c r="D288" s="67"/>
      <c r="E288" s="68"/>
      <c r="F288" s="68"/>
      <c r="G288" s="68"/>
      <c r="H288" s="69"/>
      <c r="I288" s="68"/>
      <c r="J288" s="67"/>
      <c r="K288" s="70"/>
      <c r="L288" s="71"/>
      <c r="M288" s="66"/>
      <c r="N288" s="62"/>
      <c r="O288" s="72"/>
      <c r="P288" s="62"/>
      <c r="Q288" s="62"/>
      <c r="R288" s="62"/>
      <c r="S288" s="62"/>
      <c r="T288" s="73"/>
      <c r="U288" s="74"/>
      <c r="V288" s="75"/>
      <c r="W288" s="75"/>
      <c r="X288" s="76"/>
      <c r="Y288" s="77"/>
      <c r="Z288" s="78"/>
      <c r="AA288" s="78"/>
      <c r="AB288" s="78"/>
      <c r="AC288" s="78"/>
      <c r="AD288" s="79"/>
      <c r="AE288" s="78"/>
      <c r="AF288" s="80"/>
      <c r="AG288" s="81"/>
      <c r="AH288" s="80"/>
      <c r="AI288" s="62"/>
      <c r="AJ288" s="62"/>
      <c r="AK288" s="73"/>
      <c r="AL288" s="62"/>
      <c r="AM288" s="73"/>
      <c r="AN288" s="73"/>
      <c r="AO288" s="82"/>
      <c r="AP288" s="82"/>
      <c r="AQ288" s="83"/>
    </row>
    <row r="289" spans="1:43" s="84" customFormat="1" x14ac:dyDescent="0.25">
      <c r="A289" s="62"/>
      <c r="B289" s="67"/>
      <c r="C289" s="62"/>
      <c r="D289" s="67"/>
      <c r="E289" s="68"/>
      <c r="F289" s="68"/>
      <c r="G289" s="68"/>
      <c r="H289" s="69"/>
      <c r="I289" s="68"/>
      <c r="J289" s="67"/>
      <c r="K289" s="70"/>
      <c r="L289" s="71"/>
      <c r="M289" s="66"/>
      <c r="N289" s="62"/>
      <c r="O289" s="72"/>
      <c r="P289" s="62"/>
      <c r="Q289" s="62"/>
      <c r="R289" s="62"/>
      <c r="S289" s="62"/>
      <c r="T289" s="73"/>
      <c r="U289" s="74"/>
      <c r="V289" s="75"/>
      <c r="W289" s="75"/>
      <c r="X289" s="76"/>
      <c r="Y289" s="77"/>
      <c r="Z289" s="78"/>
      <c r="AA289" s="78"/>
      <c r="AB289" s="78"/>
      <c r="AC289" s="78"/>
      <c r="AD289" s="79"/>
      <c r="AE289" s="78"/>
      <c r="AF289" s="80"/>
      <c r="AG289" s="81"/>
      <c r="AH289" s="80"/>
      <c r="AI289" s="62"/>
      <c r="AJ289" s="62"/>
      <c r="AK289" s="73"/>
      <c r="AL289" s="62"/>
      <c r="AM289" s="73"/>
      <c r="AN289" s="73"/>
      <c r="AO289" s="82"/>
      <c r="AP289" s="82"/>
      <c r="AQ289" s="83"/>
    </row>
    <row r="290" spans="1:43" s="84" customFormat="1" x14ac:dyDescent="0.25">
      <c r="A290" s="62"/>
      <c r="B290" s="67"/>
      <c r="C290" s="62"/>
      <c r="D290" s="67"/>
      <c r="E290" s="68"/>
      <c r="F290" s="68"/>
      <c r="G290" s="68"/>
      <c r="H290" s="69"/>
      <c r="I290" s="68"/>
      <c r="J290" s="67"/>
      <c r="K290" s="70"/>
      <c r="L290" s="71"/>
      <c r="M290" s="66"/>
      <c r="N290" s="62"/>
      <c r="O290" s="72"/>
      <c r="P290" s="62"/>
      <c r="Q290" s="62"/>
      <c r="R290" s="62"/>
      <c r="S290" s="62"/>
      <c r="T290" s="73"/>
      <c r="U290" s="74"/>
      <c r="V290" s="75"/>
      <c r="W290" s="75"/>
      <c r="X290" s="76"/>
      <c r="Y290" s="77"/>
      <c r="Z290" s="78"/>
      <c r="AA290" s="78"/>
      <c r="AB290" s="78"/>
      <c r="AC290" s="78"/>
      <c r="AD290" s="79"/>
      <c r="AE290" s="78"/>
      <c r="AF290" s="80"/>
      <c r="AG290" s="81"/>
      <c r="AH290" s="80"/>
      <c r="AI290" s="62"/>
      <c r="AJ290" s="62"/>
      <c r="AK290" s="73"/>
      <c r="AL290" s="62"/>
      <c r="AM290" s="73"/>
      <c r="AN290" s="73"/>
      <c r="AO290" s="82"/>
      <c r="AP290" s="82"/>
      <c r="AQ290" s="83"/>
    </row>
    <row r="291" spans="1:43" s="84" customFormat="1" x14ac:dyDescent="0.25">
      <c r="A291" s="62"/>
      <c r="B291" s="67"/>
      <c r="C291" s="62"/>
      <c r="D291" s="67"/>
      <c r="E291" s="68"/>
      <c r="F291" s="68"/>
      <c r="G291" s="68"/>
      <c r="H291" s="69"/>
      <c r="I291" s="68"/>
      <c r="J291" s="67"/>
      <c r="K291" s="70"/>
      <c r="L291" s="71"/>
      <c r="M291" s="66"/>
      <c r="N291" s="62"/>
      <c r="O291" s="72"/>
      <c r="P291" s="62"/>
      <c r="Q291" s="62"/>
      <c r="R291" s="62"/>
      <c r="S291" s="62"/>
      <c r="T291" s="73"/>
      <c r="U291" s="74"/>
      <c r="V291" s="75"/>
      <c r="W291" s="75"/>
      <c r="X291" s="76"/>
      <c r="Y291" s="77"/>
      <c r="Z291" s="78"/>
      <c r="AA291" s="78"/>
      <c r="AB291" s="78"/>
      <c r="AC291" s="78"/>
      <c r="AD291" s="79"/>
      <c r="AE291" s="78"/>
      <c r="AF291" s="80"/>
      <c r="AG291" s="81"/>
      <c r="AH291" s="80"/>
      <c r="AI291" s="62"/>
      <c r="AJ291" s="62"/>
      <c r="AK291" s="73"/>
      <c r="AL291" s="62"/>
      <c r="AM291" s="73"/>
      <c r="AN291" s="73"/>
      <c r="AO291" s="82"/>
      <c r="AP291" s="82"/>
      <c r="AQ291" s="83"/>
    </row>
    <row r="292" spans="1:43" s="84" customFormat="1" x14ac:dyDescent="0.25">
      <c r="A292" s="62"/>
      <c r="B292" s="67"/>
      <c r="C292" s="62"/>
      <c r="D292" s="67"/>
      <c r="E292" s="68"/>
      <c r="F292" s="68"/>
      <c r="G292" s="68"/>
      <c r="H292" s="69"/>
      <c r="I292" s="68"/>
      <c r="J292" s="67"/>
      <c r="K292" s="70"/>
      <c r="L292" s="71"/>
      <c r="M292" s="66"/>
      <c r="N292" s="62"/>
      <c r="O292" s="72"/>
      <c r="P292" s="62"/>
      <c r="Q292" s="62"/>
      <c r="R292" s="62"/>
      <c r="S292" s="62"/>
      <c r="T292" s="73"/>
      <c r="U292" s="74"/>
      <c r="V292" s="75"/>
      <c r="W292" s="75"/>
      <c r="X292" s="76"/>
      <c r="Y292" s="77"/>
      <c r="Z292" s="78"/>
      <c r="AA292" s="78"/>
      <c r="AB292" s="78"/>
      <c r="AC292" s="78"/>
      <c r="AD292" s="79"/>
      <c r="AE292" s="78"/>
      <c r="AF292" s="80"/>
      <c r="AG292" s="81"/>
      <c r="AH292" s="80"/>
      <c r="AI292" s="62"/>
      <c r="AJ292" s="62"/>
      <c r="AK292" s="73"/>
      <c r="AL292" s="62"/>
      <c r="AM292" s="73"/>
      <c r="AN292" s="73"/>
      <c r="AO292" s="82"/>
      <c r="AP292" s="82"/>
      <c r="AQ292" s="83"/>
    </row>
    <row r="293" spans="1:43" s="84" customFormat="1" x14ac:dyDescent="0.25">
      <c r="A293" s="62"/>
      <c r="B293" s="67"/>
      <c r="C293" s="62"/>
      <c r="D293" s="67"/>
      <c r="E293" s="68"/>
      <c r="F293" s="68"/>
      <c r="G293" s="68"/>
      <c r="H293" s="69"/>
      <c r="I293" s="68"/>
      <c r="J293" s="67"/>
      <c r="K293" s="70"/>
      <c r="L293" s="71"/>
      <c r="M293" s="66"/>
      <c r="N293" s="62"/>
      <c r="O293" s="72"/>
      <c r="P293" s="62"/>
      <c r="Q293" s="62"/>
      <c r="R293" s="62"/>
      <c r="S293" s="62"/>
      <c r="T293" s="73"/>
      <c r="U293" s="74"/>
      <c r="V293" s="75"/>
      <c r="W293" s="75"/>
      <c r="X293" s="76"/>
      <c r="Y293" s="77"/>
      <c r="Z293" s="78"/>
      <c r="AA293" s="78"/>
      <c r="AB293" s="78"/>
      <c r="AC293" s="78"/>
      <c r="AD293" s="79"/>
      <c r="AE293" s="78"/>
      <c r="AF293" s="80"/>
      <c r="AG293" s="81"/>
      <c r="AH293" s="80"/>
      <c r="AI293" s="62"/>
      <c r="AJ293" s="62"/>
      <c r="AK293" s="73"/>
      <c r="AL293" s="62"/>
      <c r="AM293" s="73"/>
      <c r="AN293" s="73"/>
      <c r="AO293" s="82"/>
      <c r="AP293" s="82"/>
      <c r="AQ293" s="83"/>
    </row>
    <row r="294" spans="1:43" s="84" customFormat="1" x14ac:dyDescent="0.25">
      <c r="A294" s="62"/>
      <c r="B294" s="67"/>
      <c r="C294" s="62"/>
      <c r="D294" s="67"/>
      <c r="E294" s="68"/>
      <c r="F294" s="68"/>
      <c r="G294" s="68"/>
      <c r="H294" s="69"/>
      <c r="I294" s="68"/>
      <c r="J294" s="67"/>
      <c r="K294" s="70"/>
      <c r="L294" s="71"/>
      <c r="M294" s="66"/>
      <c r="N294" s="62"/>
      <c r="O294" s="72"/>
      <c r="P294" s="62"/>
      <c r="Q294" s="62"/>
      <c r="R294" s="62"/>
      <c r="S294" s="62"/>
      <c r="T294" s="73"/>
      <c r="U294" s="74"/>
      <c r="V294" s="75"/>
      <c r="W294" s="75"/>
      <c r="X294" s="76"/>
      <c r="Y294" s="77"/>
      <c r="Z294" s="78"/>
      <c r="AA294" s="78"/>
      <c r="AB294" s="78"/>
      <c r="AC294" s="78"/>
      <c r="AD294" s="79"/>
      <c r="AE294" s="78"/>
      <c r="AF294" s="80"/>
      <c r="AG294" s="81"/>
      <c r="AH294" s="80"/>
      <c r="AI294" s="62"/>
      <c r="AJ294" s="62"/>
      <c r="AK294" s="73"/>
      <c r="AL294" s="62"/>
      <c r="AM294" s="73"/>
      <c r="AN294" s="73"/>
      <c r="AO294" s="82"/>
      <c r="AP294" s="82"/>
      <c r="AQ294" s="83"/>
    </row>
    <row r="295" spans="1:43" s="84" customFormat="1" x14ac:dyDescent="0.25">
      <c r="A295" s="62"/>
      <c r="B295" s="67"/>
      <c r="C295" s="62"/>
      <c r="D295" s="67"/>
      <c r="E295" s="68"/>
      <c r="F295" s="68"/>
      <c r="G295" s="68"/>
      <c r="H295" s="69"/>
      <c r="I295" s="68"/>
      <c r="J295" s="67"/>
      <c r="K295" s="70"/>
      <c r="L295" s="71"/>
      <c r="M295" s="66"/>
      <c r="N295" s="62"/>
      <c r="O295" s="72"/>
      <c r="P295" s="62"/>
      <c r="Q295" s="62"/>
      <c r="R295" s="62"/>
      <c r="S295" s="62"/>
      <c r="T295" s="73"/>
      <c r="U295" s="74"/>
      <c r="V295" s="75"/>
      <c r="W295" s="75"/>
      <c r="X295" s="76"/>
      <c r="Y295" s="77"/>
      <c r="Z295" s="78"/>
      <c r="AA295" s="78"/>
      <c r="AB295" s="78"/>
      <c r="AC295" s="78"/>
      <c r="AD295" s="79"/>
      <c r="AE295" s="78"/>
      <c r="AF295" s="80"/>
      <c r="AG295" s="81"/>
      <c r="AH295" s="80"/>
      <c r="AI295" s="62"/>
      <c r="AJ295" s="62"/>
      <c r="AK295" s="73"/>
      <c r="AL295" s="62"/>
      <c r="AM295" s="73"/>
      <c r="AN295" s="73"/>
      <c r="AO295" s="82"/>
      <c r="AP295" s="82"/>
      <c r="AQ295" s="83"/>
    </row>
    <row r="296" spans="1:43" s="84" customFormat="1" x14ac:dyDescent="0.25">
      <c r="A296" s="62"/>
      <c r="B296" s="67"/>
      <c r="C296" s="62"/>
      <c r="D296" s="67"/>
      <c r="E296" s="68"/>
      <c r="F296" s="68"/>
      <c r="G296" s="68"/>
      <c r="H296" s="69"/>
      <c r="I296" s="68"/>
      <c r="J296" s="67"/>
      <c r="K296" s="70"/>
      <c r="L296" s="71"/>
      <c r="M296" s="66"/>
      <c r="N296" s="62"/>
      <c r="O296" s="72"/>
      <c r="P296" s="62"/>
      <c r="Q296" s="62"/>
      <c r="R296" s="62"/>
      <c r="S296" s="62"/>
      <c r="T296" s="73"/>
      <c r="U296" s="74"/>
      <c r="V296" s="75"/>
      <c r="W296" s="75"/>
      <c r="X296" s="76"/>
      <c r="Y296" s="77"/>
      <c r="Z296" s="78"/>
      <c r="AA296" s="78"/>
      <c r="AB296" s="78"/>
      <c r="AC296" s="78"/>
      <c r="AD296" s="79"/>
      <c r="AE296" s="78"/>
      <c r="AF296" s="80"/>
      <c r="AG296" s="81"/>
      <c r="AH296" s="80"/>
      <c r="AI296" s="62"/>
      <c r="AJ296" s="62"/>
      <c r="AK296" s="73"/>
      <c r="AL296" s="62"/>
      <c r="AM296" s="73"/>
      <c r="AN296" s="73"/>
      <c r="AO296" s="82"/>
      <c r="AP296" s="82"/>
      <c r="AQ296" s="83"/>
    </row>
    <row r="297" spans="1:43" s="84" customFormat="1" x14ac:dyDescent="0.25">
      <c r="A297" s="62"/>
      <c r="B297" s="67"/>
      <c r="C297" s="62"/>
      <c r="D297" s="67"/>
      <c r="E297" s="68"/>
      <c r="F297" s="68"/>
      <c r="G297" s="68"/>
      <c r="H297" s="69"/>
      <c r="I297" s="68"/>
      <c r="J297" s="67"/>
      <c r="K297" s="70"/>
      <c r="L297" s="71"/>
      <c r="M297" s="66"/>
      <c r="N297" s="62"/>
      <c r="O297" s="72"/>
      <c r="P297" s="62"/>
      <c r="Q297" s="62"/>
      <c r="R297" s="62"/>
      <c r="S297" s="62"/>
      <c r="T297" s="73"/>
      <c r="U297" s="74"/>
      <c r="V297" s="75"/>
      <c r="W297" s="75"/>
      <c r="X297" s="76"/>
      <c r="Y297" s="77"/>
      <c r="Z297" s="78"/>
      <c r="AA297" s="78"/>
      <c r="AB297" s="78"/>
      <c r="AC297" s="78"/>
      <c r="AD297" s="79"/>
      <c r="AE297" s="78"/>
      <c r="AF297" s="80"/>
      <c r="AG297" s="81"/>
      <c r="AH297" s="80"/>
      <c r="AI297" s="62"/>
      <c r="AJ297" s="62"/>
      <c r="AK297" s="73"/>
      <c r="AL297" s="62"/>
      <c r="AM297" s="73"/>
      <c r="AN297" s="73"/>
      <c r="AO297" s="82"/>
      <c r="AP297" s="82"/>
      <c r="AQ297" s="83"/>
    </row>
    <row r="298" spans="1:43" s="84" customFormat="1" x14ac:dyDescent="0.25">
      <c r="A298" s="62"/>
      <c r="B298" s="67"/>
      <c r="C298" s="62"/>
      <c r="D298" s="67"/>
      <c r="E298" s="68"/>
      <c r="F298" s="68"/>
      <c r="G298" s="68"/>
      <c r="H298" s="69"/>
      <c r="I298" s="68"/>
      <c r="J298" s="67"/>
      <c r="K298" s="70"/>
      <c r="L298" s="71"/>
      <c r="M298" s="66"/>
      <c r="N298" s="62"/>
      <c r="O298" s="72"/>
      <c r="P298" s="62"/>
      <c r="Q298" s="62"/>
      <c r="R298" s="62"/>
      <c r="S298" s="62"/>
      <c r="T298" s="73"/>
      <c r="U298" s="74"/>
      <c r="V298" s="75"/>
      <c r="W298" s="75"/>
      <c r="X298" s="76"/>
      <c r="Y298" s="77"/>
      <c r="Z298" s="78"/>
      <c r="AA298" s="78"/>
      <c r="AB298" s="78"/>
      <c r="AC298" s="78"/>
      <c r="AD298" s="79"/>
      <c r="AE298" s="78"/>
      <c r="AF298" s="80"/>
      <c r="AG298" s="81"/>
      <c r="AH298" s="80"/>
      <c r="AI298" s="62"/>
      <c r="AJ298" s="62"/>
      <c r="AK298" s="73"/>
      <c r="AL298" s="62"/>
      <c r="AM298" s="73"/>
      <c r="AN298" s="73"/>
      <c r="AO298" s="82"/>
      <c r="AP298" s="82"/>
      <c r="AQ298" s="83"/>
    </row>
    <row r="299" spans="1:43" s="84" customFormat="1" x14ac:dyDescent="0.25">
      <c r="A299" s="62"/>
      <c r="B299" s="67"/>
      <c r="C299" s="62"/>
      <c r="D299" s="67"/>
      <c r="E299" s="68"/>
      <c r="F299" s="68"/>
      <c r="G299" s="68"/>
      <c r="H299" s="69"/>
      <c r="I299" s="68"/>
      <c r="J299" s="67"/>
      <c r="K299" s="70"/>
      <c r="L299" s="71"/>
      <c r="M299" s="66"/>
      <c r="N299" s="62"/>
      <c r="O299" s="72"/>
      <c r="P299" s="62"/>
      <c r="Q299" s="62"/>
      <c r="R299" s="62"/>
      <c r="S299" s="62"/>
      <c r="T299" s="73"/>
      <c r="U299" s="74"/>
      <c r="V299" s="75"/>
      <c r="W299" s="75"/>
      <c r="X299" s="76"/>
      <c r="Y299" s="77"/>
      <c r="Z299" s="78"/>
      <c r="AA299" s="78"/>
      <c r="AB299" s="78"/>
      <c r="AC299" s="78"/>
      <c r="AD299" s="79"/>
      <c r="AE299" s="78"/>
      <c r="AF299" s="80"/>
      <c r="AG299" s="81"/>
      <c r="AH299" s="80"/>
      <c r="AI299" s="62"/>
      <c r="AJ299" s="62"/>
      <c r="AK299" s="73"/>
      <c r="AL299" s="62"/>
      <c r="AM299" s="73"/>
      <c r="AN299" s="73"/>
      <c r="AO299" s="82"/>
      <c r="AP299" s="82"/>
      <c r="AQ299" s="83"/>
    </row>
    <row r="300" spans="1:43" s="84" customFormat="1" x14ac:dyDescent="0.25">
      <c r="A300" s="62"/>
      <c r="B300" s="67"/>
      <c r="C300" s="62"/>
      <c r="D300" s="67"/>
      <c r="E300" s="68"/>
      <c r="F300" s="68"/>
      <c r="G300" s="68"/>
      <c r="H300" s="69"/>
      <c r="I300" s="68"/>
      <c r="J300" s="67"/>
      <c r="K300" s="70"/>
      <c r="L300" s="71"/>
      <c r="M300" s="66"/>
      <c r="N300" s="62"/>
      <c r="O300" s="72"/>
      <c r="P300" s="62"/>
      <c r="Q300" s="62"/>
      <c r="R300" s="62"/>
      <c r="S300" s="62"/>
      <c r="T300" s="73"/>
      <c r="U300" s="74"/>
      <c r="V300" s="75"/>
      <c r="W300" s="75"/>
      <c r="X300" s="76"/>
      <c r="Y300" s="77"/>
      <c r="Z300" s="78"/>
      <c r="AA300" s="78"/>
      <c r="AB300" s="78"/>
      <c r="AC300" s="78"/>
      <c r="AD300" s="79"/>
      <c r="AE300" s="78"/>
      <c r="AF300" s="80"/>
      <c r="AG300" s="81"/>
      <c r="AH300" s="80"/>
      <c r="AI300" s="62"/>
      <c r="AJ300" s="62"/>
      <c r="AK300" s="73"/>
      <c r="AL300" s="62"/>
      <c r="AM300" s="73"/>
      <c r="AN300" s="73"/>
      <c r="AO300" s="82"/>
      <c r="AP300" s="82"/>
      <c r="AQ300" s="83"/>
    </row>
    <row r="301" spans="1:43" s="84" customFormat="1" x14ac:dyDescent="0.25">
      <c r="A301" s="62"/>
      <c r="B301" s="67"/>
      <c r="C301" s="62"/>
      <c r="D301" s="67"/>
      <c r="E301" s="68"/>
      <c r="F301" s="68"/>
      <c r="G301" s="68"/>
      <c r="H301" s="69"/>
      <c r="I301" s="68"/>
      <c r="J301" s="67"/>
      <c r="K301" s="70"/>
      <c r="L301" s="71"/>
      <c r="M301" s="66"/>
      <c r="N301" s="62"/>
      <c r="O301" s="72"/>
      <c r="P301" s="62"/>
      <c r="Q301" s="62"/>
      <c r="R301" s="62"/>
      <c r="S301" s="62"/>
      <c r="T301" s="73"/>
      <c r="U301" s="74"/>
      <c r="V301" s="75"/>
      <c r="W301" s="75"/>
      <c r="X301" s="76"/>
      <c r="Y301" s="77"/>
      <c r="Z301" s="78"/>
      <c r="AA301" s="78"/>
      <c r="AB301" s="78"/>
      <c r="AC301" s="78"/>
      <c r="AD301" s="79"/>
      <c r="AE301" s="78"/>
      <c r="AF301" s="80"/>
      <c r="AG301" s="81"/>
      <c r="AH301" s="80"/>
      <c r="AI301" s="62"/>
      <c r="AJ301" s="62"/>
      <c r="AK301" s="73"/>
      <c r="AL301" s="62"/>
      <c r="AM301" s="73"/>
      <c r="AN301" s="73"/>
      <c r="AO301" s="82"/>
      <c r="AP301" s="82"/>
      <c r="AQ301" s="83"/>
    </row>
    <row r="302" spans="1:43" s="84" customFormat="1" x14ac:dyDescent="0.25">
      <c r="A302" s="62"/>
      <c r="B302" s="67"/>
      <c r="C302" s="62"/>
      <c r="D302" s="67"/>
      <c r="E302" s="68"/>
      <c r="F302" s="68"/>
      <c r="G302" s="68"/>
      <c r="H302" s="69"/>
      <c r="I302" s="68"/>
      <c r="J302" s="67"/>
      <c r="K302" s="70"/>
      <c r="L302" s="71"/>
      <c r="M302" s="66"/>
      <c r="N302" s="62"/>
      <c r="O302" s="72"/>
      <c r="P302" s="62"/>
      <c r="Q302" s="62"/>
      <c r="R302" s="62"/>
      <c r="S302" s="62"/>
      <c r="T302" s="73"/>
      <c r="U302" s="74"/>
      <c r="V302" s="75"/>
      <c r="W302" s="75"/>
      <c r="X302" s="76"/>
      <c r="Y302" s="77"/>
      <c r="Z302" s="78"/>
      <c r="AA302" s="78"/>
      <c r="AB302" s="78"/>
      <c r="AC302" s="78"/>
      <c r="AD302" s="79"/>
      <c r="AE302" s="78"/>
      <c r="AF302" s="80"/>
      <c r="AG302" s="81"/>
      <c r="AH302" s="80"/>
      <c r="AI302" s="62"/>
      <c r="AJ302" s="62"/>
      <c r="AK302" s="73"/>
      <c r="AL302" s="62"/>
      <c r="AM302" s="73"/>
      <c r="AN302" s="73"/>
      <c r="AO302" s="82"/>
      <c r="AP302" s="82"/>
      <c r="AQ302" s="83"/>
    </row>
    <row r="303" spans="1:43" s="84" customFormat="1" x14ac:dyDescent="0.25">
      <c r="A303" s="62"/>
      <c r="B303" s="67"/>
      <c r="C303" s="62"/>
      <c r="D303" s="67"/>
      <c r="E303" s="68"/>
      <c r="F303" s="68"/>
      <c r="G303" s="68"/>
      <c r="H303" s="69"/>
      <c r="I303" s="68"/>
      <c r="J303" s="67"/>
      <c r="K303" s="70"/>
      <c r="L303" s="71"/>
      <c r="M303" s="66"/>
      <c r="N303" s="62"/>
      <c r="O303" s="72"/>
      <c r="P303" s="62"/>
      <c r="Q303" s="62"/>
      <c r="R303" s="62"/>
      <c r="S303" s="62"/>
      <c r="T303" s="73"/>
      <c r="U303" s="74"/>
      <c r="V303" s="75"/>
      <c r="W303" s="75"/>
      <c r="X303" s="76"/>
      <c r="Y303" s="77"/>
      <c r="Z303" s="78"/>
      <c r="AA303" s="78"/>
      <c r="AB303" s="78"/>
      <c r="AC303" s="78"/>
      <c r="AD303" s="79"/>
      <c r="AE303" s="78"/>
      <c r="AF303" s="80"/>
      <c r="AG303" s="81"/>
      <c r="AH303" s="80"/>
      <c r="AI303" s="62"/>
      <c r="AJ303" s="62"/>
      <c r="AK303" s="73"/>
      <c r="AL303" s="62"/>
      <c r="AM303" s="73"/>
      <c r="AN303" s="73"/>
      <c r="AO303" s="82"/>
      <c r="AP303" s="82"/>
      <c r="AQ303" s="83"/>
    </row>
    <row r="304" spans="1:43" s="84" customFormat="1" x14ac:dyDescent="0.25">
      <c r="A304" s="62"/>
      <c r="B304" s="67"/>
      <c r="C304" s="62"/>
      <c r="D304" s="67"/>
      <c r="E304" s="68"/>
      <c r="F304" s="68"/>
      <c r="G304" s="68"/>
      <c r="H304" s="69"/>
      <c r="I304" s="68"/>
      <c r="J304" s="67"/>
      <c r="K304" s="70"/>
      <c r="L304" s="71"/>
      <c r="M304" s="66"/>
      <c r="N304" s="62"/>
      <c r="O304" s="72"/>
      <c r="P304" s="62"/>
      <c r="Q304" s="62"/>
      <c r="R304" s="62"/>
      <c r="S304" s="62"/>
      <c r="T304" s="73"/>
      <c r="U304" s="74"/>
      <c r="V304" s="75"/>
      <c r="W304" s="75"/>
      <c r="X304" s="76"/>
      <c r="Y304" s="77"/>
      <c r="Z304" s="78"/>
      <c r="AA304" s="78"/>
      <c r="AB304" s="78"/>
      <c r="AC304" s="78"/>
      <c r="AD304" s="79"/>
      <c r="AE304" s="78"/>
      <c r="AF304" s="80"/>
      <c r="AG304" s="81"/>
      <c r="AH304" s="80"/>
      <c r="AI304" s="62"/>
      <c r="AJ304" s="62"/>
      <c r="AK304" s="73"/>
      <c r="AL304" s="62"/>
      <c r="AM304" s="73"/>
      <c r="AN304" s="73"/>
      <c r="AO304" s="82"/>
      <c r="AP304" s="82"/>
      <c r="AQ304" s="83"/>
    </row>
    <row r="305" spans="1:43" s="84" customFormat="1" x14ac:dyDescent="0.25">
      <c r="A305" s="62"/>
      <c r="B305" s="67"/>
      <c r="C305" s="62"/>
      <c r="D305" s="67"/>
      <c r="E305" s="68"/>
      <c r="F305" s="68"/>
      <c r="G305" s="68"/>
      <c r="H305" s="69"/>
      <c r="I305" s="68"/>
      <c r="J305" s="67"/>
      <c r="K305" s="70"/>
      <c r="L305" s="71"/>
      <c r="M305" s="66"/>
      <c r="N305" s="62"/>
      <c r="O305" s="72"/>
      <c r="P305" s="62"/>
      <c r="Q305" s="62"/>
      <c r="R305" s="62"/>
      <c r="S305" s="62"/>
      <c r="T305" s="73"/>
      <c r="U305" s="74"/>
      <c r="V305" s="75"/>
      <c r="W305" s="75"/>
      <c r="X305" s="76"/>
      <c r="Y305" s="77"/>
      <c r="Z305" s="78"/>
      <c r="AA305" s="78"/>
      <c r="AB305" s="78"/>
      <c r="AC305" s="78"/>
      <c r="AD305" s="79"/>
      <c r="AE305" s="78"/>
      <c r="AF305" s="80"/>
      <c r="AG305" s="81"/>
      <c r="AH305" s="80"/>
      <c r="AI305" s="62"/>
      <c r="AJ305" s="62"/>
      <c r="AK305" s="73"/>
      <c r="AL305" s="62"/>
      <c r="AM305" s="73"/>
      <c r="AN305" s="73"/>
      <c r="AO305" s="82"/>
      <c r="AP305" s="82"/>
      <c r="AQ305" s="83"/>
    </row>
    <row r="306" spans="1:43" s="84" customFormat="1" x14ac:dyDescent="0.25">
      <c r="A306" s="62"/>
      <c r="B306" s="67"/>
      <c r="C306" s="62"/>
      <c r="D306" s="67"/>
      <c r="E306" s="68"/>
      <c r="F306" s="68"/>
      <c r="G306" s="68"/>
      <c r="H306" s="69"/>
      <c r="I306" s="68"/>
      <c r="J306" s="67"/>
      <c r="K306" s="70"/>
      <c r="L306" s="71"/>
      <c r="M306" s="66"/>
      <c r="N306" s="62"/>
      <c r="O306" s="72"/>
      <c r="P306" s="62"/>
      <c r="Q306" s="62"/>
      <c r="R306" s="62"/>
      <c r="S306" s="62"/>
      <c r="T306" s="73"/>
      <c r="U306" s="74"/>
      <c r="V306" s="75"/>
      <c r="W306" s="75"/>
      <c r="X306" s="76"/>
      <c r="Y306" s="77"/>
      <c r="Z306" s="78"/>
      <c r="AA306" s="78"/>
      <c r="AB306" s="78"/>
      <c r="AC306" s="78"/>
      <c r="AD306" s="79"/>
      <c r="AE306" s="78"/>
      <c r="AF306" s="80"/>
      <c r="AG306" s="81"/>
      <c r="AH306" s="80"/>
      <c r="AI306" s="62"/>
      <c r="AJ306" s="62"/>
      <c r="AK306" s="73"/>
      <c r="AL306" s="62"/>
      <c r="AM306" s="73"/>
      <c r="AN306" s="73"/>
      <c r="AO306" s="82"/>
      <c r="AP306" s="82"/>
      <c r="AQ306" s="83"/>
    </row>
    <row r="307" spans="1:43" s="84" customFormat="1" x14ac:dyDescent="0.25">
      <c r="A307" s="62"/>
      <c r="B307" s="67"/>
      <c r="C307" s="62"/>
      <c r="D307" s="67"/>
      <c r="E307" s="68"/>
      <c r="F307" s="68"/>
      <c r="G307" s="68"/>
      <c r="H307" s="69"/>
      <c r="I307" s="68"/>
      <c r="J307" s="67"/>
      <c r="K307" s="70"/>
      <c r="L307" s="71"/>
      <c r="M307" s="66"/>
      <c r="N307" s="62"/>
      <c r="O307" s="72"/>
      <c r="P307" s="62"/>
      <c r="Q307" s="62"/>
      <c r="R307" s="62"/>
      <c r="S307" s="62"/>
      <c r="T307" s="73"/>
      <c r="U307" s="74"/>
      <c r="V307" s="75"/>
      <c r="W307" s="75"/>
      <c r="X307" s="76"/>
      <c r="Y307" s="77"/>
      <c r="Z307" s="78"/>
      <c r="AA307" s="78"/>
      <c r="AB307" s="78"/>
      <c r="AC307" s="78"/>
      <c r="AD307" s="79"/>
      <c r="AE307" s="78"/>
      <c r="AF307" s="80"/>
      <c r="AG307" s="81"/>
      <c r="AH307" s="80"/>
      <c r="AI307" s="62"/>
      <c r="AJ307" s="62"/>
      <c r="AK307" s="73"/>
      <c r="AL307" s="62"/>
      <c r="AM307" s="73"/>
      <c r="AN307" s="73"/>
      <c r="AO307" s="82"/>
      <c r="AP307" s="82"/>
      <c r="AQ307" s="83"/>
    </row>
    <row r="308" spans="1:43" s="84" customFormat="1" x14ac:dyDescent="0.25">
      <c r="A308" s="62"/>
      <c r="B308" s="67"/>
      <c r="C308" s="62"/>
      <c r="D308" s="67"/>
      <c r="E308" s="68"/>
      <c r="F308" s="68"/>
      <c r="G308" s="68"/>
      <c r="H308" s="69"/>
      <c r="I308" s="68"/>
      <c r="J308" s="67"/>
      <c r="K308" s="70"/>
      <c r="L308" s="71"/>
      <c r="M308" s="66"/>
      <c r="N308" s="62"/>
      <c r="O308" s="72"/>
      <c r="P308" s="62"/>
      <c r="Q308" s="62"/>
      <c r="R308" s="62"/>
      <c r="S308" s="62"/>
      <c r="T308" s="73"/>
      <c r="U308" s="74"/>
      <c r="V308" s="75"/>
      <c r="W308" s="75"/>
      <c r="X308" s="76"/>
      <c r="Y308" s="77"/>
      <c r="Z308" s="78"/>
      <c r="AA308" s="78"/>
      <c r="AB308" s="78"/>
      <c r="AC308" s="78"/>
      <c r="AD308" s="79"/>
      <c r="AE308" s="78"/>
      <c r="AF308" s="80"/>
      <c r="AG308" s="81"/>
      <c r="AH308" s="80"/>
      <c r="AI308" s="62"/>
      <c r="AJ308" s="62"/>
      <c r="AK308" s="73"/>
      <c r="AL308" s="62"/>
      <c r="AM308" s="73"/>
      <c r="AN308" s="73"/>
      <c r="AO308" s="82"/>
      <c r="AP308" s="82"/>
      <c r="AQ308" s="83"/>
    </row>
    <row r="309" spans="1:43" s="84" customFormat="1" x14ac:dyDescent="0.25">
      <c r="A309" s="62"/>
      <c r="B309" s="67"/>
      <c r="C309" s="62"/>
      <c r="D309" s="67"/>
      <c r="E309" s="68"/>
      <c r="F309" s="68"/>
      <c r="G309" s="68"/>
      <c r="H309" s="69"/>
      <c r="I309" s="68"/>
      <c r="J309" s="67"/>
      <c r="K309" s="70"/>
      <c r="L309" s="71"/>
      <c r="M309" s="66"/>
      <c r="N309" s="62"/>
      <c r="O309" s="72"/>
      <c r="P309" s="62"/>
      <c r="Q309" s="62"/>
      <c r="R309" s="62"/>
      <c r="S309" s="62"/>
      <c r="T309" s="73"/>
      <c r="U309" s="74"/>
      <c r="V309" s="75"/>
      <c r="W309" s="75"/>
      <c r="X309" s="76"/>
      <c r="Y309" s="77"/>
      <c r="Z309" s="78"/>
      <c r="AA309" s="78"/>
      <c r="AB309" s="78"/>
      <c r="AC309" s="78"/>
      <c r="AD309" s="79"/>
      <c r="AE309" s="78"/>
      <c r="AF309" s="80"/>
      <c r="AG309" s="81"/>
      <c r="AH309" s="80"/>
      <c r="AI309" s="62"/>
      <c r="AJ309" s="62"/>
      <c r="AK309" s="73"/>
      <c r="AL309" s="62"/>
      <c r="AM309" s="73"/>
      <c r="AN309" s="73"/>
      <c r="AO309" s="82"/>
      <c r="AP309" s="82"/>
      <c r="AQ309" s="83"/>
    </row>
    <row r="310" spans="1:43" s="84" customFormat="1" x14ac:dyDescent="0.25">
      <c r="A310" s="62"/>
      <c r="B310" s="67"/>
      <c r="C310" s="62"/>
      <c r="D310" s="67"/>
      <c r="E310" s="68"/>
      <c r="F310" s="68"/>
      <c r="G310" s="68"/>
      <c r="H310" s="69"/>
      <c r="I310" s="68"/>
      <c r="J310" s="67"/>
      <c r="K310" s="70"/>
      <c r="L310" s="71"/>
      <c r="M310" s="66"/>
      <c r="N310" s="62"/>
      <c r="O310" s="72"/>
      <c r="P310" s="62"/>
      <c r="Q310" s="62"/>
      <c r="R310" s="62"/>
      <c r="S310" s="62"/>
      <c r="T310" s="73"/>
      <c r="U310" s="74"/>
      <c r="V310" s="75"/>
      <c r="W310" s="75"/>
      <c r="X310" s="76"/>
      <c r="Y310" s="77"/>
      <c r="Z310" s="78"/>
      <c r="AA310" s="78"/>
      <c r="AB310" s="78"/>
      <c r="AC310" s="78"/>
      <c r="AD310" s="79"/>
      <c r="AE310" s="78"/>
      <c r="AF310" s="80"/>
      <c r="AG310" s="81"/>
      <c r="AH310" s="80"/>
      <c r="AI310" s="62"/>
      <c r="AJ310" s="62"/>
      <c r="AK310" s="73"/>
      <c r="AL310" s="62"/>
      <c r="AM310" s="73"/>
      <c r="AN310" s="73"/>
      <c r="AO310" s="82"/>
      <c r="AP310" s="82"/>
      <c r="AQ310" s="83"/>
    </row>
    <row r="311" spans="1:43" s="84" customFormat="1" x14ac:dyDescent="0.25">
      <c r="A311" s="62"/>
      <c r="B311" s="67"/>
      <c r="C311" s="62"/>
      <c r="D311" s="67"/>
      <c r="E311" s="68"/>
      <c r="F311" s="68"/>
      <c r="G311" s="68"/>
      <c r="H311" s="69"/>
      <c r="I311" s="68"/>
      <c r="J311" s="67"/>
      <c r="K311" s="70"/>
      <c r="L311" s="71"/>
      <c r="M311" s="66"/>
      <c r="N311" s="62"/>
      <c r="O311" s="72"/>
      <c r="P311" s="62"/>
      <c r="Q311" s="62"/>
      <c r="R311" s="62"/>
      <c r="S311" s="62"/>
      <c r="T311" s="73"/>
      <c r="U311" s="74"/>
      <c r="V311" s="75"/>
      <c r="W311" s="75"/>
      <c r="X311" s="76"/>
      <c r="Y311" s="77"/>
      <c r="Z311" s="78"/>
      <c r="AA311" s="78"/>
      <c r="AB311" s="78"/>
      <c r="AC311" s="78"/>
      <c r="AD311" s="79"/>
      <c r="AE311" s="78"/>
      <c r="AF311" s="80"/>
      <c r="AG311" s="81"/>
      <c r="AH311" s="80"/>
      <c r="AI311" s="62"/>
      <c r="AJ311" s="62"/>
      <c r="AK311" s="73"/>
      <c r="AL311" s="62"/>
      <c r="AM311" s="73"/>
      <c r="AN311" s="73"/>
      <c r="AO311" s="82"/>
      <c r="AP311" s="82"/>
      <c r="AQ311" s="83"/>
    </row>
    <row r="312" spans="1:43" s="84" customFormat="1" x14ac:dyDescent="0.25">
      <c r="A312" s="62"/>
      <c r="B312" s="67"/>
      <c r="C312" s="62"/>
      <c r="D312" s="67"/>
      <c r="E312" s="68"/>
      <c r="F312" s="68"/>
      <c r="G312" s="68"/>
      <c r="H312" s="69"/>
      <c r="I312" s="68"/>
      <c r="J312" s="67"/>
      <c r="K312" s="70"/>
      <c r="L312" s="71"/>
      <c r="M312" s="66"/>
      <c r="N312" s="62"/>
      <c r="O312" s="72"/>
      <c r="P312" s="62"/>
      <c r="Q312" s="62"/>
      <c r="R312" s="62"/>
      <c r="S312" s="62"/>
      <c r="T312" s="73"/>
      <c r="U312" s="74"/>
      <c r="V312" s="75"/>
      <c r="W312" s="75"/>
      <c r="X312" s="76"/>
      <c r="Y312" s="77"/>
      <c r="Z312" s="78"/>
      <c r="AA312" s="78"/>
      <c r="AB312" s="78"/>
      <c r="AC312" s="78"/>
      <c r="AD312" s="79"/>
      <c r="AE312" s="78"/>
      <c r="AF312" s="80"/>
      <c r="AG312" s="81"/>
      <c r="AH312" s="80"/>
      <c r="AI312" s="62"/>
      <c r="AJ312" s="62"/>
      <c r="AK312" s="73"/>
      <c r="AL312" s="62"/>
      <c r="AM312" s="73"/>
      <c r="AN312" s="73"/>
      <c r="AO312" s="82"/>
      <c r="AP312" s="82"/>
      <c r="AQ312" s="83"/>
    </row>
    <row r="313" spans="1:43" s="84" customFormat="1" x14ac:dyDescent="0.25">
      <c r="A313" s="62"/>
      <c r="B313" s="67"/>
      <c r="C313" s="62"/>
      <c r="D313" s="67"/>
      <c r="E313" s="68"/>
      <c r="F313" s="68"/>
      <c r="G313" s="68"/>
      <c r="H313" s="69"/>
      <c r="I313" s="68"/>
      <c r="J313" s="67"/>
      <c r="K313" s="70"/>
      <c r="L313" s="71"/>
      <c r="M313" s="66"/>
      <c r="N313" s="62"/>
      <c r="O313" s="72"/>
      <c r="P313" s="62"/>
      <c r="Q313" s="62"/>
      <c r="R313" s="62"/>
      <c r="S313" s="62"/>
      <c r="T313" s="73"/>
      <c r="U313" s="74"/>
      <c r="V313" s="75"/>
      <c r="W313" s="75"/>
      <c r="X313" s="76"/>
      <c r="Y313" s="77"/>
      <c r="Z313" s="78"/>
      <c r="AA313" s="78"/>
      <c r="AB313" s="78"/>
      <c r="AC313" s="78"/>
      <c r="AD313" s="79"/>
      <c r="AE313" s="78"/>
      <c r="AF313" s="80"/>
      <c r="AG313" s="81"/>
      <c r="AH313" s="80"/>
      <c r="AI313" s="62"/>
      <c r="AJ313" s="62"/>
      <c r="AK313" s="73"/>
      <c r="AL313" s="62"/>
      <c r="AM313" s="73"/>
      <c r="AN313" s="73"/>
      <c r="AO313" s="82"/>
      <c r="AP313" s="82"/>
      <c r="AQ313" s="83"/>
    </row>
    <row r="314" spans="1:43" s="84" customFormat="1" x14ac:dyDescent="0.25">
      <c r="A314" s="62"/>
      <c r="B314" s="67"/>
      <c r="C314" s="62"/>
      <c r="D314" s="67"/>
      <c r="E314" s="68"/>
      <c r="F314" s="68"/>
      <c r="G314" s="68"/>
      <c r="H314" s="69"/>
      <c r="I314" s="68"/>
      <c r="J314" s="67"/>
      <c r="K314" s="70"/>
      <c r="L314" s="71"/>
      <c r="M314" s="66"/>
      <c r="N314" s="62"/>
      <c r="O314" s="72"/>
      <c r="P314" s="62"/>
      <c r="Q314" s="62"/>
      <c r="R314" s="62"/>
      <c r="S314" s="62"/>
      <c r="T314" s="73"/>
      <c r="U314" s="74"/>
      <c r="V314" s="75"/>
      <c r="W314" s="75"/>
      <c r="X314" s="76"/>
      <c r="Y314" s="77"/>
      <c r="Z314" s="78"/>
      <c r="AA314" s="78"/>
      <c r="AB314" s="78"/>
      <c r="AC314" s="78"/>
      <c r="AD314" s="79"/>
      <c r="AE314" s="78"/>
      <c r="AF314" s="80"/>
      <c r="AG314" s="81"/>
      <c r="AH314" s="80"/>
      <c r="AI314" s="62"/>
      <c r="AJ314" s="62"/>
      <c r="AK314" s="73"/>
      <c r="AL314" s="62"/>
      <c r="AM314" s="73"/>
      <c r="AN314" s="73"/>
      <c r="AO314" s="82"/>
      <c r="AP314" s="82"/>
      <c r="AQ314" s="83"/>
    </row>
    <row r="315" spans="1:43" s="84" customFormat="1" x14ac:dyDescent="0.25">
      <c r="A315" s="62"/>
      <c r="B315" s="67"/>
      <c r="C315" s="62"/>
      <c r="D315" s="67"/>
      <c r="E315" s="68"/>
      <c r="F315" s="68"/>
      <c r="G315" s="68"/>
      <c r="H315" s="69"/>
      <c r="I315" s="68"/>
      <c r="J315" s="67"/>
      <c r="K315" s="70"/>
      <c r="L315" s="71"/>
      <c r="M315" s="66"/>
      <c r="N315" s="62"/>
      <c r="O315" s="72"/>
      <c r="P315" s="62"/>
      <c r="Q315" s="62"/>
      <c r="R315" s="62"/>
      <c r="S315" s="62"/>
      <c r="T315" s="73"/>
      <c r="U315" s="74"/>
      <c r="V315" s="75"/>
      <c r="W315" s="75"/>
      <c r="X315" s="76"/>
      <c r="Y315" s="77"/>
      <c r="Z315" s="78"/>
      <c r="AA315" s="78"/>
      <c r="AB315" s="78"/>
      <c r="AC315" s="78"/>
      <c r="AD315" s="79"/>
      <c r="AE315" s="78"/>
      <c r="AF315" s="80"/>
      <c r="AG315" s="81"/>
      <c r="AH315" s="80"/>
      <c r="AI315" s="62"/>
      <c r="AJ315" s="62"/>
      <c r="AK315" s="73"/>
      <c r="AL315" s="62"/>
      <c r="AM315" s="73"/>
      <c r="AN315" s="73"/>
      <c r="AO315" s="82"/>
      <c r="AP315" s="82"/>
      <c r="AQ315" s="83"/>
    </row>
    <row r="316" spans="1:43" s="84" customFormat="1" x14ac:dyDescent="0.25">
      <c r="A316" s="62"/>
      <c r="B316" s="67"/>
      <c r="C316" s="62"/>
      <c r="D316" s="67"/>
      <c r="E316" s="68"/>
      <c r="F316" s="68"/>
      <c r="G316" s="68"/>
      <c r="H316" s="69"/>
      <c r="I316" s="68"/>
      <c r="J316" s="67"/>
      <c r="K316" s="70"/>
      <c r="L316" s="71"/>
      <c r="M316" s="66"/>
      <c r="N316" s="62"/>
      <c r="O316" s="72"/>
      <c r="P316" s="62"/>
      <c r="Q316" s="62"/>
      <c r="R316" s="62"/>
      <c r="S316" s="62"/>
      <c r="T316" s="73"/>
      <c r="U316" s="74"/>
      <c r="V316" s="75"/>
      <c r="W316" s="75"/>
      <c r="X316" s="76"/>
      <c r="Y316" s="77"/>
      <c r="Z316" s="78"/>
      <c r="AA316" s="78"/>
      <c r="AB316" s="78"/>
      <c r="AC316" s="78"/>
      <c r="AD316" s="79"/>
      <c r="AE316" s="78"/>
      <c r="AF316" s="80"/>
      <c r="AG316" s="81"/>
      <c r="AH316" s="80"/>
      <c r="AI316" s="62"/>
      <c r="AJ316" s="62"/>
      <c r="AK316" s="73"/>
      <c r="AL316" s="62"/>
      <c r="AM316" s="73"/>
      <c r="AN316" s="73"/>
      <c r="AO316" s="82"/>
      <c r="AP316" s="82"/>
      <c r="AQ316" s="83"/>
    </row>
    <row r="317" spans="1:43" s="84" customFormat="1" x14ac:dyDescent="0.25">
      <c r="A317" s="62"/>
      <c r="B317" s="67"/>
      <c r="C317" s="62"/>
      <c r="D317" s="67"/>
      <c r="E317" s="68"/>
      <c r="F317" s="68"/>
      <c r="G317" s="68"/>
      <c r="H317" s="69"/>
      <c r="I317" s="68"/>
      <c r="J317" s="67"/>
      <c r="K317" s="70"/>
      <c r="L317" s="71"/>
      <c r="M317" s="66"/>
      <c r="N317" s="62"/>
      <c r="O317" s="72"/>
      <c r="P317" s="62"/>
      <c r="Q317" s="62"/>
      <c r="R317" s="62"/>
      <c r="S317" s="62"/>
      <c r="T317" s="73"/>
      <c r="U317" s="74"/>
      <c r="V317" s="75"/>
      <c r="W317" s="75"/>
      <c r="X317" s="76"/>
      <c r="Y317" s="77"/>
      <c r="Z317" s="78"/>
      <c r="AA317" s="78"/>
      <c r="AB317" s="78"/>
      <c r="AC317" s="78"/>
      <c r="AD317" s="79"/>
      <c r="AE317" s="78"/>
      <c r="AF317" s="80"/>
      <c r="AG317" s="81"/>
      <c r="AH317" s="80"/>
      <c r="AI317" s="62"/>
      <c r="AJ317" s="62"/>
      <c r="AK317" s="73"/>
      <c r="AL317" s="62"/>
      <c r="AM317" s="73"/>
      <c r="AN317" s="73"/>
      <c r="AO317" s="82"/>
      <c r="AP317" s="82"/>
      <c r="AQ317" s="83"/>
    </row>
    <row r="318" spans="1:43" s="84" customFormat="1" x14ac:dyDescent="0.25">
      <c r="A318" s="62"/>
      <c r="B318" s="67"/>
      <c r="C318" s="62"/>
      <c r="D318" s="67"/>
      <c r="E318" s="68"/>
      <c r="F318" s="68"/>
      <c r="G318" s="68"/>
      <c r="H318" s="69"/>
      <c r="I318" s="68"/>
      <c r="J318" s="67"/>
      <c r="K318" s="70"/>
      <c r="L318" s="71"/>
      <c r="M318" s="66"/>
      <c r="N318" s="62"/>
      <c r="O318" s="72"/>
      <c r="P318" s="62"/>
      <c r="Q318" s="62"/>
      <c r="R318" s="62"/>
      <c r="S318" s="62"/>
      <c r="T318" s="73"/>
      <c r="U318" s="74"/>
      <c r="V318" s="75"/>
      <c r="W318" s="75"/>
      <c r="X318" s="76"/>
      <c r="Y318" s="77"/>
      <c r="Z318" s="78"/>
      <c r="AA318" s="78"/>
      <c r="AB318" s="78"/>
      <c r="AC318" s="78"/>
      <c r="AD318" s="79"/>
      <c r="AE318" s="78"/>
      <c r="AF318" s="80"/>
      <c r="AG318" s="81"/>
      <c r="AH318" s="80"/>
      <c r="AI318" s="62"/>
      <c r="AJ318" s="62"/>
      <c r="AK318" s="73"/>
      <c r="AL318" s="62"/>
      <c r="AM318" s="73"/>
      <c r="AN318" s="73"/>
      <c r="AO318" s="82"/>
      <c r="AP318" s="82"/>
      <c r="AQ318" s="83"/>
    </row>
    <row r="319" spans="1:43" s="84" customFormat="1" x14ac:dyDescent="0.25">
      <c r="A319" s="62"/>
      <c r="B319" s="67"/>
      <c r="C319" s="62"/>
      <c r="D319" s="67"/>
      <c r="E319" s="68"/>
      <c r="F319" s="68"/>
      <c r="G319" s="68"/>
      <c r="H319" s="69"/>
      <c r="I319" s="68"/>
      <c r="J319" s="67"/>
      <c r="K319" s="70"/>
      <c r="L319" s="71"/>
      <c r="M319" s="66"/>
      <c r="N319" s="62"/>
      <c r="O319" s="72"/>
      <c r="P319" s="62"/>
      <c r="Q319" s="62"/>
      <c r="R319" s="62"/>
      <c r="S319" s="62"/>
      <c r="T319" s="73"/>
      <c r="U319" s="74"/>
      <c r="V319" s="75"/>
      <c r="W319" s="75"/>
      <c r="X319" s="76"/>
      <c r="Y319" s="77"/>
      <c r="Z319" s="78"/>
      <c r="AA319" s="78"/>
      <c r="AB319" s="78"/>
      <c r="AC319" s="78"/>
      <c r="AD319" s="79"/>
      <c r="AE319" s="78"/>
      <c r="AF319" s="80"/>
      <c r="AG319" s="81"/>
      <c r="AH319" s="80"/>
      <c r="AI319" s="62"/>
      <c r="AJ319" s="62"/>
      <c r="AK319" s="73"/>
      <c r="AL319" s="62"/>
      <c r="AM319" s="73"/>
      <c r="AN319" s="73"/>
      <c r="AO319" s="82"/>
      <c r="AP319" s="82"/>
      <c r="AQ319" s="83"/>
    </row>
    <row r="320" spans="1:43" s="84" customFormat="1" x14ac:dyDescent="0.25">
      <c r="A320" s="62"/>
      <c r="B320" s="67"/>
      <c r="C320" s="62"/>
      <c r="D320" s="67"/>
      <c r="E320" s="68"/>
      <c r="F320" s="68"/>
      <c r="G320" s="68"/>
      <c r="H320" s="69"/>
      <c r="I320" s="68"/>
      <c r="J320" s="67"/>
      <c r="K320" s="70"/>
      <c r="L320" s="71"/>
      <c r="M320" s="66"/>
      <c r="N320" s="62"/>
      <c r="O320" s="72"/>
      <c r="P320" s="62"/>
      <c r="Q320" s="62"/>
      <c r="R320" s="62"/>
      <c r="S320" s="62"/>
      <c r="T320" s="73"/>
      <c r="U320" s="74"/>
      <c r="V320" s="75"/>
      <c r="W320" s="75"/>
      <c r="X320" s="76"/>
      <c r="Y320" s="77"/>
      <c r="Z320" s="78"/>
      <c r="AA320" s="78"/>
      <c r="AB320" s="78"/>
      <c r="AC320" s="78"/>
      <c r="AD320" s="79"/>
      <c r="AE320" s="78"/>
      <c r="AF320" s="80"/>
      <c r="AG320" s="81"/>
      <c r="AH320" s="80"/>
      <c r="AI320" s="62"/>
      <c r="AJ320" s="62"/>
      <c r="AK320" s="73"/>
      <c r="AL320" s="62"/>
      <c r="AM320" s="73"/>
      <c r="AN320" s="73"/>
      <c r="AO320" s="82"/>
      <c r="AP320" s="82"/>
      <c r="AQ320" s="83"/>
    </row>
    <row r="321" spans="1:43" s="84" customFormat="1" x14ac:dyDescent="0.25">
      <c r="A321" s="62"/>
      <c r="B321" s="67"/>
      <c r="C321" s="62"/>
      <c r="D321" s="67"/>
      <c r="E321" s="68"/>
      <c r="F321" s="68"/>
      <c r="G321" s="68"/>
      <c r="H321" s="69"/>
      <c r="I321" s="68"/>
      <c r="J321" s="67"/>
      <c r="K321" s="70"/>
      <c r="L321" s="71"/>
      <c r="M321" s="66"/>
      <c r="N321" s="62"/>
      <c r="O321" s="72"/>
      <c r="P321" s="62"/>
      <c r="Q321" s="62"/>
      <c r="R321" s="62"/>
      <c r="S321" s="62"/>
      <c r="T321" s="73"/>
      <c r="U321" s="74"/>
      <c r="V321" s="75"/>
      <c r="W321" s="75"/>
      <c r="X321" s="76"/>
      <c r="Y321" s="77"/>
      <c r="Z321" s="78"/>
      <c r="AA321" s="78"/>
      <c r="AB321" s="78"/>
      <c r="AC321" s="78"/>
      <c r="AD321" s="79"/>
      <c r="AE321" s="78"/>
      <c r="AF321" s="80"/>
      <c r="AG321" s="81"/>
      <c r="AH321" s="80"/>
      <c r="AI321" s="62"/>
      <c r="AJ321" s="62"/>
      <c r="AK321" s="73"/>
      <c r="AL321" s="62"/>
      <c r="AM321" s="73"/>
      <c r="AN321" s="73"/>
      <c r="AO321" s="82"/>
      <c r="AP321" s="82"/>
      <c r="AQ321" s="83"/>
    </row>
    <row r="322" spans="1:43" s="84" customFormat="1" x14ac:dyDescent="0.25">
      <c r="A322" s="62"/>
      <c r="B322" s="67"/>
      <c r="C322" s="62"/>
      <c r="D322" s="67"/>
      <c r="E322" s="68"/>
      <c r="F322" s="68"/>
      <c r="G322" s="68"/>
      <c r="H322" s="69"/>
      <c r="I322" s="68"/>
      <c r="J322" s="67"/>
      <c r="K322" s="70"/>
      <c r="L322" s="71"/>
      <c r="M322" s="66"/>
      <c r="N322" s="62"/>
      <c r="O322" s="72"/>
      <c r="P322" s="62"/>
      <c r="Q322" s="62"/>
      <c r="R322" s="62"/>
      <c r="S322" s="62"/>
      <c r="T322" s="73"/>
      <c r="U322" s="74"/>
      <c r="V322" s="75"/>
      <c r="W322" s="75"/>
      <c r="X322" s="76"/>
      <c r="Y322" s="77"/>
      <c r="Z322" s="78"/>
      <c r="AA322" s="78"/>
      <c r="AB322" s="78"/>
      <c r="AC322" s="78"/>
      <c r="AD322" s="79"/>
      <c r="AE322" s="78"/>
      <c r="AF322" s="80"/>
      <c r="AG322" s="81"/>
      <c r="AH322" s="80"/>
      <c r="AI322" s="62"/>
      <c r="AJ322" s="62"/>
      <c r="AK322" s="73"/>
      <c r="AL322" s="62"/>
      <c r="AM322" s="73"/>
      <c r="AN322" s="73"/>
      <c r="AO322" s="82"/>
      <c r="AP322" s="82"/>
      <c r="AQ322" s="83"/>
    </row>
    <row r="323" spans="1:43" s="84" customFormat="1" x14ac:dyDescent="0.25">
      <c r="A323" s="62"/>
      <c r="B323" s="67"/>
      <c r="C323" s="62"/>
      <c r="D323" s="67"/>
      <c r="E323" s="68"/>
      <c r="F323" s="68"/>
      <c r="G323" s="68"/>
      <c r="H323" s="69"/>
      <c r="I323" s="68"/>
      <c r="J323" s="67"/>
      <c r="K323" s="70"/>
      <c r="L323" s="71"/>
      <c r="M323" s="66"/>
      <c r="N323" s="62"/>
      <c r="O323" s="72"/>
      <c r="P323" s="62"/>
      <c r="Q323" s="62"/>
      <c r="R323" s="62"/>
      <c r="S323" s="62"/>
      <c r="T323" s="73"/>
      <c r="U323" s="74"/>
      <c r="V323" s="75"/>
      <c r="W323" s="75"/>
      <c r="X323" s="76"/>
      <c r="Y323" s="77"/>
      <c r="Z323" s="78"/>
      <c r="AA323" s="78"/>
      <c r="AB323" s="78"/>
      <c r="AC323" s="78"/>
      <c r="AD323" s="79"/>
      <c r="AE323" s="78"/>
      <c r="AF323" s="80"/>
      <c r="AG323" s="81"/>
      <c r="AH323" s="80"/>
      <c r="AI323" s="62"/>
      <c r="AJ323" s="62"/>
      <c r="AK323" s="73"/>
      <c r="AL323" s="62"/>
      <c r="AM323" s="73"/>
      <c r="AN323" s="73"/>
      <c r="AO323" s="82"/>
      <c r="AP323" s="82"/>
      <c r="AQ323" s="83"/>
    </row>
    <row r="324" spans="1:43" s="84" customFormat="1" x14ac:dyDescent="0.25">
      <c r="A324" s="62"/>
      <c r="B324" s="67"/>
      <c r="C324" s="62"/>
      <c r="D324" s="67"/>
      <c r="E324" s="68"/>
      <c r="F324" s="68"/>
      <c r="G324" s="68"/>
      <c r="H324" s="69"/>
      <c r="I324" s="68"/>
      <c r="J324" s="67"/>
      <c r="K324" s="70"/>
      <c r="L324" s="71"/>
      <c r="M324" s="66"/>
      <c r="N324" s="62"/>
      <c r="O324" s="72"/>
      <c r="P324" s="62"/>
      <c r="Q324" s="62"/>
      <c r="R324" s="62"/>
      <c r="S324" s="62"/>
      <c r="T324" s="73"/>
      <c r="U324" s="74"/>
      <c r="V324" s="75"/>
      <c r="W324" s="75"/>
      <c r="X324" s="76"/>
      <c r="Y324" s="77"/>
      <c r="Z324" s="78"/>
      <c r="AA324" s="78"/>
      <c r="AB324" s="78"/>
      <c r="AC324" s="78"/>
      <c r="AD324" s="79"/>
      <c r="AE324" s="78"/>
      <c r="AF324" s="80"/>
      <c r="AG324" s="81"/>
      <c r="AH324" s="80"/>
      <c r="AI324" s="62"/>
      <c r="AJ324" s="62"/>
      <c r="AK324" s="73"/>
      <c r="AL324" s="62"/>
      <c r="AM324" s="73"/>
      <c r="AN324" s="73"/>
      <c r="AO324" s="82"/>
      <c r="AP324" s="82"/>
      <c r="AQ324" s="83"/>
    </row>
    <row r="325" spans="1:43" s="84" customFormat="1" x14ac:dyDescent="0.25">
      <c r="A325" s="62"/>
      <c r="B325" s="67"/>
      <c r="C325" s="62"/>
      <c r="D325" s="67"/>
      <c r="E325" s="68"/>
      <c r="F325" s="68"/>
      <c r="G325" s="68"/>
      <c r="H325" s="69"/>
      <c r="I325" s="68"/>
      <c r="J325" s="67"/>
      <c r="K325" s="70"/>
      <c r="L325" s="71"/>
      <c r="M325" s="66"/>
      <c r="N325" s="62"/>
      <c r="O325" s="72"/>
      <c r="P325" s="62"/>
      <c r="Q325" s="62"/>
      <c r="R325" s="62"/>
      <c r="S325" s="62"/>
      <c r="T325" s="73"/>
      <c r="U325" s="74"/>
      <c r="V325" s="75"/>
      <c r="W325" s="75"/>
      <c r="X325" s="76"/>
      <c r="Y325" s="77"/>
      <c r="Z325" s="78"/>
      <c r="AA325" s="78"/>
      <c r="AB325" s="78"/>
      <c r="AC325" s="78"/>
      <c r="AD325" s="79"/>
      <c r="AE325" s="78"/>
      <c r="AF325" s="80"/>
      <c r="AG325" s="81"/>
      <c r="AH325" s="80"/>
      <c r="AI325" s="62"/>
      <c r="AJ325" s="62"/>
      <c r="AK325" s="73"/>
      <c r="AL325" s="62"/>
      <c r="AM325" s="73"/>
      <c r="AN325" s="73"/>
      <c r="AO325" s="82"/>
      <c r="AP325" s="82"/>
      <c r="AQ325" s="83"/>
    </row>
    <row r="326" spans="1:43" s="84" customFormat="1" x14ac:dyDescent="0.25">
      <c r="A326" s="62"/>
      <c r="B326" s="67"/>
      <c r="C326" s="62"/>
      <c r="D326" s="67"/>
      <c r="E326" s="68"/>
      <c r="F326" s="68"/>
      <c r="G326" s="68"/>
      <c r="H326" s="69"/>
      <c r="I326" s="68"/>
      <c r="J326" s="67"/>
      <c r="K326" s="70"/>
      <c r="L326" s="71"/>
      <c r="M326" s="66"/>
      <c r="N326" s="62"/>
      <c r="O326" s="72"/>
      <c r="P326" s="62"/>
      <c r="Q326" s="62"/>
      <c r="R326" s="62"/>
      <c r="S326" s="62"/>
      <c r="T326" s="73"/>
      <c r="U326" s="74"/>
      <c r="V326" s="75"/>
      <c r="W326" s="75"/>
      <c r="X326" s="76"/>
      <c r="Y326" s="77"/>
      <c r="Z326" s="78"/>
      <c r="AA326" s="78"/>
      <c r="AB326" s="78"/>
      <c r="AC326" s="78"/>
      <c r="AD326" s="79"/>
      <c r="AE326" s="78"/>
      <c r="AF326" s="80"/>
      <c r="AG326" s="81"/>
      <c r="AH326" s="80"/>
      <c r="AI326" s="62"/>
      <c r="AJ326" s="62"/>
      <c r="AK326" s="73"/>
      <c r="AL326" s="62"/>
      <c r="AM326" s="73"/>
      <c r="AN326" s="73"/>
      <c r="AO326" s="82"/>
      <c r="AP326" s="82"/>
      <c r="AQ326" s="83"/>
    </row>
    <row r="327" spans="1:43" s="84" customFormat="1" x14ac:dyDescent="0.25">
      <c r="A327" s="62"/>
      <c r="B327" s="67"/>
      <c r="C327" s="62"/>
      <c r="D327" s="67"/>
      <c r="E327" s="68"/>
      <c r="F327" s="68"/>
      <c r="G327" s="68"/>
      <c r="H327" s="69"/>
      <c r="I327" s="68"/>
      <c r="J327" s="67"/>
      <c r="K327" s="70"/>
      <c r="L327" s="71"/>
      <c r="M327" s="66"/>
      <c r="N327" s="62"/>
      <c r="O327" s="72"/>
      <c r="P327" s="62"/>
      <c r="Q327" s="62"/>
      <c r="R327" s="62"/>
      <c r="S327" s="62"/>
      <c r="T327" s="73"/>
      <c r="U327" s="74"/>
      <c r="V327" s="75"/>
      <c r="W327" s="75"/>
      <c r="X327" s="76"/>
      <c r="Y327" s="77"/>
      <c r="Z327" s="78"/>
      <c r="AA327" s="78"/>
      <c r="AB327" s="78"/>
      <c r="AC327" s="78"/>
      <c r="AD327" s="79"/>
      <c r="AE327" s="78"/>
      <c r="AF327" s="80"/>
      <c r="AG327" s="81"/>
      <c r="AH327" s="80"/>
      <c r="AI327" s="62"/>
      <c r="AJ327" s="62"/>
      <c r="AK327" s="73"/>
      <c r="AL327" s="62"/>
      <c r="AM327" s="73"/>
      <c r="AN327" s="73"/>
      <c r="AO327" s="82"/>
      <c r="AP327" s="82"/>
      <c r="AQ327" s="83"/>
    </row>
    <row r="328" spans="1:43" s="84" customFormat="1" x14ac:dyDescent="0.25">
      <c r="A328" s="62"/>
      <c r="B328" s="67"/>
      <c r="C328" s="62"/>
      <c r="D328" s="67"/>
      <c r="E328" s="68"/>
      <c r="F328" s="68"/>
      <c r="G328" s="68"/>
      <c r="H328" s="69"/>
      <c r="I328" s="68"/>
      <c r="J328" s="67"/>
      <c r="K328" s="70"/>
      <c r="L328" s="71"/>
      <c r="M328" s="66"/>
      <c r="N328" s="62"/>
      <c r="O328" s="72"/>
      <c r="P328" s="62"/>
      <c r="Q328" s="62"/>
      <c r="R328" s="62"/>
      <c r="S328" s="62"/>
      <c r="T328" s="73"/>
      <c r="U328" s="74"/>
      <c r="V328" s="75"/>
      <c r="W328" s="75"/>
      <c r="X328" s="76"/>
      <c r="Y328" s="77"/>
      <c r="Z328" s="78"/>
      <c r="AA328" s="78"/>
      <c r="AB328" s="78"/>
      <c r="AC328" s="78"/>
      <c r="AD328" s="79"/>
      <c r="AE328" s="78"/>
      <c r="AF328" s="80"/>
      <c r="AG328" s="81"/>
      <c r="AH328" s="80"/>
      <c r="AI328" s="62"/>
      <c r="AJ328" s="62"/>
      <c r="AK328" s="73"/>
      <c r="AL328" s="62"/>
      <c r="AM328" s="73"/>
      <c r="AN328" s="73"/>
      <c r="AO328" s="82"/>
      <c r="AP328" s="82"/>
      <c r="AQ328" s="83"/>
    </row>
    <row r="329" spans="1:43" s="84" customFormat="1" x14ac:dyDescent="0.25">
      <c r="A329" s="62"/>
      <c r="B329" s="67"/>
      <c r="C329" s="62"/>
      <c r="D329" s="67"/>
      <c r="E329" s="68"/>
      <c r="F329" s="68"/>
      <c r="G329" s="68"/>
      <c r="H329" s="69"/>
      <c r="I329" s="68"/>
      <c r="J329" s="67"/>
      <c r="K329" s="70"/>
      <c r="L329" s="71"/>
      <c r="M329" s="66"/>
      <c r="N329" s="62"/>
      <c r="O329" s="72"/>
      <c r="P329" s="62"/>
      <c r="Q329" s="62"/>
      <c r="R329" s="62"/>
      <c r="S329" s="62"/>
      <c r="T329" s="73"/>
      <c r="U329" s="74"/>
      <c r="V329" s="75"/>
      <c r="W329" s="75"/>
      <c r="X329" s="76"/>
      <c r="Y329" s="77"/>
      <c r="Z329" s="78"/>
      <c r="AA329" s="78"/>
      <c r="AB329" s="78"/>
      <c r="AC329" s="78"/>
      <c r="AD329" s="79"/>
      <c r="AE329" s="78"/>
      <c r="AF329" s="80"/>
      <c r="AG329" s="81"/>
      <c r="AH329" s="80"/>
      <c r="AI329" s="62"/>
      <c r="AJ329" s="62"/>
      <c r="AK329" s="73"/>
      <c r="AL329" s="62"/>
      <c r="AM329" s="73"/>
      <c r="AN329" s="73"/>
      <c r="AO329" s="82"/>
      <c r="AP329" s="82"/>
      <c r="AQ329" s="83"/>
    </row>
    <row r="330" spans="1:43" s="84" customFormat="1" x14ac:dyDescent="0.25">
      <c r="A330" s="62"/>
      <c r="B330" s="67"/>
      <c r="C330" s="62"/>
      <c r="D330" s="67"/>
      <c r="E330" s="68"/>
      <c r="F330" s="68"/>
      <c r="G330" s="68"/>
      <c r="H330" s="69"/>
      <c r="I330" s="68"/>
      <c r="J330" s="67"/>
      <c r="K330" s="70"/>
      <c r="L330" s="71"/>
      <c r="M330" s="66"/>
      <c r="N330" s="62"/>
      <c r="O330" s="72"/>
      <c r="P330" s="62"/>
      <c r="Q330" s="62"/>
      <c r="R330" s="62"/>
      <c r="S330" s="62"/>
      <c r="T330" s="73"/>
      <c r="U330" s="74"/>
      <c r="V330" s="75"/>
      <c r="W330" s="75"/>
      <c r="X330" s="76"/>
      <c r="Y330" s="77"/>
      <c r="Z330" s="78"/>
      <c r="AA330" s="78"/>
      <c r="AB330" s="78"/>
      <c r="AC330" s="78"/>
      <c r="AD330" s="79"/>
      <c r="AE330" s="78"/>
      <c r="AF330" s="80"/>
      <c r="AG330" s="81"/>
      <c r="AH330" s="80"/>
      <c r="AI330" s="62"/>
      <c r="AJ330" s="62"/>
      <c r="AK330" s="73"/>
      <c r="AL330" s="62"/>
      <c r="AM330" s="73"/>
      <c r="AN330" s="73"/>
      <c r="AO330" s="82"/>
      <c r="AP330" s="82"/>
      <c r="AQ330" s="83"/>
    </row>
    <row r="331" spans="1:43" s="84" customFormat="1" x14ac:dyDescent="0.25">
      <c r="A331" s="62"/>
      <c r="B331" s="67"/>
      <c r="C331" s="62"/>
      <c r="D331" s="67"/>
      <c r="E331" s="68"/>
      <c r="F331" s="68"/>
      <c r="G331" s="68"/>
      <c r="H331" s="69"/>
      <c r="I331" s="68"/>
      <c r="J331" s="67"/>
      <c r="K331" s="70"/>
      <c r="L331" s="71"/>
      <c r="M331" s="66"/>
      <c r="N331" s="62"/>
      <c r="O331" s="72"/>
      <c r="P331" s="62"/>
      <c r="Q331" s="62"/>
      <c r="R331" s="62"/>
      <c r="S331" s="62"/>
      <c r="T331" s="73"/>
      <c r="U331" s="74"/>
      <c r="V331" s="75"/>
      <c r="W331" s="75"/>
      <c r="X331" s="76"/>
      <c r="Y331" s="77"/>
      <c r="Z331" s="78"/>
      <c r="AA331" s="78"/>
      <c r="AB331" s="78"/>
      <c r="AC331" s="78"/>
      <c r="AD331" s="79"/>
      <c r="AE331" s="78"/>
      <c r="AF331" s="80"/>
      <c r="AG331" s="81"/>
      <c r="AH331" s="80"/>
      <c r="AI331" s="62"/>
      <c r="AJ331" s="62"/>
      <c r="AK331" s="73"/>
      <c r="AL331" s="62"/>
      <c r="AM331" s="73"/>
      <c r="AN331" s="73"/>
      <c r="AO331" s="82"/>
      <c r="AP331" s="82"/>
      <c r="AQ331" s="83"/>
    </row>
    <row r="332" spans="1:43" s="84" customFormat="1" x14ac:dyDescent="0.25">
      <c r="A332" s="62"/>
      <c r="B332" s="67"/>
      <c r="C332" s="62"/>
      <c r="D332" s="67"/>
      <c r="E332" s="68"/>
      <c r="F332" s="68"/>
      <c r="G332" s="68"/>
      <c r="H332" s="69"/>
      <c r="I332" s="68"/>
      <c r="J332" s="67"/>
      <c r="K332" s="70"/>
      <c r="L332" s="71"/>
      <c r="M332" s="66"/>
      <c r="N332" s="62"/>
      <c r="O332" s="72"/>
      <c r="P332" s="62"/>
      <c r="Q332" s="62"/>
      <c r="R332" s="62"/>
      <c r="S332" s="62"/>
      <c r="T332" s="73"/>
      <c r="U332" s="74"/>
      <c r="V332" s="75"/>
      <c r="W332" s="75"/>
      <c r="X332" s="76"/>
      <c r="Y332" s="77"/>
      <c r="Z332" s="78"/>
      <c r="AA332" s="78"/>
      <c r="AB332" s="78"/>
      <c r="AC332" s="78"/>
      <c r="AD332" s="79"/>
      <c r="AE332" s="78"/>
      <c r="AF332" s="80"/>
      <c r="AG332" s="81"/>
      <c r="AH332" s="80"/>
      <c r="AI332" s="62"/>
      <c r="AJ332" s="62"/>
      <c r="AK332" s="73"/>
      <c r="AL332" s="62"/>
      <c r="AM332" s="73"/>
      <c r="AN332" s="73"/>
      <c r="AO332" s="82"/>
      <c r="AP332" s="82"/>
      <c r="AQ332" s="83"/>
    </row>
    <row r="333" spans="1:43" s="84" customFormat="1" x14ac:dyDescent="0.25">
      <c r="A333" s="62"/>
      <c r="B333" s="67"/>
      <c r="C333" s="62"/>
      <c r="D333" s="67"/>
      <c r="E333" s="68"/>
      <c r="F333" s="68"/>
      <c r="G333" s="68"/>
      <c r="H333" s="69"/>
      <c r="I333" s="68"/>
      <c r="J333" s="67"/>
      <c r="K333" s="70"/>
      <c r="L333" s="71"/>
      <c r="M333" s="66"/>
      <c r="N333" s="62"/>
      <c r="O333" s="72"/>
      <c r="P333" s="62"/>
      <c r="Q333" s="62"/>
      <c r="R333" s="62"/>
      <c r="S333" s="62"/>
      <c r="T333" s="73"/>
      <c r="U333" s="74"/>
      <c r="V333" s="75"/>
      <c r="W333" s="75"/>
      <c r="X333" s="76"/>
      <c r="Y333" s="77"/>
      <c r="Z333" s="78"/>
      <c r="AA333" s="78"/>
      <c r="AB333" s="78"/>
      <c r="AC333" s="78"/>
      <c r="AD333" s="79"/>
      <c r="AE333" s="78"/>
      <c r="AF333" s="80"/>
      <c r="AG333" s="81"/>
      <c r="AH333" s="80"/>
      <c r="AI333" s="62"/>
      <c r="AJ333" s="62"/>
      <c r="AK333" s="73"/>
      <c r="AL333" s="62"/>
      <c r="AM333" s="73"/>
      <c r="AN333" s="73"/>
      <c r="AO333" s="82"/>
      <c r="AP333" s="82"/>
      <c r="AQ333" s="83"/>
    </row>
    <row r="334" spans="1:43" s="84" customFormat="1" x14ac:dyDescent="0.25">
      <c r="A334" s="62"/>
      <c r="B334" s="67"/>
      <c r="C334" s="62"/>
      <c r="D334" s="67"/>
      <c r="E334" s="68"/>
      <c r="F334" s="68"/>
      <c r="G334" s="68"/>
      <c r="H334" s="69"/>
      <c r="I334" s="68"/>
      <c r="J334" s="67"/>
      <c r="K334" s="70"/>
      <c r="L334" s="71"/>
      <c r="M334" s="66"/>
      <c r="N334" s="62"/>
      <c r="O334" s="72"/>
      <c r="P334" s="62"/>
      <c r="Q334" s="62"/>
      <c r="R334" s="62"/>
      <c r="S334" s="62"/>
      <c r="T334" s="73"/>
      <c r="U334" s="74"/>
      <c r="V334" s="75"/>
      <c r="W334" s="75"/>
      <c r="X334" s="76"/>
      <c r="Y334" s="77"/>
      <c r="Z334" s="78"/>
      <c r="AA334" s="78"/>
      <c r="AB334" s="78"/>
      <c r="AC334" s="78"/>
      <c r="AD334" s="79"/>
      <c r="AE334" s="78"/>
      <c r="AF334" s="80"/>
      <c r="AG334" s="81"/>
      <c r="AH334" s="80"/>
      <c r="AI334" s="62"/>
      <c r="AJ334" s="62"/>
      <c r="AK334" s="73"/>
      <c r="AL334" s="62"/>
      <c r="AM334" s="73"/>
      <c r="AN334" s="73"/>
      <c r="AO334" s="82"/>
      <c r="AP334" s="82"/>
      <c r="AQ334" s="83"/>
    </row>
    <row r="335" spans="1:43" s="84" customFormat="1" x14ac:dyDescent="0.25">
      <c r="A335" s="62"/>
      <c r="B335" s="67"/>
      <c r="C335" s="62"/>
      <c r="D335" s="67"/>
      <c r="E335" s="68"/>
      <c r="F335" s="68"/>
      <c r="G335" s="68"/>
      <c r="H335" s="69"/>
      <c r="I335" s="68"/>
      <c r="J335" s="67"/>
      <c r="K335" s="70"/>
      <c r="L335" s="71"/>
      <c r="M335" s="66"/>
      <c r="N335" s="62"/>
      <c r="O335" s="72"/>
      <c r="P335" s="62"/>
      <c r="Q335" s="62"/>
      <c r="R335" s="62"/>
      <c r="S335" s="62"/>
      <c r="T335" s="73"/>
      <c r="U335" s="74"/>
      <c r="V335" s="75"/>
      <c r="W335" s="75"/>
      <c r="X335" s="76"/>
      <c r="Y335" s="77"/>
      <c r="Z335" s="78"/>
      <c r="AA335" s="78"/>
      <c r="AB335" s="78"/>
      <c r="AC335" s="78"/>
      <c r="AD335" s="79"/>
      <c r="AE335" s="78"/>
      <c r="AF335" s="80"/>
      <c r="AG335" s="81"/>
      <c r="AH335" s="80"/>
      <c r="AI335" s="62"/>
      <c r="AJ335" s="62"/>
      <c r="AK335" s="73"/>
      <c r="AL335" s="62"/>
      <c r="AM335" s="73"/>
      <c r="AN335" s="73"/>
      <c r="AO335" s="82"/>
      <c r="AP335" s="82"/>
      <c r="AQ335" s="83"/>
    </row>
    <row r="336" spans="1:43" s="84" customFormat="1" x14ac:dyDescent="0.25">
      <c r="A336" s="62"/>
      <c r="B336" s="67"/>
      <c r="C336" s="62"/>
      <c r="D336" s="67"/>
      <c r="E336" s="68"/>
      <c r="F336" s="68"/>
      <c r="G336" s="68"/>
      <c r="H336" s="69"/>
      <c r="I336" s="68"/>
      <c r="J336" s="67"/>
      <c r="K336" s="70"/>
      <c r="L336" s="71"/>
      <c r="M336" s="66"/>
      <c r="N336" s="62"/>
      <c r="O336" s="72"/>
      <c r="P336" s="62"/>
      <c r="Q336" s="62"/>
      <c r="R336" s="62"/>
      <c r="S336" s="62"/>
      <c r="T336" s="73"/>
      <c r="U336" s="74"/>
      <c r="V336" s="75"/>
      <c r="W336" s="75"/>
      <c r="X336" s="76"/>
      <c r="Y336" s="77"/>
      <c r="Z336" s="78"/>
      <c r="AA336" s="78"/>
      <c r="AB336" s="78"/>
      <c r="AC336" s="78"/>
      <c r="AD336" s="79"/>
      <c r="AE336" s="78"/>
      <c r="AF336" s="80"/>
      <c r="AG336" s="81"/>
      <c r="AH336" s="80"/>
      <c r="AI336" s="62"/>
      <c r="AJ336" s="62"/>
      <c r="AK336" s="73"/>
      <c r="AL336" s="62"/>
      <c r="AM336" s="73"/>
      <c r="AN336" s="73"/>
      <c r="AO336" s="82"/>
      <c r="AP336" s="82"/>
      <c r="AQ336" s="83"/>
    </row>
    <row r="337" spans="1:43" s="84" customFormat="1" x14ac:dyDescent="0.25">
      <c r="A337" s="62"/>
      <c r="B337" s="67"/>
      <c r="C337" s="62"/>
      <c r="D337" s="67"/>
      <c r="E337" s="68"/>
      <c r="F337" s="68"/>
      <c r="G337" s="68"/>
      <c r="H337" s="69"/>
      <c r="I337" s="68"/>
      <c r="J337" s="67"/>
      <c r="K337" s="70"/>
      <c r="L337" s="71"/>
      <c r="M337" s="66"/>
      <c r="N337" s="62"/>
      <c r="O337" s="72"/>
      <c r="P337" s="62"/>
      <c r="Q337" s="62"/>
      <c r="R337" s="62"/>
      <c r="S337" s="62"/>
      <c r="T337" s="73"/>
      <c r="U337" s="74"/>
      <c r="V337" s="75"/>
      <c r="W337" s="75"/>
      <c r="X337" s="76"/>
      <c r="Y337" s="77"/>
      <c r="Z337" s="78"/>
      <c r="AA337" s="78"/>
      <c r="AB337" s="78"/>
      <c r="AC337" s="78"/>
      <c r="AD337" s="79"/>
      <c r="AE337" s="78"/>
      <c r="AF337" s="80"/>
      <c r="AG337" s="81"/>
      <c r="AH337" s="80"/>
      <c r="AI337" s="62"/>
      <c r="AJ337" s="62"/>
      <c r="AK337" s="73"/>
      <c r="AL337" s="62"/>
      <c r="AM337" s="73"/>
      <c r="AN337" s="73"/>
      <c r="AO337" s="82"/>
      <c r="AP337" s="82"/>
      <c r="AQ337" s="83"/>
    </row>
    <row r="338" spans="1:43" s="84" customFormat="1" x14ac:dyDescent="0.25">
      <c r="A338" s="62"/>
      <c r="B338" s="67"/>
      <c r="C338" s="62"/>
      <c r="D338" s="67"/>
      <c r="E338" s="68"/>
      <c r="F338" s="68"/>
      <c r="G338" s="68"/>
      <c r="H338" s="69"/>
      <c r="I338" s="68"/>
      <c r="J338" s="67"/>
      <c r="K338" s="70"/>
      <c r="L338" s="71"/>
      <c r="M338" s="66"/>
      <c r="N338" s="62"/>
      <c r="O338" s="72"/>
      <c r="P338" s="62"/>
      <c r="Q338" s="62"/>
      <c r="R338" s="62"/>
      <c r="S338" s="62"/>
      <c r="T338" s="73"/>
      <c r="U338" s="74"/>
      <c r="V338" s="75"/>
      <c r="W338" s="75"/>
      <c r="X338" s="76"/>
      <c r="Y338" s="77"/>
      <c r="Z338" s="78"/>
      <c r="AA338" s="78"/>
      <c r="AB338" s="78"/>
      <c r="AC338" s="78"/>
      <c r="AD338" s="79"/>
      <c r="AE338" s="78"/>
      <c r="AF338" s="80"/>
      <c r="AG338" s="81"/>
      <c r="AH338" s="80"/>
      <c r="AI338" s="62"/>
      <c r="AJ338" s="62"/>
      <c r="AK338" s="73"/>
      <c r="AL338" s="62"/>
      <c r="AM338" s="73"/>
      <c r="AN338" s="73"/>
      <c r="AO338" s="82"/>
      <c r="AP338" s="82"/>
      <c r="AQ338" s="83"/>
    </row>
    <row r="339" spans="1:43" s="84" customFormat="1" x14ac:dyDescent="0.25">
      <c r="A339" s="62"/>
      <c r="B339" s="67"/>
      <c r="C339" s="62"/>
      <c r="D339" s="67"/>
      <c r="E339" s="68"/>
      <c r="F339" s="68"/>
      <c r="G339" s="68"/>
      <c r="H339" s="69"/>
      <c r="I339" s="68"/>
      <c r="J339" s="67"/>
      <c r="K339" s="70"/>
      <c r="L339" s="71"/>
      <c r="M339" s="66"/>
      <c r="N339" s="62"/>
      <c r="O339" s="72"/>
      <c r="P339" s="62"/>
      <c r="Q339" s="62"/>
      <c r="R339" s="62"/>
      <c r="S339" s="62"/>
      <c r="T339" s="73"/>
      <c r="U339" s="74"/>
      <c r="V339" s="75"/>
      <c r="W339" s="75"/>
      <c r="X339" s="76"/>
      <c r="Y339" s="77"/>
      <c r="Z339" s="78"/>
      <c r="AA339" s="78"/>
      <c r="AB339" s="78"/>
      <c r="AC339" s="78"/>
      <c r="AD339" s="79"/>
      <c r="AE339" s="78"/>
      <c r="AF339" s="80"/>
      <c r="AG339" s="81"/>
      <c r="AH339" s="80"/>
      <c r="AI339" s="62"/>
      <c r="AJ339" s="62"/>
      <c r="AK339" s="73"/>
      <c r="AL339" s="62"/>
      <c r="AM339" s="73"/>
      <c r="AN339" s="73"/>
      <c r="AO339" s="82"/>
      <c r="AP339" s="82"/>
      <c r="AQ339" s="83"/>
    </row>
    <row r="340" spans="1:43" s="84" customFormat="1" x14ac:dyDescent="0.25">
      <c r="A340" s="62"/>
      <c r="B340" s="67"/>
      <c r="C340" s="62"/>
      <c r="D340" s="67"/>
      <c r="E340" s="68"/>
      <c r="F340" s="68"/>
      <c r="G340" s="68"/>
      <c r="H340" s="69"/>
      <c r="I340" s="68"/>
      <c r="J340" s="67"/>
      <c r="K340" s="70"/>
      <c r="L340" s="71"/>
      <c r="M340" s="66"/>
      <c r="N340" s="62"/>
      <c r="O340" s="72"/>
      <c r="P340" s="62"/>
      <c r="Q340" s="62"/>
      <c r="R340" s="62"/>
      <c r="S340" s="62"/>
      <c r="T340" s="73"/>
      <c r="U340" s="74"/>
      <c r="V340" s="75"/>
      <c r="W340" s="75"/>
      <c r="X340" s="76"/>
      <c r="Y340" s="77"/>
      <c r="Z340" s="78"/>
      <c r="AA340" s="78"/>
      <c r="AB340" s="78"/>
      <c r="AC340" s="78"/>
      <c r="AD340" s="79"/>
      <c r="AE340" s="78"/>
      <c r="AF340" s="80"/>
      <c r="AG340" s="81"/>
      <c r="AH340" s="80"/>
      <c r="AI340" s="62"/>
      <c r="AJ340" s="62"/>
      <c r="AK340" s="73"/>
      <c r="AL340" s="62"/>
      <c r="AM340" s="73"/>
      <c r="AN340" s="73"/>
      <c r="AO340" s="82"/>
      <c r="AP340" s="82"/>
      <c r="AQ340" s="83"/>
    </row>
    <row r="341" spans="1:43" s="84" customFormat="1" x14ac:dyDescent="0.25">
      <c r="A341" s="62"/>
      <c r="B341" s="67"/>
      <c r="C341" s="62"/>
      <c r="D341" s="67"/>
      <c r="E341" s="68"/>
      <c r="F341" s="68"/>
      <c r="G341" s="68"/>
      <c r="H341" s="69"/>
      <c r="I341" s="68"/>
      <c r="J341" s="67"/>
      <c r="K341" s="70"/>
      <c r="L341" s="71"/>
      <c r="M341" s="66"/>
      <c r="N341" s="62"/>
      <c r="O341" s="72"/>
      <c r="P341" s="62"/>
      <c r="Q341" s="62"/>
      <c r="R341" s="62"/>
      <c r="S341" s="62"/>
      <c r="T341" s="73"/>
      <c r="U341" s="74"/>
      <c r="V341" s="75"/>
      <c r="W341" s="75"/>
      <c r="X341" s="76"/>
      <c r="Y341" s="77"/>
      <c r="Z341" s="78"/>
      <c r="AA341" s="78"/>
      <c r="AB341" s="78"/>
      <c r="AC341" s="78"/>
      <c r="AD341" s="79"/>
      <c r="AE341" s="78"/>
      <c r="AF341" s="80"/>
      <c r="AG341" s="81"/>
      <c r="AH341" s="80"/>
      <c r="AI341" s="62"/>
      <c r="AJ341" s="62"/>
      <c r="AK341" s="73"/>
      <c r="AL341" s="62"/>
      <c r="AM341" s="73"/>
      <c r="AN341" s="73"/>
      <c r="AO341" s="82"/>
      <c r="AP341" s="82"/>
      <c r="AQ341" s="83"/>
    </row>
    <row r="342" spans="1:43" s="84" customFormat="1" x14ac:dyDescent="0.25">
      <c r="A342" s="62"/>
      <c r="B342" s="67"/>
      <c r="C342" s="62"/>
      <c r="D342" s="67"/>
      <c r="E342" s="68"/>
      <c r="F342" s="68"/>
      <c r="G342" s="68"/>
      <c r="H342" s="69"/>
      <c r="I342" s="68"/>
      <c r="J342" s="67"/>
      <c r="K342" s="70"/>
      <c r="L342" s="71"/>
      <c r="M342" s="66"/>
      <c r="N342" s="62"/>
      <c r="O342" s="72"/>
      <c r="P342" s="62"/>
      <c r="Q342" s="62"/>
      <c r="R342" s="62"/>
      <c r="S342" s="62"/>
      <c r="T342" s="73"/>
      <c r="U342" s="74"/>
      <c r="V342" s="75"/>
      <c r="W342" s="75"/>
      <c r="X342" s="76"/>
      <c r="Y342" s="77"/>
      <c r="Z342" s="78"/>
      <c r="AA342" s="78"/>
      <c r="AB342" s="78"/>
      <c r="AC342" s="78"/>
      <c r="AD342" s="79"/>
      <c r="AE342" s="78"/>
      <c r="AF342" s="80"/>
      <c r="AG342" s="81"/>
      <c r="AH342" s="80"/>
      <c r="AI342" s="62"/>
      <c r="AJ342" s="62"/>
      <c r="AK342" s="73"/>
      <c r="AL342" s="62"/>
      <c r="AM342" s="73"/>
      <c r="AN342" s="73"/>
      <c r="AO342" s="82"/>
      <c r="AP342" s="82"/>
      <c r="AQ342" s="83"/>
    </row>
    <row r="343" spans="1:43" s="84" customFormat="1" x14ac:dyDescent="0.25">
      <c r="A343" s="62"/>
      <c r="B343" s="67"/>
      <c r="C343" s="62"/>
      <c r="D343" s="67"/>
      <c r="E343" s="68"/>
      <c r="F343" s="68"/>
      <c r="G343" s="68"/>
      <c r="H343" s="69"/>
      <c r="I343" s="68"/>
      <c r="J343" s="67"/>
      <c r="K343" s="70"/>
      <c r="L343" s="71"/>
      <c r="M343" s="66"/>
      <c r="N343" s="62"/>
      <c r="O343" s="72"/>
      <c r="P343" s="62"/>
      <c r="Q343" s="62"/>
      <c r="R343" s="62"/>
      <c r="S343" s="62"/>
      <c r="T343" s="73"/>
      <c r="U343" s="74"/>
      <c r="V343" s="75"/>
      <c r="W343" s="75"/>
      <c r="X343" s="76"/>
      <c r="Y343" s="77"/>
      <c r="Z343" s="78"/>
      <c r="AA343" s="78"/>
      <c r="AB343" s="78"/>
      <c r="AC343" s="78"/>
      <c r="AD343" s="79"/>
      <c r="AE343" s="78"/>
      <c r="AF343" s="80"/>
      <c r="AG343" s="81"/>
      <c r="AH343" s="80"/>
      <c r="AI343" s="62"/>
      <c r="AJ343" s="62"/>
      <c r="AK343" s="73"/>
      <c r="AL343" s="62"/>
      <c r="AM343" s="73"/>
      <c r="AN343" s="73"/>
      <c r="AO343" s="82"/>
      <c r="AP343" s="82"/>
      <c r="AQ343" s="83"/>
    </row>
    <row r="344" spans="1:43" s="84" customFormat="1" x14ac:dyDescent="0.25">
      <c r="A344" s="62"/>
      <c r="B344" s="67"/>
      <c r="C344" s="62"/>
      <c r="D344" s="67"/>
      <c r="E344" s="68"/>
      <c r="F344" s="68"/>
      <c r="G344" s="68"/>
      <c r="H344" s="69"/>
      <c r="I344" s="68"/>
      <c r="J344" s="67"/>
      <c r="K344" s="70"/>
      <c r="L344" s="71"/>
      <c r="M344" s="66"/>
      <c r="N344" s="62"/>
      <c r="O344" s="72"/>
      <c r="P344" s="62"/>
      <c r="Q344" s="62"/>
      <c r="R344" s="62"/>
      <c r="S344" s="62"/>
      <c r="T344" s="73"/>
      <c r="U344" s="74"/>
      <c r="V344" s="75"/>
      <c r="W344" s="75"/>
      <c r="X344" s="76"/>
      <c r="Y344" s="77"/>
      <c r="Z344" s="78"/>
      <c r="AA344" s="78"/>
      <c r="AB344" s="78"/>
      <c r="AC344" s="78"/>
      <c r="AD344" s="79"/>
      <c r="AE344" s="78"/>
      <c r="AF344" s="80"/>
      <c r="AG344" s="81"/>
      <c r="AH344" s="80"/>
      <c r="AI344" s="62"/>
      <c r="AJ344" s="62"/>
      <c r="AK344" s="73"/>
      <c r="AL344" s="62"/>
      <c r="AM344" s="73"/>
      <c r="AN344" s="73"/>
      <c r="AO344" s="82"/>
      <c r="AP344" s="82"/>
      <c r="AQ344" s="83"/>
    </row>
    <row r="345" spans="1:43" s="84" customFormat="1" x14ac:dyDescent="0.25">
      <c r="A345" s="62"/>
      <c r="B345" s="67"/>
      <c r="C345" s="62"/>
      <c r="D345" s="67"/>
      <c r="E345" s="68"/>
      <c r="F345" s="68"/>
      <c r="G345" s="68"/>
      <c r="H345" s="69"/>
      <c r="I345" s="68"/>
      <c r="J345" s="67"/>
      <c r="K345" s="70"/>
      <c r="L345" s="71"/>
      <c r="M345" s="66"/>
      <c r="N345" s="62"/>
      <c r="O345" s="72"/>
      <c r="P345" s="62"/>
      <c r="Q345" s="62"/>
      <c r="R345" s="62"/>
      <c r="S345" s="62"/>
      <c r="T345" s="73"/>
      <c r="U345" s="74"/>
      <c r="V345" s="75"/>
      <c r="W345" s="75"/>
      <c r="X345" s="76"/>
      <c r="Y345" s="77"/>
      <c r="Z345" s="78"/>
      <c r="AA345" s="78"/>
      <c r="AB345" s="78"/>
      <c r="AC345" s="78"/>
      <c r="AD345" s="79"/>
      <c r="AE345" s="78"/>
      <c r="AF345" s="80"/>
      <c r="AG345" s="81"/>
      <c r="AH345" s="80"/>
      <c r="AI345" s="62"/>
      <c r="AJ345" s="62"/>
      <c r="AK345" s="73"/>
      <c r="AL345" s="62"/>
      <c r="AM345" s="73"/>
      <c r="AN345" s="73"/>
      <c r="AO345" s="82"/>
      <c r="AP345" s="82"/>
      <c r="AQ345" s="83"/>
    </row>
    <row r="346" spans="1:43" s="84" customFormat="1" x14ac:dyDescent="0.25">
      <c r="A346" s="62"/>
      <c r="B346" s="67"/>
      <c r="C346" s="62"/>
      <c r="D346" s="67"/>
      <c r="E346" s="68"/>
      <c r="F346" s="68"/>
      <c r="G346" s="68"/>
      <c r="H346" s="69"/>
      <c r="I346" s="68"/>
      <c r="J346" s="67"/>
      <c r="K346" s="70"/>
      <c r="L346" s="71"/>
      <c r="M346" s="66"/>
      <c r="N346" s="62"/>
      <c r="O346" s="72"/>
      <c r="P346" s="62"/>
      <c r="Q346" s="62"/>
      <c r="R346" s="62"/>
      <c r="S346" s="62"/>
      <c r="T346" s="73"/>
      <c r="U346" s="74"/>
      <c r="V346" s="75"/>
      <c r="W346" s="75"/>
      <c r="X346" s="76"/>
      <c r="Y346" s="77"/>
      <c r="Z346" s="78"/>
      <c r="AA346" s="78"/>
      <c r="AB346" s="78"/>
      <c r="AC346" s="78"/>
      <c r="AD346" s="79"/>
      <c r="AE346" s="78"/>
      <c r="AF346" s="80"/>
      <c r="AG346" s="81"/>
      <c r="AH346" s="80"/>
      <c r="AI346" s="62"/>
      <c r="AJ346" s="62"/>
      <c r="AK346" s="73"/>
      <c r="AL346" s="62"/>
      <c r="AM346" s="73"/>
      <c r="AN346" s="73"/>
      <c r="AO346" s="82"/>
      <c r="AP346" s="82"/>
      <c r="AQ346" s="83"/>
    </row>
    <row r="347" spans="1:43" s="84" customFormat="1" x14ac:dyDescent="0.25">
      <c r="A347" s="62"/>
      <c r="B347" s="67"/>
      <c r="C347" s="62"/>
      <c r="D347" s="67"/>
      <c r="E347" s="68"/>
      <c r="F347" s="68"/>
      <c r="G347" s="68"/>
      <c r="H347" s="69"/>
      <c r="I347" s="68"/>
      <c r="J347" s="67"/>
      <c r="K347" s="70"/>
      <c r="L347" s="71"/>
      <c r="M347" s="66"/>
      <c r="N347" s="62"/>
      <c r="O347" s="72"/>
      <c r="P347" s="62"/>
      <c r="Q347" s="62"/>
      <c r="R347" s="62"/>
      <c r="S347" s="62"/>
      <c r="T347" s="73"/>
      <c r="U347" s="74"/>
      <c r="V347" s="75"/>
      <c r="W347" s="75"/>
      <c r="X347" s="76"/>
      <c r="Y347" s="77"/>
      <c r="Z347" s="78"/>
      <c r="AA347" s="78"/>
      <c r="AB347" s="78"/>
      <c r="AC347" s="78"/>
      <c r="AD347" s="79"/>
      <c r="AE347" s="78"/>
      <c r="AF347" s="80"/>
      <c r="AG347" s="81"/>
      <c r="AH347" s="80"/>
      <c r="AI347" s="62"/>
      <c r="AJ347" s="62"/>
      <c r="AK347" s="73"/>
      <c r="AL347" s="62"/>
      <c r="AM347" s="73"/>
      <c r="AN347" s="73"/>
      <c r="AO347" s="82"/>
      <c r="AP347" s="82"/>
      <c r="AQ347" s="83"/>
    </row>
    <row r="348" spans="1:43" s="84" customFormat="1" x14ac:dyDescent="0.25">
      <c r="A348" s="62"/>
      <c r="B348" s="67"/>
      <c r="C348" s="62"/>
      <c r="D348" s="67"/>
      <c r="E348" s="68"/>
      <c r="F348" s="68"/>
      <c r="G348" s="68"/>
      <c r="H348" s="69"/>
      <c r="I348" s="68"/>
      <c r="J348" s="67"/>
      <c r="K348" s="70"/>
      <c r="L348" s="71"/>
      <c r="M348" s="66"/>
      <c r="N348" s="62"/>
      <c r="O348" s="72"/>
      <c r="P348" s="62"/>
      <c r="Q348" s="62"/>
      <c r="R348" s="62"/>
      <c r="S348" s="62"/>
      <c r="T348" s="73"/>
      <c r="U348" s="74"/>
      <c r="V348" s="75"/>
      <c r="W348" s="75"/>
      <c r="X348" s="76"/>
      <c r="Y348" s="77"/>
      <c r="Z348" s="78"/>
      <c r="AA348" s="78"/>
      <c r="AB348" s="78"/>
      <c r="AC348" s="78"/>
      <c r="AD348" s="79"/>
      <c r="AE348" s="78"/>
      <c r="AF348" s="80"/>
      <c r="AG348" s="81"/>
      <c r="AH348" s="80"/>
      <c r="AI348" s="62"/>
      <c r="AJ348" s="62"/>
      <c r="AK348" s="73"/>
      <c r="AL348" s="62"/>
      <c r="AM348" s="73"/>
      <c r="AN348" s="73"/>
      <c r="AO348" s="82"/>
      <c r="AP348" s="82"/>
      <c r="AQ348" s="83"/>
    </row>
    <row r="349" spans="1:43" s="84" customFormat="1" x14ac:dyDescent="0.25">
      <c r="A349" s="62"/>
      <c r="B349" s="67"/>
      <c r="C349" s="62"/>
      <c r="D349" s="67"/>
      <c r="E349" s="68"/>
      <c r="F349" s="68"/>
      <c r="G349" s="68"/>
      <c r="H349" s="69"/>
      <c r="I349" s="68"/>
      <c r="J349" s="67"/>
      <c r="K349" s="70"/>
      <c r="L349" s="71"/>
      <c r="M349" s="66"/>
      <c r="N349" s="62"/>
      <c r="O349" s="72"/>
      <c r="P349" s="62"/>
      <c r="Q349" s="62"/>
      <c r="R349" s="62"/>
      <c r="S349" s="62"/>
      <c r="T349" s="73"/>
      <c r="U349" s="74"/>
      <c r="V349" s="75"/>
      <c r="W349" s="75"/>
      <c r="X349" s="76"/>
      <c r="Y349" s="77"/>
      <c r="Z349" s="78"/>
      <c r="AA349" s="78"/>
      <c r="AB349" s="78"/>
      <c r="AC349" s="78"/>
      <c r="AD349" s="79"/>
      <c r="AE349" s="78"/>
      <c r="AF349" s="80"/>
      <c r="AG349" s="81"/>
      <c r="AH349" s="80"/>
      <c r="AI349" s="62"/>
      <c r="AJ349" s="62"/>
      <c r="AK349" s="73"/>
      <c r="AL349" s="62"/>
      <c r="AM349" s="73"/>
      <c r="AN349" s="73"/>
      <c r="AO349" s="82"/>
      <c r="AP349" s="82"/>
      <c r="AQ349" s="83"/>
    </row>
    <row r="350" spans="1:43" s="84" customFormat="1" x14ac:dyDescent="0.25">
      <c r="A350" s="62"/>
      <c r="B350" s="67"/>
      <c r="C350" s="62"/>
      <c r="D350" s="67"/>
      <c r="E350" s="68"/>
      <c r="F350" s="68"/>
      <c r="G350" s="68"/>
      <c r="H350" s="69"/>
      <c r="I350" s="68"/>
      <c r="J350" s="67"/>
      <c r="K350" s="70"/>
      <c r="L350" s="71"/>
      <c r="M350" s="66"/>
      <c r="N350" s="62"/>
      <c r="O350" s="72"/>
      <c r="P350" s="62"/>
      <c r="Q350" s="62"/>
      <c r="R350" s="62"/>
      <c r="S350" s="62"/>
      <c r="T350" s="73"/>
      <c r="U350" s="74"/>
      <c r="V350" s="75"/>
      <c r="W350" s="75"/>
      <c r="X350" s="76"/>
      <c r="Y350" s="77"/>
      <c r="Z350" s="78"/>
      <c r="AA350" s="78"/>
      <c r="AB350" s="78"/>
      <c r="AC350" s="78"/>
      <c r="AD350" s="79"/>
      <c r="AE350" s="78"/>
      <c r="AF350" s="80"/>
      <c r="AG350" s="81"/>
      <c r="AH350" s="80"/>
      <c r="AI350" s="62"/>
      <c r="AJ350" s="62"/>
      <c r="AK350" s="73"/>
      <c r="AL350" s="62"/>
      <c r="AM350" s="73"/>
      <c r="AN350" s="73"/>
      <c r="AO350" s="82"/>
      <c r="AP350" s="82"/>
      <c r="AQ350" s="83"/>
    </row>
    <row r="351" spans="1:43" s="84" customFormat="1" x14ac:dyDescent="0.25">
      <c r="A351" s="62"/>
      <c r="B351" s="67"/>
      <c r="C351" s="62"/>
      <c r="D351" s="67"/>
      <c r="E351" s="68"/>
      <c r="F351" s="68"/>
      <c r="G351" s="68"/>
      <c r="H351" s="69"/>
      <c r="I351" s="68"/>
      <c r="J351" s="67"/>
      <c r="K351" s="70"/>
      <c r="L351" s="71"/>
      <c r="M351" s="66"/>
      <c r="N351" s="62"/>
      <c r="O351" s="72"/>
      <c r="P351" s="62"/>
      <c r="Q351" s="62"/>
      <c r="R351" s="62"/>
      <c r="S351" s="62"/>
      <c r="T351" s="73"/>
      <c r="U351" s="74"/>
      <c r="V351" s="75"/>
      <c r="W351" s="75"/>
      <c r="X351" s="76"/>
      <c r="Y351" s="77"/>
      <c r="Z351" s="78"/>
      <c r="AA351" s="78"/>
      <c r="AB351" s="78"/>
      <c r="AC351" s="78"/>
      <c r="AD351" s="79"/>
      <c r="AE351" s="78"/>
      <c r="AF351" s="80"/>
      <c r="AG351" s="81"/>
      <c r="AH351" s="80"/>
      <c r="AI351" s="62"/>
      <c r="AJ351" s="62"/>
      <c r="AK351" s="73"/>
      <c r="AL351" s="62"/>
      <c r="AM351" s="73"/>
      <c r="AN351" s="73"/>
      <c r="AO351" s="82"/>
      <c r="AP351" s="82"/>
      <c r="AQ351" s="83"/>
    </row>
    <row r="352" spans="1:43" s="84" customFormat="1" x14ac:dyDescent="0.25">
      <c r="A352" s="62"/>
      <c r="B352" s="67"/>
      <c r="C352" s="62"/>
      <c r="D352" s="67"/>
      <c r="E352" s="68"/>
      <c r="F352" s="68"/>
      <c r="G352" s="68"/>
      <c r="H352" s="69"/>
      <c r="I352" s="68"/>
      <c r="J352" s="67"/>
      <c r="K352" s="70"/>
      <c r="L352" s="71"/>
      <c r="M352" s="66"/>
      <c r="N352" s="62"/>
      <c r="O352" s="72"/>
      <c r="P352" s="62"/>
      <c r="Q352" s="62"/>
      <c r="R352" s="62"/>
      <c r="S352" s="62"/>
      <c r="T352" s="73"/>
      <c r="U352" s="74"/>
      <c r="V352" s="75"/>
      <c r="W352" s="75"/>
      <c r="X352" s="76"/>
      <c r="Y352" s="77"/>
      <c r="Z352" s="78"/>
      <c r="AA352" s="78"/>
      <c r="AB352" s="78"/>
      <c r="AC352" s="78"/>
      <c r="AD352" s="79"/>
      <c r="AE352" s="78"/>
      <c r="AF352" s="80"/>
      <c r="AG352" s="81"/>
      <c r="AH352" s="80"/>
      <c r="AI352" s="62"/>
      <c r="AJ352" s="62"/>
      <c r="AK352" s="73"/>
      <c r="AL352" s="62"/>
      <c r="AM352" s="73"/>
      <c r="AN352" s="73"/>
      <c r="AO352" s="82"/>
      <c r="AP352" s="82"/>
      <c r="AQ352" s="83"/>
    </row>
    <row r="353" spans="1:43" s="84" customFormat="1" x14ac:dyDescent="0.25">
      <c r="A353" s="62"/>
      <c r="B353" s="67"/>
      <c r="C353" s="62"/>
      <c r="D353" s="67"/>
      <c r="E353" s="68"/>
      <c r="F353" s="68"/>
      <c r="G353" s="68"/>
      <c r="H353" s="69"/>
      <c r="I353" s="68"/>
      <c r="J353" s="67"/>
      <c r="K353" s="70"/>
      <c r="L353" s="71"/>
      <c r="M353" s="66"/>
      <c r="N353" s="62"/>
      <c r="O353" s="72"/>
      <c r="P353" s="62"/>
      <c r="Q353" s="62"/>
      <c r="R353" s="62"/>
      <c r="S353" s="62"/>
      <c r="T353" s="73"/>
      <c r="U353" s="74"/>
      <c r="V353" s="75"/>
      <c r="W353" s="75"/>
      <c r="X353" s="76"/>
      <c r="Y353" s="77"/>
      <c r="Z353" s="78"/>
      <c r="AA353" s="78"/>
      <c r="AB353" s="78"/>
      <c r="AC353" s="78"/>
      <c r="AD353" s="79"/>
      <c r="AE353" s="78"/>
      <c r="AF353" s="80"/>
      <c r="AG353" s="81"/>
      <c r="AH353" s="80"/>
      <c r="AI353" s="62"/>
      <c r="AJ353" s="62"/>
      <c r="AK353" s="73"/>
      <c r="AL353" s="62"/>
      <c r="AM353" s="73"/>
      <c r="AN353" s="73"/>
      <c r="AO353" s="82"/>
      <c r="AP353" s="82"/>
      <c r="AQ353" s="83"/>
    </row>
    <row r="354" spans="1:43" s="84" customFormat="1" x14ac:dyDescent="0.25">
      <c r="A354" s="62"/>
      <c r="B354" s="67"/>
      <c r="C354" s="62"/>
      <c r="D354" s="67"/>
      <c r="E354" s="68"/>
      <c r="F354" s="68"/>
      <c r="G354" s="68"/>
      <c r="H354" s="69"/>
      <c r="I354" s="68"/>
      <c r="J354" s="67"/>
      <c r="K354" s="70"/>
      <c r="L354" s="71"/>
      <c r="M354" s="66"/>
      <c r="N354" s="62"/>
      <c r="O354" s="72"/>
      <c r="P354" s="62"/>
      <c r="Q354" s="62"/>
      <c r="R354" s="62"/>
      <c r="S354" s="62"/>
      <c r="T354" s="73"/>
      <c r="U354" s="74"/>
      <c r="V354" s="75"/>
      <c r="W354" s="75"/>
      <c r="X354" s="76"/>
      <c r="Y354" s="77"/>
      <c r="Z354" s="78"/>
      <c r="AA354" s="78"/>
      <c r="AB354" s="78"/>
      <c r="AC354" s="78"/>
      <c r="AD354" s="79"/>
      <c r="AE354" s="78"/>
      <c r="AF354" s="80"/>
      <c r="AG354" s="81"/>
      <c r="AH354" s="80"/>
      <c r="AI354" s="62"/>
      <c r="AJ354" s="62"/>
      <c r="AK354" s="73"/>
      <c r="AL354" s="62"/>
      <c r="AM354" s="73"/>
      <c r="AN354" s="73"/>
      <c r="AO354" s="82"/>
      <c r="AP354" s="82"/>
      <c r="AQ354" s="83"/>
    </row>
    <row r="355" spans="1:43" s="84" customFormat="1" x14ac:dyDescent="0.25">
      <c r="A355" s="62"/>
      <c r="B355" s="67"/>
      <c r="C355" s="62"/>
      <c r="D355" s="67"/>
      <c r="E355" s="68"/>
      <c r="F355" s="68"/>
      <c r="G355" s="68"/>
      <c r="H355" s="69"/>
      <c r="I355" s="68"/>
      <c r="J355" s="67"/>
      <c r="K355" s="70"/>
      <c r="L355" s="71"/>
      <c r="M355" s="66"/>
      <c r="N355" s="62"/>
      <c r="O355" s="72"/>
      <c r="P355" s="62"/>
      <c r="Q355" s="62"/>
      <c r="R355" s="62"/>
      <c r="S355" s="62"/>
      <c r="T355" s="73"/>
      <c r="U355" s="74"/>
      <c r="V355" s="75"/>
      <c r="W355" s="75"/>
      <c r="X355" s="76"/>
      <c r="Y355" s="77"/>
      <c r="Z355" s="78"/>
      <c r="AA355" s="78"/>
      <c r="AB355" s="78"/>
      <c r="AC355" s="78"/>
      <c r="AD355" s="79"/>
      <c r="AE355" s="78"/>
      <c r="AF355" s="80"/>
      <c r="AG355" s="81"/>
      <c r="AH355" s="80"/>
      <c r="AI355" s="62"/>
      <c r="AJ355" s="62"/>
      <c r="AK355" s="73"/>
      <c r="AL355" s="62"/>
      <c r="AM355" s="73"/>
      <c r="AN355" s="73"/>
      <c r="AO355" s="82"/>
      <c r="AP355" s="82"/>
      <c r="AQ355" s="83"/>
    </row>
    <row r="356" spans="1:43" s="84" customFormat="1" x14ac:dyDescent="0.25">
      <c r="A356" s="62"/>
      <c r="B356" s="67"/>
      <c r="C356" s="62"/>
      <c r="D356" s="67"/>
      <c r="E356" s="68"/>
      <c r="F356" s="68"/>
      <c r="G356" s="68"/>
      <c r="H356" s="69"/>
      <c r="I356" s="68"/>
      <c r="J356" s="67"/>
      <c r="K356" s="70"/>
      <c r="L356" s="71"/>
      <c r="M356" s="66"/>
      <c r="N356" s="62"/>
      <c r="O356" s="72"/>
      <c r="P356" s="62"/>
      <c r="Q356" s="62"/>
      <c r="R356" s="62"/>
      <c r="S356" s="62"/>
      <c r="T356" s="73"/>
      <c r="U356" s="74"/>
      <c r="V356" s="75"/>
      <c r="W356" s="75"/>
      <c r="X356" s="76"/>
      <c r="Y356" s="77"/>
      <c r="Z356" s="78"/>
      <c r="AA356" s="78"/>
      <c r="AB356" s="78"/>
      <c r="AC356" s="78"/>
      <c r="AD356" s="79"/>
      <c r="AE356" s="78"/>
      <c r="AF356" s="80"/>
      <c r="AG356" s="81"/>
      <c r="AH356" s="80"/>
      <c r="AI356" s="62"/>
      <c r="AJ356" s="62"/>
      <c r="AK356" s="73"/>
      <c r="AL356" s="62"/>
      <c r="AM356" s="73"/>
      <c r="AN356" s="73"/>
      <c r="AO356" s="82"/>
      <c r="AP356" s="82"/>
      <c r="AQ356" s="83"/>
    </row>
    <row r="357" spans="1:43" s="84" customFormat="1" x14ac:dyDescent="0.25">
      <c r="A357" s="62"/>
      <c r="B357" s="67"/>
      <c r="C357" s="62"/>
      <c r="D357" s="67"/>
      <c r="E357" s="68"/>
      <c r="F357" s="68"/>
      <c r="G357" s="68"/>
      <c r="H357" s="69"/>
      <c r="I357" s="68"/>
      <c r="J357" s="67"/>
      <c r="K357" s="70"/>
      <c r="L357" s="71"/>
      <c r="M357" s="66"/>
      <c r="N357" s="62"/>
      <c r="O357" s="72"/>
      <c r="P357" s="62"/>
      <c r="Q357" s="62"/>
      <c r="R357" s="62"/>
      <c r="S357" s="62"/>
      <c r="T357" s="73"/>
      <c r="U357" s="74"/>
      <c r="V357" s="75"/>
      <c r="W357" s="75"/>
      <c r="X357" s="76"/>
      <c r="Y357" s="77"/>
      <c r="Z357" s="78"/>
      <c r="AA357" s="78"/>
      <c r="AB357" s="78"/>
      <c r="AC357" s="78"/>
      <c r="AD357" s="79"/>
      <c r="AE357" s="78"/>
      <c r="AF357" s="80"/>
      <c r="AG357" s="81"/>
      <c r="AH357" s="80"/>
      <c r="AI357" s="62"/>
      <c r="AJ357" s="62"/>
      <c r="AK357" s="73"/>
      <c r="AL357" s="62"/>
      <c r="AM357" s="73"/>
      <c r="AN357" s="73"/>
      <c r="AO357" s="82"/>
      <c r="AP357" s="82"/>
      <c r="AQ357" s="83"/>
    </row>
    <row r="358" spans="1:43" s="84" customFormat="1" x14ac:dyDescent="0.25">
      <c r="A358" s="62"/>
      <c r="B358" s="67"/>
      <c r="C358" s="62"/>
      <c r="D358" s="67"/>
      <c r="E358" s="68"/>
      <c r="F358" s="68"/>
      <c r="G358" s="68"/>
      <c r="H358" s="69"/>
      <c r="I358" s="68"/>
      <c r="J358" s="67"/>
      <c r="K358" s="70"/>
      <c r="L358" s="71"/>
      <c r="M358" s="66"/>
      <c r="N358" s="62"/>
      <c r="O358" s="72"/>
      <c r="P358" s="62"/>
      <c r="Q358" s="62"/>
      <c r="R358" s="62"/>
      <c r="S358" s="62"/>
      <c r="T358" s="73"/>
      <c r="U358" s="74"/>
      <c r="V358" s="75"/>
      <c r="W358" s="75"/>
      <c r="X358" s="76"/>
      <c r="Y358" s="77"/>
      <c r="Z358" s="78"/>
      <c r="AA358" s="78"/>
      <c r="AB358" s="78"/>
      <c r="AC358" s="78"/>
      <c r="AD358" s="79"/>
      <c r="AE358" s="78"/>
      <c r="AF358" s="80"/>
      <c r="AG358" s="81"/>
      <c r="AH358" s="80"/>
      <c r="AI358" s="62"/>
      <c r="AJ358" s="62"/>
      <c r="AK358" s="73"/>
      <c r="AL358" s="62"/>
      <c r="AM358" s="73"/>
      <c r="AN358" s="73"/>
      <c r="AO358" s="82"/>
      <c r="AP358" s="82"/>
      <c r="AQ358" s="83"/>
    </row>
    <row r="359" spans="1:43" s="84" customFormat="1" x14ac:dyDescent="0.25">
      <c r="A359" s="62"/>
      <c r="B359" s="67"/>
      <c r="C359" s="62"/>
      <c r="D359" s="67"/>
      <c r="E359" s="68"/>
      <c r="F359" s="68"/>
      <c r="G359" s="68"/>
      <c r="H359" s="69"/>
      <c r="I359" s="68"/>
      <c r="J359" s="67"/>
      <c r="K359" s="70"/>
      <c r="L359" s="71"/>
      <c r="M359" s="66"/>
      <c r="N359" s="62"/>
      <c r="O359" s="72"/>
      <c r="P359" s="62"/>
      <c r="Q359" s="62"/>
      <c r="R359" s="62"/>
      <c r="S359" s="62"/>
      <c r="T359" s="73"/>
      <c r="U359" s="74"/>
      <c r="V359" s="75"/>
      <c r="W359" s="75"/>
      <c r="X359" s="76"/>
      <c r="Y359" s="77"/>
      <c r="Z359" s="78"/>
      <c r="AA359" s="78"/>
      <c r="AB359" s="78"/>
      <c r="AC359" s="78"/>
      <c r="AD359" s="79"/>
      <c r="AE359" s="78"/>
      <c r="AF359" s="80"/>
      <c r="AG359" s="81"/>
      <c r="AH359" s="80"/>
      <c r="AI359" s="62"/>
      <c r="AJ359" s="62"/>
      <c r="AK359" s="73"/>
      <c r="AL359" s="62"/>
      <c r="AM359" s="73"/>
      <c r="AN359" s="73"/>
      <c r="AO359" s="82"/>
      <c r="AP359" s="82"/>
      <c r="AQ359" s="83"/>
    </row>
    <row r="360" spans="1:43" s="84" customFormat="1" x14ac:dyDescent="0.25">
      <c r="A360" s="62"/>
      <c r="B360" s="67"/>
      <c r="C360" s="62"/>
      <c r="D360" s="67"/>
      <c r="E360" s="68"/>
      <c r="F360" s="68"/>
      <c r="G360" s="68"/>
      <c r="H360" s="69"/>
      <c r="I360" s="68"/>
      <c r="J360" s="67"/>
      <c r="K360" s="70"/>
      <c r="L360" s="71"/>
      <c r="M360" s="66"/>
      <c r="N360" s="62"/>
      <c r="O360" s="72"/>
      <c r="P360" s="62"/>
      <c r="Q360" s="62"/>
      <c r="R360" s="62"/>
      <c r="S360" s="62"/>
      <c r="T360" s="73"/>
      <c r="U360" s="74"/>
      <c r="V360" s="75"/>
      <c r="W360" s="75"/>
      <c r="X360" s="76"/>
      <c r="Y360" s="77"/>
      <c r="Z360" s="78"/>
      <c r="AA360" s="78"/>
      <c r="AB360" s="78"/>
      <c r="AC360" s="78"/>
      <c r="AD360" s="79"/>
      <c r="AE360" s="78"/>
      <c r="AF360" s="80"/>
      <c r="AG360" s="81"/>
      <c r="AH360" s="80"/>
      <c r="AI360" s="62"/>
      <c r="AJ360" s="62"/>
      <c r="AK360" s="73"/>
      <c r="AL360" s="62"/>
      <c r="AM360" s="73"/>
      <c r="AN360" s="73"/>
      <c r="AO360" s="82"/>
      <c r="AP360" s="82"/>
      <c r="AQ360" s="83"/>
    </row>
    <row r="361" spans="1:43" s="84" customFormat="1" x14ac:dyDescent="0.25">
      <c r="A361" s="62"/>
      <c r="B361" s="67"/>
      <c r="C361" s="62"/>
      <c r="D361" s="67"/>
      <c r="E361" s="68"/>
      <c r="F361" s="68"/>
      <c r="G361" s="68"/>
      <c r="H361" s="69"/>
      <c r="I361" s="68"/>
      <c r="J361" s="67"/>
      <c r="K361" s="70"/>
      <c r="L361" s="71"/>
      <c r="M361" s="66"/>
      <c r="N361" s="62"/>
      <c r="O361" s="72"/>
      <c r="P361" s="62"/>
      <c r="Q361" s="62"/>
      <c r="R361" s="62"/>
      <c r="S361" s="62"/>
      <c r="T361" s="73"/>
      <c r="U361" s="74"/>
      <c r="V361" s="75"/>
      <c r="W361" s="75"/>
      <c r="X361" s="76"/>
      <c r="Y361" s="77"/>
      <c r="Z361" s="78"/>
      <c r="AA361" s="78"/>
      <c r="AB361" s="78"/>
      <c r="AC361" s="78"/>
      <c r="AD361" s="79"/>
      <c r="AE361" s="78"/>
      <c r="AF361" s="80"/>
      <c r="AG361" s="81"/>
      <c r="AH361" s="80"/>
      <c r="AI361" s="62"/>
      <c r="AJ361" s="62"/>
      <c r="AK361" s="73"/>
      <c r="AL361" s="62"/>
      <c r="AM361" s="73"/>
      <c r="AN361" s="73"/>
      <c r="AO361" s="82"/>
      <c r="AP361" s="82"/>
      <c r="AQ361" s="83"/>
    </row>
    <row r="362" spans="1:43" s="84" customFormat="1" x14ac:dyDescent="0.25">
      <c r="A362" s="62"/>
      <c r="B362" s="67"/>
      <c r="C362" s="62"/>
      <c r="D362" s="67"/>
      <c r="E362" s="68"/>
      <c r="F362" s="68"/>
      <c r="G362" s="68"/>
      <c r="H362" s="69"/>
      <c r="I362" s="68"/>
      <c r="J362" s="67"/>
      <c r="K362" s="70"/>
      <c r="L362" s="71"/>
      <c r="M362" s="66"/>
      <c r="N362" s="62"/>
      <c r="O362" s="72"/>
      <c r="P362" s="62"/>
      <c r="Q362" s="62"/>
      <c r="R362" s="62"/>
      <c r="S362" s="62"/>
      <c r="T362" s="73"/>
      <c r="U362" s="74"/>
      <c r="V362" s="75"/>
      <c r="W362" s="75"/>
      <c r="X362" s="76"/>
      <c r="Y362" s="77"/>
      <c r="Z362" s="78"/>
      <c r="AA362" s="78"/>
      <c r="AB362" s="78"/>
      <c r="AC362" s="78"/>
      <c r="AD362" s="79"/>
      <c r="AE362" s="78"/>
      <c r="AF362" s="80"/>
      <c r="AG362" s="81"/>
      <c r="AH362" s="80"/>
      <c r="AI362" s="62"/>
      <c r="AJ362" s="62"/>
      <c r="AK362" s="73"/>
      <c r="AL362" s="62"/>
      <c r="AM362" s="73"/>
      <c r="AN362" s="73"/>
      <c r="AO362" s="82"/>
      <c r="AP362" s="82"/>
      <c r="AQ362" s="83"/>
    </row>
    <row r="363" spans="1:43" s="84" customFormat="1" x14ac:dyDescent="0.25">
      <c r="A363" s="62"/>
      <c r="B363" s="67"/>
      <c r="C363" s="62"/>
      <c r="D363" s="67"/>
      <c r="E363" s="68"/>
      <c r="F363" s="68"/>
      <c r="G363" s="68"/>
      <c r="H363" s="69"/>
      <c r="I363" s="68"/>
      <c r="J363" s="67"/>
      <c r="K363" s="70"/>
      <c r="L363" s="71"/>
      <c r="M363" s="66"/>
      <c r="N363" s="62"/>
      <c r="O363" s="72"/>
      <c r="P363" s="62"/>
      <c r="Q363" s="62"/>
      <c r="R363" s="62"/>
      <c r="S363" s="62"/>
      <c r="T363" s="73"/>
      <c r="U363" s="74"/>
      <c r="V363" s="75"/>
      <c r="W363" s="75"/>
      <c r="X363" s="76"/>
      <c r="Y363" s="77"/>
      <c r="Z363" s="78"/>
      <c r="AA363" s="78"/>
      <c r="AB363" s="78"/>
      <c r="AC363" s="78"/>
      <c r="AD363" s="79"/>
      <c r="AE363" s="78"/>
      <c r="AF363" s="80"/>
      <c r="AG363" s="81"/>
      <c r="AH363" s="80"/>
      <c r="AI363" s="62"/>
      <c r="AJ363" s="62"/>
      <c r="AK363" s="73"/>
      <c r="AL363" s="62"/>
      <c r="AM363" s="73"/>
      <c r="AN363" s="73"/>
      <c r="AO363" s="82"/>
      <c r="AP363" s="82"/>
      <c r="AQ363" s="83"/>
    </row>
    <row r="364" spans="1:43" s="84" customFormat="1" x14ac:dyDescent="0.25">
      <c r="A364" s="62"/>
      <c r="B364" s="67"/>
      <c r="C364" s="62"/>
      <c r="D364" s="67"/>
      <c r="E364" s="68"/>
      <c r="F364" s="68"/>
      <c r="G364" s="68"/>
      <c r="H364" s="69"/>
      <c r="I364" s="68"/>
      <c r="J364" s="67"/>
      <c r="K364" s="70"/>
      <c r="L364" s="71"/>
      <c r="M364" s="66"/>
      <c r="N364" s="62"/>
      <c r="O364" s="72"/>
      <c r="P364" s="62"/>
      <c r="Q364" s="62"/>
      <c r="R364" s="62"/>
      <c r="S364" s="62"/>
      <c r="T364" s="73"/>
      <c r="U364" s="74"/>
      <c r="V364" s="75"/>
      <c r="W364" s="75"/>
      <c r="X364" s="76"/>
      <c r="Y364" s="77"/>
      <c r="Z364" s="78"/>
      <c r="AA364" s="78"/>
      <c r="AB364" s="78"/>
      <c r="AC364" s="78"/>
      <c r="AD364" s="79"/>
      <c r="AE364" s="78"/>
      <c r="AF364" s="80"/>
      <c r="AG364" s="81"/>
      <c r="AH364" s="80"/>
      <c r="AI364" s="62"/>
      <c r="AJ364" s="62"/>
      <c r="AK364" s="73"/>
      <c r="AL364" s="62"/>
      <c r="AM364" s="73"/>
      <c r="AN364" s="73"/>
      <c r="AO364" s="82"/>
      <c r="AP364" s="82"/>
      <c r="AQ364" s="83"/>
    </row>
    <row r="365" spans="1:43" s="84" customFormat="1" x14ac:dyDescent="0.25">
      <c r="A365" s="62"/>
      <c r="B365" s="67"/>
      <c r="C365" s="62"/>
      <c r="D365" s="67"/>
      <c r="E365" s="68"/>
      <c r="F365" s="68"/>
      <c r="G365" s="68"/>
      <c r="H365" s="69"/>
      <c r="I365" s="68"/>
      <c r="J365" s="67"/>
      <c r="K365" s="70"/>
      <c r="L365" s="71"/>
      <c r="M365" s="66"/>
      <c r="N365" s="62"/>
      <c r="O365" s="72"/>
      <c r="P365" s="62"/>
      <c r="Q365" s="62"/>
      <c r="R365" s="62"/>
      <c r="S365" s="62"/>
      <c r="T365" s="73"/>
      <c r="U365" s="74"/>
      <c r="V365" s="75"/>
      <c r="W365" s="75"/>
      <c r="X365" s="76"/>
      <c r="Y365" s="77"/>
      <c r="Z365" s="78"/>
      <c r="AA365" s="78"/>
      <c r="AB365" s="78"/>
      <c r="AC365" s="78"/>
      <c r="AD365" s="79"/>
      <c r="AE365" s="78"/>
      <c r="AF365" s="80"/>
      <c r="AG365" s="81"/>
      <c r="AH365" s="80"/>
      <c r="AI365" s="62"/>
      <c r="AJ365" s="62"/>
      <c r="AK365" s="73"/>
      <c r="AL365" s="62"/>
      <c r="AM365" s="73"/>
      <c r="AN365" s="73"/>
      <c r="AO365" s="82"/>
      <c r="AP365" s="82"/>
      <c r="AQ365" s="83"/>
    </row>
    <row r="366" spans="1:43" s="84" customFormat="1" x14ac:dyDescent="0.25">
      <c r="A366" s="62"/>
      <c r="B366" s="67"/>
      <c r="C366" s="62"/>
      <c r="D366" s="67"/>
      <c r="E366" s="68"/>
      <c r="F366" s="68"/>
      <c r="G366" s="68"/>
      <c r="H366" s="69"/>
      <c r="I366" s="68"/>
      <c r="J366" s="67"/>
      <c r="K366" s="70"/>
      <c r="L366" s="71"/>
      <c r="M366" s="66"/>
      <c r="N366" s="62"/>
      <c r="O366" s="72"/>
      <c r="P366" s="62"/>
      <c r="Q366" s="62"/>
      <c r="R366" s="62"/>
      <c r="S366" s="62"/>
      <c r="T366" s="73"/>
      <c r="U366" s="74"/>
      <c r="V366" s="75"/>
      <c r="W366" s="75"/>
      <c r="X366" s="76"/>
      <c r="Y366" s="77"/>
      <c r="Z366" s="78"/>
      <c r="AA366" s="78"/>
      <c r="AB366" s="78"/>
      <c r="AC366" s="78"/>
      <c r="AD366" s="79"/>
      <c r="AE366" s="78"/>
      <c r="AF366" s="80"/>
      <c r="AG366" s="81"/>
      <c r="AH366" s="80"/>
      <c r="AI366" s="62"/>
      <c r="AJ366" s="62"/>
      <c r="AK366" s="73"/>
      <c r="AL366" s="62"/>
      <c r="AM366" s="73"/>
      <c r="AN366" s="73"/>
      <c r="AO366" s="82"/>
      <c r="AP366" s="82"/>
      <c r="AQ366" s="83"/>
    </row>
    <row r="367" spans="1:43" s="84" customFormat="1" x14ac:dyDescent="0.25">
      <c r="A367" s="62"/>
      <c r="B367" s="67"/>
      <c r="C367" s="62"/>
      <c r="D367" s="67"/>
      <c r="E367" s="68"/>
      <c r="F367" s="68"/>
      <c r="G367" s="68"/>
      <c r="H367" s="69"/>
      <c r="I367" s="68"/>
      <c r="J367" s="67"/>
      <c r="K367" s="70"/>
      <c r="L367" s="71"/>
      <c r="M367" s="66"/>
      <c r="N367" s="62"/>
      <c r="O367" s="72"/>
      <c r="P367" s="62"/>
      <c r="Q367" s="62"/>
      <c r="R367" s="62"/>
      <c r="S367" s="62"/>
      <c r="T367" s="73"/>
      <c r="U367" s="74"/>
      <c r="V367" s="75"/>
      <c r="W367" s="75"/>
      <c r="X367" s="76"/>
      <c r="Y367" s="77"/>
      <c r="Z367" s="78"/>
      <c r="AA367" s="78"/>
      <c r="AB367" s="78"/>
      <c r="AC367" s="78"/>
      <c r="AD367" s="79"/>
      <c r="AE367" s="78"/>
      <c r="AF367" s="80"/>
      <c r="AG367" s="81"/>
      <c r="AH367" s="80"/>
      <c r="AI367" s="62"/>
      <c r="AJ367" s="62"/>
      <c r="AK367" s="73"/>
      <c r="AL367" s="62"/>
      <c r="AM367" s="73"/>
      <c r="AN367" s="73"/>
      <c r="AO367" s="82"/>
      <c r="AP367" s="82"/>
      <c r="AQ367" s="83"/>
    </row>
    <row r="368" spans="1:43" s="84" customFormat="1" x14ac:dyDescent="0.25">
      <c r="A368" s="62"/>
      <c r="B368" s="67"/>
      <c r="C368" s="62"/>
      <c r="D368" s="67"/>
      <c r="E368" s="68"/>
      <c r="F368" s="68"/>
      <c r="G368" s="68"/>
      <c r="H368" s="69"/>
      <c r="I368" s="68"/>
      <c r="J368" s="67"/>
      <c r="K368" s="70"/>
      <c r="L368" s="71"/>
      <c r="M368" s="66"/>
      <c r="N368" s="62"/>
      <c r="O368" s="72"/>
      <c r="P368" s="62"/>
      <c r="Q368" s="62"/>
      <c r="R368" s="62"/>
      <c r="S368" s="62"/>
      <c r="T368" s="73"/>
      <c r="U368" s="74"/>
      <c r="V368" s="75"/>
      <c r="W368" s="75"/>
      <c r="X368" s="76"/>
      <c r="Y368" s="77"/>
      <c r="Z368" s="78"/>
      <c r="AA368" s="78"/>
      <c r="AB368" s="78"/>
      <c r="AC368" s="78"/>
      <c r="AD368" s="79"/>
      <c r="AE368" s="78"/>
      <c r="AF368" s="80"/>
      <c r="AG368" s="81"/>
      <c r="AH368" s="80"/>
      <c r="AI368" s="62"/>
      <c r="AJ368" s="62"/>
      <c r="AK368" s="73"/>
      <c r="AL368" s="62"/>
      <c r="AM368" s="73"/>
      <c r="AN368" s="73"/>
      <c r="AO368" s="82"/>
      <c r="AP368" s="82"/>
      <c r="AQ368" s="83"/>
    </row>
    <row r="369" spans="1:43" s="84" customFormat="1" x14ac:dyDescent="0.25">
      <c r="A369" s="62"/>
      <c r="B369" s="67"/>
      <c r="C369" s="62"/>
      <c r="D369" s="67"/>
      <c r="E369" s="68"/>
      <c r="F369" s="68"/>
      <c r="G369" s="68"/>
      <c r="H369" s="69"/>
      <c r="I369" s="68"/>
      <c r="J369" s="67"/>
      <c r="K369" s="70"/>
      <c r="L369" s="71"/>
      <c r="M369" s="66"/>
      <c r="N369" s="62"/>
      <c r="O369" s="72"/>
      <c r="P369" s="62"/>
      <c r="Q369" s="62"/>
      <c r="R369" s="62"/>
      <c r="S369" s="62"/>
      <c r="T369" s="73"/>
      <c r="U369" s="74"/>
      <c r="V369" s="75"/>
      <c r="W369" s="75"/>
      <c r="X369" s="76"/>
      <c r="Y369" s="77"/>
      <c r="Z369" s="78"/>
      <c r="AA369" s="78"/>
      <c r="AB369" s="78"/>
      <c r="AC369" s="78"/>
      <c r="AD369" s="79"/>
      <c r="AE369" s="78"/>
      <c r="AF369" s="80"/>
      <c r="AG369" s="81"/>
      <c r="AH369" s="80"/>
      <c r="AI369" s="62"/>
      <c r="AJ369" s="62"/>
      <c r="AK369" s="73"/>
      <c r="AL369" s="62"/>
      <c r="AM369" s="73"/>
      <c r="AN369" s="73"/>
      <c r="AO369" s="82"/>
      <c r="AP369" s="82"/>
      <c r="AQ369" s="83"/>
    </row>
    <row r="370" spans="1:43" s="84" customFormat="1" x14ac:dyDescent="0.25">
      <c r="A370" s="62"/>
      <c r="B370" s="67"/>
      <c r="C370" s="62"/>
      <c r="D370" s="67"/>
      <c r="E370" s="68"/>
      <c r="F370" s="68"/>
      <c r="G370" s="68"/>
      <c r="H370" s="69"/>
      <c r="I370" s="68"/>
      <c r="J370" s="67"/>
      <c r="K370" s="70"/>
      <c r="L370" s="71"/>
      <c r="M370" s="66"/>
      <c r="N370" s="62"/>
      <c r="O370" s="72"/>
      <c r="P370" s="62"/>
      <c r="Q370" s="62"/>
      <c r="R370" s="62"/>
      <c r="S370" s="62"/>
      <c r="T370" s="73"/>
      <c r="U370" s="74"/>
      <c r="V370" s="75"/>
      <c r="W370" s="75"/>
      <c r="X370" s="76"/>
      <c r="Y370" s="77"/>
      <c r="Z370" s="78"/>
      <c r="AA370" s="78"/>
      <c r="AB370" s="78"/>
      <c r="AC370" s="78"/>
      <c r="AD370" s="79"/>
      <c r="AE370" s="78"/>
      <c r="AF370" s="80"/>
      <c r="AG370" s="81"/>
      <c r="AH370" s="80"/>
      <c r="AI370" s="62"/>
      <c r="AJ370" s="62"/>
      <c r="AK370" s="73"/>
      <c r="AL370" s="62"/>
      <c r="AM370" s="73"/>
      <c r="AN370" s="73"/>
      <c r="AO370" s="82"/>
      <c r="AP370" s="82"/>
      <c r="AQ370" s="83"/>
    </row>
    <row r="371" spans="1:43" s="84" customFormat="1" x14ac:dyDescent="0.25">
      <c r="A371" s="62"/>
      <c r="B371" s="67"/>
      <c r="C371" s="62"/>
      <c r="D371" s="67"/>
      <c r="E371" s="68"/>
      <c r="F371" s="68"/>
      <c r="G371" s="68"/>
      <c r="H371" s="69"/>
      <c r="I371" s="68"/>
      <c r="J371" s="67"/>
      <c r="K371" s="70"/>
      <c r="L371" s="71"/>
      <c r="M371" s="66"/>
      <c r="N371" s="62"/>
      <c r="O371" s="72"/>
      <c r="P371" s="62"/>
      <c r="Q371" s="62"/>
      <c r="R371" s="62"/>
      <c r="S371" s="62"/>
      <c r="T371" s="73"/>
      <c r="U371" s="74"/>
      <c r="V371" s="75"/>
      <c r="W371" s="75"/>
      <c r="X371" s="76"/>
      <c r="Y371" s="77"/>
      <c r="Z371" s="78"/>
      <c r="AA371" s="78"/>
      <c r="AB371" s="78"/>
      <c r="AC371" s="78"/>
      <c r="AD371" s="79"/>
      <c r="AE371" s="78"/>
      <c r="AF371" s="80"/>
      <c r="AG371" s="81"/>
      <c r="AH371" s="80"/>
      <c r="AI371" s="62"/>
      <c r="AJ371" s="62"/>
      <c r="AK371" s="73"/>
      <c r="AL371" s="62"/>
      <c r="AM371" s="73"/>
      <c r="AN371" s="73"/>
      <c r="AO371" s="82"/>
      <c r="AP371" s="82"/>
      <c r="AQ371" s="83"/>
    </row>
    <row r="372" spans="1:43" s="84" customFormat="1" x14ac:dyDescent="0.25">
      <c r="A372" s="62"/>
      <c r="B372" s="67"/>
      <c r="C372" s="62"/>
      <c r="D372" s="67"/>
      <c r="E372" s="68"/>
      <c r="F372" s="68"/>
      <c r="G372" s="68"/>
      <c r="H372" s="69"/>
      <c r="I372" s="68"/>
      <c r="J372" s="67"/>
      <c r="K372" s="70"/>
      <c r="L372" s="71"/>
      <c r="M372" s="66"/>
      <c r="N372" s="62"/>
      <c r="O372" s="72"/>
      <c r="P372" s="62"/>
      <c r="Q372" s="62"/>
      <c r="R372" s="62"/>
      <c r="S372" s="62"/>
      <c r="T372" s="73"/>
      <c r="U372" s="74"/>
      <c r="V372" s="75"/>
      <c r="W372" s="75"/>
      <c r="X372" s="76"/>
      <c r="Y372" s="77"/>
      <c r="Z372" s="78"/>
      <c r="AA372" s="78"/>
      <c r="AB372" s="78"/>
      <c r="AC372" s="78"/>
      <c r="AD372" s="79"/>
      <c r="AE372" s="78"/>
      <c r="AF372" s="80"/>
      <c r="AG372" s="81"/>
      <c r="AH372" s="80"/>
      <c r="AI372" s="62"/>
      <c r="AJ372" s="62"/>
      <c r="AK372" s="73"/>
      <c r="AL372" s="62"/>
      <c r="AM372" s="73"/>
      <c r="AN372" s="73"/>
      <c r="AO372" s="82"/>
      <c r="AP372" s="82"/>
      <c r="AQ372" s="83"/>
    </row>
    <row r="373" spans="1:43" s="84" customFormat="1" x14ac:dyDescent="0.25">
      <c r="A373" s="62"/>
      <c r="B373" s="67"/>
      <c r="C373" s="62"/>
      <c r="D373" s="67"/>
      <c r="E373" s="68"/>
      <c r="F373" s="68"/>
      <c r="G373" s="68"/>
      <c r="H373" s="69"/>
      <c r="I373" s="68"/>
      <c r="J373" s="67"/>
      <c r="K373" s="70"/>
      <c r="L373" s="71"/>
      <c r="M373" s="66"/>
      <c r="N373" s="62"/>
      <c r="O373" s="72"/>
      <c r="P373" s="62"/>
      <c r="Q373" s="62"/>
      <c r="R373" s="62"/>
      <c r="S373" s="62"/>
      <c r="T373" s="73"/>
      <c r="U373" s="74"/>
      <c r="V373" s="75"/>
      <c r="W373" s="75"/>
      <c r="X373" s="76"/>
      <c r="Y373" s="77"/>
      <c r="Z373" s="78"/>
      <c r="AA373" s="78"/>
      <c r="AB373" s="78"/>
      <c r="AC373" s="78"/>
      <c r="AD373" s="79"/>
      <c r="AE373" s="78"/>
      <c r="AF373" s="80"/>
      <c r="AG373" s="81"/>
      <c r="AH373" s="80"/>
      <c r="AI373" s="62"/>
      <c r="AJ373" s="62"/>
      <c r="AK373" s="73"/>
      <c r="AL373" s="62"/>
      <c r="AM373" s="73"/>
      <c r="AN373" s="73"/>
      <c r="AO373" s="82"/>
      <c r="AP373" s="82"/>
      <c r="AQ373" s="83"/>
    </row>
    <row r="374" spans="1:43" s="84" customFormat="1" x14ac:dyDescent="0.25">
      <c r="A374" s="62"/>
      <c r="B374" s="67"/>
      <c r="C374" s="62"/>
      <c r="D374" s="67"/>
      <c r="E374" s="68"/>
      <c r="F374" s="68"/>
      <c r="G374" s="68"/>
      <c r="H374" s="69"/>
      <c r="I374" s="68"/>
      <c r="J374" s="67"/>
      <c r="K374" s="70"/>
      <c r="L374" s="71"/>
      <c r="M374" s="66"/>
      <c r="N374" s="62"/>
      <c r="O374" s="72"/>
      <c r="P374" s="62"/>
      <c r="Q374" s="62"/>
      <c r="R374" s="62"/>
      <c r="S374" s="62"/>
      <c r="T374" s="73"/>
      <c r="U374" s="74"/>
      <c r="V374" s="75"/>
      <c r="W374" s="75"/>
      <c r="X374" s="76"/>
      <c r="Y374" s="77"/>
      <c r="Z374" s="78"/>
      <c r="AA374" s="78"/>
      <c r="AB374" s="78"/>
      <c r="AC374" s="78"/>
      <c r="AD374" s="79"/>
      <c r="AE374" s="78"/>
      <c r="AF374" s="80"/>
      <c r="AG374" s="81"/>
      <c r="AH374" s="80"/>
      <c r="AI374" s="62"/>
      <c r="AJ374" s="62"/>
      <c r="AK374" s="73"/>
      <c r="AL374" s="62"/>
      <c r="AM374" s="73"/>
      <c r="AN374" s="73"/>
      <c r="AO374" s="82"/>
      <c r="AP374" s="82"/>
      <c r="AQ374" s="83"/>
    </row>
    <row r="375" spans="1:43" s="84" customFormat="1" x14ac:dyDescent="0.25">
      <c r="A375" s="62"/>
      <c r="B375" s="67"/>
      <c r="C375" s="62"/>
      <c r="D375" s="67"/>
      <c r="E375" s="68"/>
      <c r="F375" s="68"/>
      <c r="G375" s="68"/>
      <c r="H375" s="69"/>
      <c r="I375" s="68"/>
      <c r="J375" s="67"/>
      <c r="K375" s="70"/>
      <c r="L375" s="71"/>
      <c r="M375" s="66"/>
      <c r="N375" s="62"/>
      <c r="O375" s="72"/>
      <c r="P375" s="62"/>
      <c r="Q375" s="62"/>
      <c r="R375" s="62"/>
      <c r="S375" s="62"/>
      <c r="T375" s="73"/>
      <c r="U375" s="74"/>
      <c r="V375" s="75"/>
      <c r="W375" s="75"/>
      <c r="X375" s="76"/>
      <c r="Y375" s="77"/>
      <c r="Z375" s="78"/>
      <c r="AA375" s="78"/>
      <c r="AB375" s="78"/>
      <c r="AC375" s="78"/>
      <c r="AD375" s="79"/>
      <c r="AE375" s="78"/>
      <c r="AF375" s="80"/>
      <c r="AG375" s="81"/>
      <c r="AH375" s="80"/>
      <c r="AI375" s="62"/>
      <c r="AJ375" s="62"/>
      <c r="AK375" s="73"/>
      <c r="AL375" s="62"/>
      <c r="AM375" s="73"/>
      <c r="AN375" s="73"/>
      <c r="AO375" s="82"/>
      <c r="AP375" s="82"/>
      <c r="AQ375" s="83"/>
    </row>
    <row r="376" spans="1:43" s="84" customFormat="1" x14ac:dyDescent="0.25">
      <c r="A376" s="62"/>
      <c r="B376" s="67"/>
      <c r="C376" s="62"/>
      <c r="D376" s="67"/>
      <c r="E376" s="68"/>
      <c r="F376" s="68"/>
      <c r="G376" s="68"/>
      <c r="H376" s="69"/>
      <c r="I376" s="68"/>
      <c r="J376" s="67"/>
      <c r="K376" s="70"/>
      <c r="L376" s="71"/>
      <c r="M376" s="66"/>
      <c r="N376" s="62"/>
      <c r="O376" s="72"/>
      <c r="P376" s="62"/>
      <c r="Q376" s="62"/>
      <c r="R376" s="62"/>
      <c r="S376" s="62"/>
      <c r="T376" s="73"/>
      <c r="U376" s="74"/>
      <c r="V376" s="75"/>
      <c r="W376" s="75"/>
      <c r="X376" s="76"/>
      <c r="Y376" s="77"/>
      <c r="Z376" s="78"/>
      <c r="AA376" s="78"/>
      <c r="AB376" s="78"/>
      <c r="AC376" s="78"/>
      <c r="AD376" s="79"/>
      <c r="AE376" s="78"/>
      <c r="AF376" s="80"/>
      <c r="AG376" s="81"/>
      <c r="AH376" s="80"/>
      <c r="AI376" s="62"/>
      <c r="AJ376" s="62"/>
      <c r="AK376" s="73"/>
      <c r="AL376" s="62"/>
      <c r="AM376" s="73"/>
      <c r="AN376" s="73"/>
      <c r="AO376" s="82"/>
      <c r="AP376" s="82"/>
      <c r="AQ376" s="83"/>
    </row>
    <row r="377" spans="1:43" s="84" customFormat="1" x14ac:dyDescent="0.25">
      <c r="A377" s="62"/>
      <c r="B377" s="67"/>
      <c r="C377" s="62"/>
      <c r="D377" s="67"/>
      <c r="E377" s="68"/>
      <c r="F377" s="68"/>
      <c r="G377" s="68"/>
      <c r="H377" s="69"/>
      <c r="I377" s="68"/>
      <c r="J377" s="67"/>
      <c r="K377" s="70"/>
      <c r="L377" s="71"/>
      <c r="M377" s="66"/>
      <c r="N377" s="62"/>
      <c r="O377" s="72"/>
      <c r="P377" s="62"/>
      <c r="Q377" s="62"/>
      <c r="R377" s="62"/>
      <c r="S377" s="62"/>
      <c r="T377" s="73"/>
      <c r="U377" s="74"/>
      <c r="V377" s="75"/>
      <c r="W377" s="75"/>
      <c r="X377" s="76"/>
      <c r="Y377" s="77"/>
      <c r="Z377" s="78"/>
      <c r="AA377" s="78"/>
      <c r="AB377" s="78"/>
      <c r="AC377" s="78"/>
      <c r="AD377" s="79"/>
      <c r="AE377" s="78"/>
      <c r="AF377" s="80"/>
      <c r="AG377" s="81"/>
      <c r="AH377" s="80"/>
      <c r="AI377" s="62"/>
      <c r="AJ377" s="62"/>
      <c r="AK377" s="73"/>
      <c r="AL377" s="62"/>
      <c r="AM377" s="73"/>
      <c r="AN377" s="73"/>
      <c r="AO377" s="82"/>
      <c r="AP377" s="82"/>
      <c r="AQ377" s="83"/>
    </row>
    <row r="378" spans="1:43" s="84" customFormat="1" x14ac:dyDescent="0.25">
      <c r="A378" s="62"/>
      <c r="B378" s="67"/>
      <c r="C378" s="62"/>
      <c r="D378" s="67"/>
      <c r="E378" s="68"/>
      <c r="F378" s="68"/>
      <c r="G378" s="68"/>
      <c r="H378" s="69"/>
      <c r="I378" s="68"/>
      <c r="J378" s="67"/>
      <c r="K378" s="70"/>
      <c r="L378" s="71"/>
      <c r="M378" s="66"/>
      <c r="N378" s="62"/>
      <c r="O378" s="72"/>
      <c r="P378" s="62"/>
      <c r="Q378" s="62"/>
      <c r="R378" s="62"/>
      <c r="S378" s="62"/>
      <c r="T378" s="73"/>
      <c r="U378" s="74"/>
      <c r="V378" s="75"/>
      <c r="W378" s="75"/>
      <c r="X378" s="76"/>
      <c r="Y378" s="77"/>
      <c r="Z378" s="78"/>
      <c r="AA378" s="78"/>
      <c r="AB378" s="78"/>
      <c r="AC378" s="78"/>
      <c r="AD378" s="79"/>
      <c r="AE378" s="78"/>
      <c r="AF378" s="80"/>
      <c r="AG378" s="81"/>
      <c r="AH378" s="80"/>
      <c r="AI378" s="62"/>
      <c r="AJ378" s="62"/>
      <c r="AK378" s="73"/>
      <c r="AL378" s="62"/>
      <c r="AM378" s="73"/>
      <c r="AN378" s="73"/>
      <c r="AO378" s="82"/>
      <c r="AP378" s="82"/>
      <c r="AQ378" s="83"/>
    </row>
    <row r="379" spans="1:43" s="84" customFormat="1" x14ac:dyDescent="0.25">
      <c r="A379" s="62"/>
      <c r="B379" s="67"/>
      <c r="C379" s="62"/>
      <c r="D379" s="67"/>
      <c r="E379" s="68"/>
      <c r="F379" s="68"/>
      <c r="G379" s="68"/>
      <c r="H379" s="69"/>
      <c r="I379" s="68"/>
      <c r="J379" s="67"/>
      <c r="K379" s="70"/>
      <c r="L379" s="71"/>
      <c r="M379" s="66"/>
      <c r="N379" s="62"/>
      <c r="O379" s="72"/>
      <c r="P379" s="62"/>
      <c r="Q379" s="62"/>
      <c r="R379" s="62"/>
      <c r="S379" s="62"/>
      <c r="T379" s="73"/>
      <c r="U379" s="74"/>
      <c r="V379" s="75"/>
      <c r="W379" s="75"/>
      <c r="X379" s="76"/>
      <c r="Y379" s="77"/>
      <c r="Z379" s="78"/>
      <c r="AA379" s="78"/>
      <c r="AB379" s="78"/>
      <c r="AC379" s="78"/>
      <c r="AD379" s="79"/>
      <c r="AE379" s="78"/>
      <c r="AF379" s="80"/>
      <c r="AG379" s="81"/>
      <c r="AH379" s="80"/>
      <c r="AI379" s="62"/>
      <c r="AJ379" s="62"/>
      <c r="AK379" s="73"/>
      <c r="AL379" s="62"/>
      <c r="AM379" s="73"/>
      <c r="AN379" s="73"/>
      <c r="AO379" s="82"/>
      <c r="AP379" s="82"/>
      <c r="AQ379" s="83"/>
    </row>
    <row r="380" spans="1:43" s="84" customFormat="1" x14ac:dyDescent="0.25">
      <c r="A380" s="62"/>
      <c r="B380" s="67"/>
      <c r="C380" s="62"/>
      <c r="D380" s="67"/>
      <c r="E380" s="68"/>
      <c r="F380" s="68"/>
      <c r="G380" s="68"/>
      <c r="H380" s="69"/>
      <c r="I380" s="68"/>
      <c r="J380" s="67"/>
      <c r="K380" s="70"/>
      <c r="L380" s="71"/>
      <c r="M380" s="66"/>
      <c r="N380" s="62"/>
      <c r="O380" s="72"/>
      <c r="P380" s="62"/>
      <c r="Q380" s="62"/>
      <c r="R380" s="62"/>
      <c r="S380" s="62"/>
      <c r="T380" s="73"/>
      <c r="U380" s="74"/>
      <c r="V380" s="75"/>
      <c r="W380" s="75"/>
      <c r="X380" s="76"/>
      <c r="Y380" s="77"/>
      <c r="Z380" s="78"/>
      <c r="AA380" s="78"/>
      <c r="AB380" s="78"/>
      <c r="AC380" s="78"/>
      <c r="AD380" s="79"/>
      <c r="AE380" s="78"/>
      <c r="AF380" s="80"/>
      <c r="AG380" s="81"/>
      <c r="AH380" s="80"/>
      <c r="AI380" s="62"/>
      <c r="AJ380" s="62"/>
      <c r="AK380" s="73"/>
      <c r="AL380" s="62"/>
      <c r="AM380" s="73"/>
      <c r="AN380" s="73"/>
      <c r="AO380" s="82"/>
      <c r="AP380" s="82"/>
      <c r="AQ380" s="83"/>
    </row>
    <row r="381" spans="1:43" s="84" customFormat="1" x14ac:dyDescent="0.25">
      <c r="A381" s="62"/>
      <c r="B381" s="67"/>
      <c r="C381" s="62"/>
      <c r="D381" s="67"/>
      <c r="E381" s="68"/>
      <c r="F381" s="68"/>
      <c r="G381" s="68"/>
      <c r="H381" s="69"/>
      <c r="I381" s="68"/>
      <c r="J381" s="67"/>
      <c r="K381" s="70"/>
      <c r="L381" s="71"/>
      <c r="M381" s="66"/>
      <c r="N381" s="62"/>
      <c r="O381" s="72"/>
      <c r="P381" s="62"/>
      <c r="Q381" s="62"/>
      <c r="R381" s="62"/>
      <c r="S381" s="62"/>
      <c r="T381" s="73"/>
      <c r="U381" s="74"/>
      <c r="V381" s="75"/>
      <c r="W381" s="75"/>
      <c r="X381" s="76"/>
      <c r="Y381" s="77"/>
      <c r="Z381" s="78"/>
      <c r="AA381" s="78"/>
      <c r="AB381" s="78"/>
      <c r="AC381" s="78"/>
      <c r="AD381" s="79"/>
      <c r="AE381" s="78"/>
      <c r="AF381" s="80"/>
      <c r="AG381" s="81"/>
      <c r="AH381" s="80"/>
      <c r="AI381" s="62"/>
      <c r="AJ381" s="62"/>
      <c r="AK381" s="73"/>
      <c r="AL381" s="62"/>
      <c r="AM381" s="73"/>
      <c r="AN381" s="73"/>
      <c r="AO381" s="82"/>
      <c r="AP381" s="82"/>
      <c r="AQ381" s="83"/>
    </row>
    <row r="382" spans="1:43" s="84" customFormat="1" x14ac:dyDescent="0.25">
      <c r="A382" s="62"/>
      <c r="B382" s="67"/>
      <c r="C382" s="62"/>
      <c r="D382" s="67"/>
      <c r="E382" s="68"/>
      <c r="F382" s="68"/>
      <c r="G382" s="68"/>
      <c r="H382" s="69"/>
      <c r="I382" s="68"/>
      <c r="J382" s="67"/>
      <c r="K382" s="70"/>
      <c r="L382" s="71"/>
      <c r="M382" s="66"/>
      <c r="N382" s="62"/>
      <c r="O382" s="72"/>
      <c r="P382" s="62"/>
      <c r="Q382" s="62"/>
      <c r="R382" s="62"/>
      <c r="S382" s="62"/>
      <c r="T382" s="73"/>
      <c r="U382" s="74"/>
      <c r="V382" s="75"/>
      <c r="W382" s="75"/>
      <c r="X382" s="76"/>
      <c r="Y382" s="77"/>
      <c r="Z382" s="78"/>
      <c r="AA382" s="78"/>
      <c r="AB382" s="78"/>
      <c r="AC382" s="78"/>
      <c r="AD382" s="79"/>
      <c r="AE382" s="78"/>
      <c r="AF382" s="80"/>
      <c r="AG382" s="81"/>
      <c r="AH382" s="80"/>
      <c r="AI382" s="62"/>
      <c r="AJ382" s="62"/>
      <c r="AK382" s="73"/>
      <c r="AL382" s="62"/>
      <c r="AM382" s="73"/>
      <c r="AN382" s="73"/>
      <c r="AO382" s="82"/>
      <c r="AP382" s="82"/>
      <c r="AQ382" s="83"/>
    </row>
    <row r="383" spans="1:43" s="84" customFormat="1" x14ac:dyDescent="0.25">
      <c r="A383" s="62"/>
      <c r="B383" s="67"/>
      <c r="C383" s="62"/>
      <c r="D383" s="67"/>
      <c r="E383" s="68"/>
      <c r="F383" s="68"/>
      <c r="G383" s="68"/>
      <c r="H383" s="69"/>
      <c r="I383" s="68"/>
      <c r="J383" s="67"/>
      <c r="K383" s="70"/>
      <c r="L383" s="71"/>
      <c r="M383" s="66"/>
      <c r="N383" s="62"/>
      <c r="O383" s="72"/>
      <c r="P383" s="62"/>
      <c r="Q383" s="62"/>
      <c r="R383" s="62"/>
      <c r="S383" s="62"/>
      <c r="T383" s="73"/>
      <c r="U383" s="74"/>
      <c r="V383" s="75"/>
      <c r="W383" s="75"/>
      <c r="X383" s="76"/>
      <c r="Y383" s="77"/>
      <c r="Z383" s="78"/>
      <c r="AA383" s="78"/>
      <c r="AB383" s="78"/>
      <c r="AC383" s="78"/>
      <c r="AD383" s="79"/>
      <c r="AE383" s="78"/>
      <c r="AF383" s="80"/>
      <c r="AG383" s="81"/>
      <c r="AH383" s="80"/>
      <c r="AI383" s="62"/>
      <c r="AJ383" s="62"/>
      <c r="AK383" s="73"/>
      <c r="AL383" s="62"/>
      <c r="AM383" s="73"/>
      <c r="AN383" s="73"/>
      <c r="AO383" s="82"/>
      <c r="AP383" s="82"/>
      <c r="AQ383" s="83"/>
    </row>
    <row r="384" spans="1:43" s="84" customFormat="1" x14ac:dyDescent="0.25">
      <c r="A384" s="62"/>
      <c r="B384" s="67"/>
      <c r="C384" s="62"/>
      <c r="D384" s="67"/>
      <c r="E384" s="68"/>
      <c r="F384" s="68"/>
      <c r="G384" s="68"/>
      <c r="H384" s="69"/>
      <c r="I384" s="68"/>
      <c r="J384" s="67"/>
      <c r="K384" s="70"/>
      <c r="L384" s="71"/>
      <c r="M384" s="66"/>
      <c r="N384" s="62"/>
      <c r="O384" s="72"/>
      <c r="P384" s="62"/>
      <c r="Q384" s="62"/>
      <c r="R384" s="62"/>
      <c r="S384" s="62"/>
      <c r="T384" s="73"/>
      <c r="U384" s="74"/>
      <c r="V384" s="75"/>
      <c r="W384" s="75"/>
      <c r="X384" s="76"/>
      <c r="Y384" s="77"/>
      <c r="Z384" s="78"/>
      <c r="AA384" s="78"/>
      <c r="AB384" s="78"/>
      <c r="AC384" s="78"/>
      <c r="AD384" s="79"/>
      <c r="AE384" s="78"/>
      <c r="AF384" s="80"/>
      <c r="AG384" s="81"/>
      <c r="AH384" s="80"/>
      <c r="AI384" s="62"/>
      <c r="AJ384" s="62"/>
      <c r="AK384" s="73"/>
      <c r="AL384" s="62"/>
      <c r="AM384" s="73"/>
      <c r="AN384" s="73"/>
      <c r="AO384" s="82"/>
      <c r="AP384" s="82"/>
      <c r="AQ384" s="83"/>
    </row>
    <row r="385" spans="1:43" s="84" customFormat="1" x14ac:dyDescent="0.25">
      <c r="A385" s="62"/>
      <c r="B385" s="67"/>
      <c r="C385" s="62"/>
      <c r="D385" s="67"/>
      <c r="E385" s="68"/>
      <c r="F385" s="68"/>
      <c r="G385" s="68"/>
      <c r="H385" s="69"/>
      <c r="I385" s="68"/>
      <c r="J385" s="67"/>
      <c r="K385" s="70"/>
      <c r="L385" s="71"/>
      <c r="M385" s="66"/>
      <c r="N385" s="62"/>
      <c r="O385" s="72"/>
      <c r="P385" s="62"/>
      <c r="Q385" s="62"/>
      <c r="R385" s="62"/>
      <c r="S385" s="62"/>
      <c r="T385" s="73"/>
      <c r="U385" s="74"/>
      <c r="V385" s="75"/>
      <c r="W385" s="75"/>
      <c r="X385" s="76"/>
      <c r="Y385" s="77"/>
      <c r="Z385" s="78"/>
      <c r="AA385" s="78"/>
      <c r="AB385" s="78"/>
      <c r="AC385" s="78"/>
      <c r="AD385" s="79"/>
      <c r="AE385" s="78"/>
      <c r="AF385" s="80"/>
      <c r="AG385" s="81"/>
      <c r="AH385" s="80"/>
      <c r="AI385" s="62"/>
      <c r="AJ385" s="62"/>
      <c r="AK385" s="73"/>
      <c r="AL385" s="62"/>
      <c r="AM385" s="73"/>
      <c r="AN385" s="73"/>
      <c r="AO385" s="82"/>
      <c r="AP385" s="82"/>
      <c r="AQ385" s="83"/>
    </row>
    <row r="386" spans="1:43" s="84" customFormat="1" x14ac:dyDescent="0.25">
      <c r="A386" s="62"/>
      <c r="B386" s="67"/>
      <c r="C386" s="62"/>
      <c r="D386" s="67"/>
      <c r="E386" s="68"/>
      <c r="F386" s="68"/>
      <c r="G386" s="68"/>
      <c r="H386" s="69"/>
      <c r="I386" s="68"/>
      <c r="J386" s="67"/>
      <c r="K386" s="70"/>
      <c r="L386" s="71"/>
      <c r="M386" s="66"/>
      <c r="N386" s="62"/>
      <c r="O386" s="72"/>
      <c r="P386" s="62"/>
      <c r="Q386" s="62"/>
      <c r="R386" s="62"/>
      <c r="S386" s="62"/>
      <c r="T386" s="73"/>
      <c r="U386" s="74"/>
      <c r="V386" s="75"/>
      <c r="W386" s="75"/>
      <c r="X386" s="76"/>
      <c r="Y386" s="77"/>
      <c r="Z386" s="78"/>
      <c r="AA386" s="78"/>
      <c r="AB386" s="78"/>
      <c r="AC386" s="78"/>
      <c r="AD386" s="79"/>
      <c r="AE386" s="78"/>
      <c r="AF386" s="80"/>
      <c r="AG386" s="81"/>
      <c r="AH386" s="80"/>
      <c r="AI386" s="62"/>
      <c r="AJ386" s="62"/>
      <c r="AK386" s="73"/>
      <c r="AL386" s="62"/>
      <c r="AM386" s="73"/>
      <c r="AN386" s="73"/>
      <c r="AO386" s="82"/>
      <c r="AP386" s="82"/>
      <c r="AQ386" s="83"/>
    </row>
    <row r="387" spans="1:43" s="84" customFormat="1" x14ac:dyDescent="0.25">
      <c r="A387" s="62"/>
      <c r="B387" s="67"/>
      <c r="C387" s="62"/>
      <c r="D387" s="67"/>
      <c r="E387" s="68"/>
      <c r="F387" s="68"/>
      <c r="G387" s="68"/>
      <c r="H387" s="69"/>
      <c r="I387" s="68"/>
      <c r="J387" s="67"/>
      <c r="K387" s="70"/>
      <c r="L387" s="71"/>
      <c r="M387" s="66"/>
      <c r="N387" s="62"/>
      <c r="O387" s="72"/>
      <c r="P387" s="62"/>
      <c r="Q387" s="62"/>
      <c r="R387" s="62"/>
      <c r="S387" s="62"/>
      <c r="T387" s="73"/>
      <c r="U387" s="74"/>
      <c r="V387" s="75"/>
      <c r="W387" s="75"/>
      <c r="X387" s="76"/>
      <c r="Y387" s="77"/>
      <c r="Z387" s="78"/>
      <c r="AA387" s="78"/>
      <c r="AB387" s="78"/>
      <c r="AC387" s="78"/>
      <c r="AD387" s="79"/>
      <c r="AE387" s="78"/>
      <c r="AF387" s="80"/>
      <c r="AG387" s="81"/>
      <c r="AH387" s="80"/>
      <c r="AI387" s="62"/>
      <c r="AJ387" s="62"/>
      <c r="AK387" s="73"/>
      <c r="AL387" s="62"/>
      <c r="AM387" s="73"/>
      <c r="AN387" s="73"/>
      <c r="AO387" s="82"/>
      <c r="AP387" s="82"/>
      <c r="AQ387" s="83"/>
    </row>
    <row r="388" spans="1:43" s="84" customFormat="1" x14ac:dyDescent="0.25">
      <c r="A388" s="62"/>
      <c r="B388" s="67"/>
      <c r="C388" s="62"/>
      <c r="D388" s="67"/>
      <c r="E388" s="68"/>
      <c r="F388" s="68"/>
      <c r="G388" s="68"/>
      <c r="H388" s="69"/>
      <c r="I388" s="68"/>
      <c r="J388" s="67"/>
      <c r="K388" s="70"/>
      <c r="L388" s="71"/>
      <c r="M388" s="66"/>
      <c r="N388" s="62"/>
      <c r="O388" s="72"/>
      <c r="P388" s="62"/>
      <c r="Q388" s="62"/>
      <c r="R388" s="62"/>
      <c r="S388" s="62"/>
      <c r="T388" s="73"/>
      <c r="U388" s="74"/>
      <c r="V388" s="75"/>
      <c r="W388" s="75"/>
      <c r="X388" s="76"/>
      <c r="Y388" s="77"/>
      <c r="Z388" s="78"/>
      <c r="AA388" s="78"/>
      <c r="AB388" s="78"/>
      <c r="AC388" s="78"/>
      <c r="AD388" s="79"/>
      <c r="AE388" s="78"/>
      <c r="AF388" s="80"/>
      <c r="AG388" s="81"/>
      <c r="AH388" s="80"/>
      <c r="AI388" s="62"/>
      <c r="AJ388" s="62"/>
      <c r="AK388" s="73"/>
      <c r="AL388" s="62"/>
      <c r="AM388" s="73"/>
      <c r="AN388" s="73"/>
      <c r="AO388" s="82"/>
      <c r="AP388" s="82"/>
      <c r="AQ388" s="83"/>
    </row>
    <row r="389" spans="1:43" s="84" customFormat="1" x14ac:dyDescent="0.25">
      <c r="A389" s="62"/>
      <c r="B389" s="67"/>
      <c r="C389" s="62"/>
      <c r="D389" s="67"/>
      <c r="E389" s="68"/>
      <c r="F389" s="68"/>
      <c r="G389" s="68"/>
      <c r="H389" s="69"/>
      <c r="I389" s="68"/>
      <c r="J389" s="67"/>
      <c r="K389" s="70"/>
      <c r="L389" s="71"/>
      <c r="M389" s="66"/>
      <c r="N389" s="62"/>
      <c r="O389" s="72"/>
      <c r="P389" s="62"/>
      <c r="Q389" s="62"/>
      <c r="R389" s="62"/>
      <c r="S389" s="62"/>
      <c r="T389" s="73"/>
      <c r="U389" s="74"/>
      <c r="V389" s="75"/>
      <c r="W389" s="75"/>
      <c r="X389" s="76"/>
      <c r="Y389" s="77"/>
      <c r="Z389" s="78"/>
      <c r="AA389" s="78"/>
      <c r="AB389" s="78"/>
      <c r="AC389" s="78"/>
      <c r="AD389" s="79"/>
      <c r="AE389" s="78"/>
      <c r="AF389" s="80"/>
      <c r="AG389" s="81"/>
      <c r="AH389" s="80"/>
      <c r="AI389" s="62"/>
      <c r="AJ389" s="62"/>
      <c r="AK389" s="73"/>
      <c r="AL389" s="62"/>
      <c r="AM389" s="73"/>
      <c r="AN389" s="73"/>
      <c r="AO389" s="82"/>
      <c r="AP389" s="82"/>
      <c r="AQ389" s="83"/>
    </row>
    <row r="390" spans="1:43" s="84" customFormat="1" x14ac:dyDescent="0.25">
      <c r="A390" s="62"/>
      <c r="B390" s="67"/>
      <c r="C390" s="62"/>
      <c r="D390" s="67"/>
      <c r="E390" s="68"/>
      <c r="F390" s="68"/>
      <c r="G390" s="68"/>
      <c r="H390" s="69"/>
      <c r="I390" s="68"/>
      <c r="J390" s="67"/>
      <c r="K390" s="70"/>
      <c r="L390" s="71"/>
      <c r="M390" s="66"/>
      <c r="N390" s="62"/>
      <c r="O390" s="72"/>
      <c r="P390" s="62"/>
      <c r="Q390" s="62"/>
      <c r="R390" s="62"/>
      <c r="S390" s="62"/>
      <c r="T390" s="73"/>
      <c r="U390" s="74"/>
      <c r="V390" s="75"/>
      <c r="W390" s="75"/>
      <c r="X390" s="76"/>
      <c r="Y390" s="77"/>
      <c r="Z390" s="78"/>
      <c r="AA390" s="78"/>
      <c r="AB390" s="78"/>
      <c r="AC390" s="78"/>
      <c r="AD390" s="79"/>
      <c r="AE390" s="78"/>
      <c r="AF390" s="80"/>
      <c r="AG390" s="81"/>
      <c r="AH390" s="80"/>
      <c r="AI390" s="62"/>
      <c r="AJ390" s="62"/>
      <c r="AK390" s="73"/>
      <c r="AL390" s="62"/>
      <c r="AM390" s="73"/>
      <c r="AN390" s="73"/>
      <c r="AO390" s="82"/>
      <c r="AP390" s="82"/>
      <c r="AQ390" s="83"/>
    </row>
    <row r="391" spans="1:43" s="84" customFormat="1" x14ac:dyDescent="0.25">
      <c r="A391" s="62"/>
      <c r="B391" s="67"/>
      <c r="C391" s="62"/>
      <c r="D391" s="67"/>
      <c r="E391" s="68"/>
      <c r="F391" s="68"/>
      <c r="G391" s="68"/>
      <c r="H391" s="69"/>
      <c r="I391" s="68"/>
      <c r="J391" s="67"/>
      <c r="K391" s="70"/>
      <c r="L391" s="71"/>
      <c r="M391" s="66"/>
      <c r="N391" s="62"/>
      <c r="O391" s="72"/>
      <c r="P391" s="62"/>
      <c r="Q391" s="62"/>
      <c r="R391" s="62"/>
      <c r="S391" s="62"/>
      <c r="T391" s="73"/>
      <c r="U391" s="74"/>
      <c r="V391" s="75"/>
      <c r="W391" s="75"/>
      <c r="X391" s="76"/>
      <c r="Y391" s="77"/>
      <c r="Z391" s="78"/>
      <c r="AA391" s="78"/>
      <c r="AB391" s="78"/>
      <c r="AC391" s="78"/>
      <c r="AD391" s="79"/>
      <c r="AE391" s="78"/>
      <c r="AF391" s="80"/>
      <c r="AG391" s="81"/>
      <c r="AH391" s="80"/>
      <c r="AI391" s="62"/>
      <c r="AJ391" s="62"/>
      <c r="AK391" s="73"/>
      <c r="AL391" s="62"/>
      <c r="AM391" s="73"/>
      <c r="AN391" s="73"/>
      <c r="AO391" s="82"/>
      <c r="AP391" s="82"/>
      <c r="AQ391" s="83"/>
    </row>
    <row r="392" spans="1:43" s="84" customFormat="1" x14ac:dyDescent="0.25">
      <c r="A392" s="62"/>
      <c r="B392" s="67"/>
      <c r="C392" s="62"/>
      <c r="D392" s="67"/>
      <c r="E392" s="68"/>
      <c r="F392" s="68"/>
      <c r="G392" s="68"/>
      <c r="H392" s="69"/>
      <c r="I392" s="68"/>
      <c r="J392" s="67"/>
      <c r="K392" s="70"/>
      <c r="L392" s="71"/>
      <c r="M392" s="66"/>
      <c r="N392" s="62"/>
      <c r="O392" s="72"/>
      <c r="P392" s="62"/>
      <c r="Q392" s="62"/>
      <c r="R392" s="62"/>
      <c r="S392" s="62"/>
      <c r="T392" s="73"/>
      <c r="U392" s="74"/>
      <c r="V392" s="75"/>
      <c r="W392" s="75"/>
      <c r="X392" s="76"/>
      <c r="Y392" s="77"/>
      <c r="Z392" s="78"/>
      <c r="AA392" s="78"/>
      <c r="AB392" s="78"/>
      <c r="AC392" s="78"/>
      <c r="AD392" s="79"/>
      <c r="AE392" s="78"/>
      <c r="AF392" s="80"/>
      <c r="AG392" s="81"/>
      <c r="AH392" s="80"/>
      <c r="AI392" s="62"/>
      <c r="AJ392" s="62"/>
      <c r="AK392" s="73"/>
      <c r="AL392" s="62"/>
      <c r="AM392" s="73"/>
      <c r="AN392" s="73"/>
      <c r="AO392" s="82"/>
      <c r="AP392" s="82"/>
      <c r="AQ392" s="83"/>
    </row>
    <row r="393" spans="1:43" s="84" customFormat="1" x14ac:dyDescent="0.25">
      <c r="A393" s="62"/>
      <c r="B393" s="67"/>
      <c r="C393" s="62"/>
      <c r="D393" s="67"/>
      <c r="E393" s="68"/>
      <c r="F393" s="68"/>
      <c r="G393" s="68"/>
      <c r="H393" s="69"/>
      <c r="I393" s="68"/>
      <c r="J393" s="67"/>
      <c r="K393" s="70"/>
      <c r="L393" s="71"/>
      <c r="M393" s="66"/>
      <c r="N393" s="62"/>
      <c r="O393" s="72"/>
      <c r="P393" s="62"/>
      <c r="Q393" s="62"/>
      <c r="R393" s="62"/>
      <c r="S393" s="62"/>
      <c r="T393" s="73"/>
      <c r="U393" s="74"/>
      <c r="V393" s="75"/>
      <c r="W393" s="75"/>
      <c r="X393" s="76"/>
      <c r="Y393" s="77"/>
      <c r="Z393" s="78"/>
      <c r="AA393" s="78"/>
      <c r="AB393" s="78"/>
      <c r="AC393" s="78"/>
      <c r="AD393" s="79"/>
      <c r="AE393" s="78"/>
      <c r="AF393" s="80"/>
      <c r="AG393" s="81"/>
      <c r="AH393" s="80"/>
      <c r="AI393" s="62"/>
      <c r="AJ393" s="62"/>
      <c r="AK393" s="73"/>
      <c r="AL393" s="62"/>
      <c r="AM393" s="73"/>
      <c r="AN393" s="73"/>
      <c r="AO393" s="82"/>
      <c r="AP393" s="82"/>
      <c r="AQ393" s="83"/>
    </row>
    <row r="394" spans="1:43" s="84" customFormat="1" x14ac:dyDescent="0.25">
      <c r="A394" s="62"/>
      <c r="B394" s="67"/>
      <c r="C394" s="62"/>
      <c r="D394" s="67"/>
      <c r="E394" s="68"/>
      <c r="F394" s="68"/>
      <c r="G394" s="68"/>
      <c r="H394" s="69"/>
      <c r="I394" s="68"/>
      <c r="J394" s="67"/>
      <c r="K394" s="70"/>
      <c r="L394" s="71"/>
      <c r="M394" s="66"/>
      <c r="N394" s="62"/>
      <c r="O394" s="72"/>
      <c r="P394" s="62"/>
      <c r="Q394" s="62"/>
      <c r="R394" s="62"/>
      <c r="S394" s="62"/>
      <c r="T394" s="73"/>
      <c r="U394" s="74"/>
      <c r="V394" s="75"/>
      <c r="W394" s="75"/>
      <c r="X394" s="76"/>
      <c r="Y394" s="77"/>
      <c r="Z394" s="78"/>
      <c r="AA394" s="78"/>
      <c r="AB394" s="78"/>
      <c r="AC394" s="78"/>
      <c r="AD394" s="79"/>
      <c r="AE394" s="78"/>
      <c r="AF394" s="80"/>
      <c r="AG394" s="81"/>
      <c r="AH394" s="80"/>
      <c r="AI394" s="62"/>
      <c r="AJ394" s="62"/>
      <c r="AK394" s="73"/>
      <c r="AL394" s="62"/>
      <c r="AM394" s="73"/>
      <c r="AN394" s="73"/>
      <c r="AO394" s="82"/>
      <c r="AP394" s="82"/>
      <c r="AQ394" s="83"/>
    </row>
    <row r="395" spans="1:43" s="84" customFormat="1" x14ac:dyDescent="0.25">
      <c r="A395" s="62"/>
      <c r="B395" s="67"/>
      <c r="C395" s="62"/>
      <c r="D395" s="67"/>
      <c r="E395" s="68"/>
      <c r="F395" s="68"/>
      <c r="G395" s="68"/>
      <c r="H395" s="69"/>
      <c r="I395" s="68"/>
      <c r="J395" s="67"/>
      <c r="K395" s="70"/>
      <c r="L395" s="71"/>
      <c r="M395" s="66"/>
      <c r="N395" s="62"/>
      <c r="O395" s="72"/>
      <c r="P395" s="62"/>
      <c r="Q395" s="62"/>
      <c r="R395" s="62"/>
      <c r="S395" s="62"/>
      <c r="T395" s="73"/>
      <c r="U395" s="74"/>
      <c r="V395" s="75"/>
      <c r="W395" s="75"/>
      <c r="X395" s="76"/>
      <c r="Y395" s="77"/>
      <c r="Z395" s="78"/>
      <c r="AA395" s="78"/>
      <c r="AB395" s="78"/>
      <c r="AC395" s="78"/>
      <c r="AD395" s="79"/>
      <c r="AE395" s="78"/>
      <c r="AF395" s="80"/>
      <c r="AG395" s="81"/>
      <c r="AH395" s="80"/>
      <c r="AI395" s="62"/>
      <c r="AJ395" s="62"/>
      <c r="AK395" s="73"/>
      <c r="AL395" s="62"/>
      <c r="AM395" s="73"/>
      <c r="AN395" s="73"/>
      <c r="AO395" s="82"/>
      <c r="AP395" s="82"/>
      <c r="AQ395" s="83"/>
    </row>
    <row r="396" spans="1:43" s="84" customFormat="1" x14ac:dyDescent="0.25">
      <c r="A396" s="62"/>
      <c r="B396" s="67"/>
      <c r="C396" s="62"/>
      <c r="D396" s="67"/>
      <c r="E396" s="68"/>
      <c r="F396" s="68"/>
      <c r="G396" s="68"/>
      <c r="H396" s="69"/>
      <c r="I396" s="68"/>
      <c r="J396" s="67"/>
      <c r="K396" s="70"/>
      <c r="L396" s="71"/>
      <c r="M396" s="66"/>
      <c r="N396" s="62"/>
      <c r="O396" s="72"/>
      <c r="P396" s="62"/>
      <c r="Q396" s="62"/>
      <c r="R396" s="62"/>
      <c r="S396" s="62"/>
      <c r="T396" s="73"/>
      <c r="U396" s="74"/>
      <c r="V396" s="75"/>
      <c r="W396" s="75"/>
      <c r="X396" s="76"/>
      <c r="Y396" s="77"/>
      <c r="Z396" s="78"/>
      <c r="AA396" s="78"/>
      <c r="AB396" s="78"/>
      <c r="AC396" s="78"/>
      <c r="AD396" s="79"/>
      <c r="AE396" s="78"/>
      <c r="AF396" s="80"/>
      <c r="AG396" s="81"/>
      <c r="AH396" s="80"/>
      <c r="AI396" s="62"/>
      <c r="AJ396" s="62"/>
      <c r="AK396" s="73"/>
      <c r="AL396" s="62"/>
      <c r="AM396" s="73"/>
      <c r="AN396" s="73"/>
      <c r="AO396" s="82"/>
      <c r="AP396" s="82"/>
      <c r="AQ396" s="83"/>
    </row>
    <row r="397" spans="1:43" s="84" customFormat="1" x14ac:dyDescent="0.25">
      <c r="A397" s="62"/>
      <c r="B397" s="67"/>
      <c r="C397" s="62"/>
      <c r="D397" s="67"/>
      <c r="E397" s="68"/>
      <c r="F397" s="68"/>
      <c r="G397" s="68"/>
      <c r="H397" s="69"/>
      <c r="I397" s="68"/>
      <c r="J397" s="67"/>
      <c r="K397" s="70"/>
      <c r="L397" s="71"/>
      <c r="M397" s="66"/>
      <c r="N397" s="62"/>
      <c r="O397" s="72"/>
      <c r="P397" s="62"/>
      <c r="Q397" s="62"/>
      <c r="R397" s="62"/>
      <c r="S397" s="62"/>
      <c r="T397" s="73"/>
      <c r="U397" s="74"/>
      <c r="V397" s="75"/>
      <c r="W397" s="75"/>
      <c r="X397" s="76"/>
      <c r="Y397" s="77"/>
      <c r="Z397" s="78"/>
      <c r="AA397" s="78"/>
      <c r="AB397" s="78"/>
      <c r="AC397" s="78"/>
      <c r="AD397" s="79"/>
      <c r="AE397" s="78"/>
      <c r="AF397" s="80"/>
      <c r="AG397" s="81"/>
      <c r="AH397" s="80"/>
      <c r="AI397" s="62"/>
      <c r="AJ397" s="62"/>
      <c r="AK397" s="73"/>
      <c r="AL397" s="62"/>
      <c r="AM397" s="73"/>
      <c r="AN397" s="73"/>
      <c r="AO397" s="82"/>
      <c r="AP397" s="82"/>
      <c r="AQ397" s="83"/>
    </row>
    <row r="398" spans="1:43" s="84" customFormat="1" x14ac:dyDescent="0.25">
      <c r="A398" s="62"/>
      <c r="B398" s="67"/>
      <c r="C398" s="62"/>
      <c r="D398" s="67"/>
      <c r="E398" s="68"/>
      <c r="F398" s="68"/>
      <c r="G398" s="68"/>
      <c r="H398" s="69"/>
      <c r="I398" s="68"/>
      <c r="J398" s="67"/>
      <c r="K398" s="70"/>
      <c r="L398" s="71"/>
      <c r="M398" s="66"/>
      <c r="N398" s="62"/>
      <c r="O398" s="72"/>
      <c r="P398" s="62"/>
      <c r="Q398" s="62"/>
      <c r="R398" s="62"/>
      <c r="S398" s="62"/>
      <c r="T398" s="73"/>
      <c r="U398" s="74"/>
      <c r="V398" s="75"/>
      <c r="W398" s="75"/>
      <c r="X398" s="76"/>
      <c r="Y398" s="77"/>
      <c r="Z398" s="78"/>
      <c r="AA398" s="78"/>
      <c r="AB398" s="78"/>
      <c r="AC398" s="78"/>
      <c r="AD398" s="79"/>
      <c r="AE398" s="78"/>
      <c r="AF398" s="80"/>
      <c r="AG398" s="81"/>
      <c r="AH398" s="80"/>
      <c r="AI398" s="62"/>
      <c r="AJ398" s="62"/>
      <c r="AK398" s="73"/>
      <c r="AL398" s="62"/>
      <c r="AM398" s="73"/>
      <c r="AN398" s="73"/>
      <c r="AO398" s="82"/>
      <c r="AP398" s="82"/>
      <c r="AQ398" s="83"/>
    </row>
    <row r="399" spans="1:43" s="84" customFormat="1" x14ac:dyDescent="0.25">
      <c r="A399" s="62"/>
      <c r="B399" s="67"/>
      <c r="C399" s="62"/>
      <c r="D399" s="67"/>
      <c r="E399" s="68"/>
      <c r="F399" s="68"/>
      <c r="G399" s="68"/>
      <c r="H399" s="69"/>
      <c r="I399" s="68"/>
      <c r="J399" s="67"/>
      <c r="K399" s="70"/>
      <c r="L399" s="71"/>
      <c r="M399" s="66"/>
      <c r="N399" s="62"/>
      <c r="O399" s="72"/>
      <c r="P399" s="62"/>
      <c r="Q399" s="62"/>
      <c r="R399" s="62"/>
      <c r="S399" s="62"/>
      <c r="T399" s="73"/>
      <c r="U399" s="74"/>
      <c r="V399" s="75"/>
      <c r="W399" s="75"/>
      <c r="X399" s="76"/>
      <c r="Y399" s="77"/>
      <c r="Z399" s="78"/>
      <c r="AA399" s="78"/>
      <c r="AB399" s="78"/>
      <c r="AC399" s="78"/>
      <c r="AD399" s="79"/>
      <c r="AE399" s="78"/>
      <c r="AF399" s="80"/>
      <c r="AG399" s="81"/>
      <c r="AH399" s="80"/>
      <c r="AI399" s="62"/>
      <c r="AJ399" s="62"/>
      <c r="AK399" s="73"/>
      <c r="AL399" s="62"/>
      <c r="AM399" s="73"/>
      <c r="AN399" s="73"/>
      <c r="AO399" s="82"/>
      <c r="AP399" s="82"/>
      <c r="AQ399" s="83"/>
    </row>
    <row r="400" spans="1:43" s="84" customFormat="1" x14ac:dyDescent="0.25">
      <c r="A400" s="62"/>
      <c r="B400" s="67"/>
      <c r="C400" s="62"/>
      <c r="D400" s="67"/>
      <c r="E400" s="68"/>
      <c r="F400" s="68"/>
      <c r="G400" s="68"/>
      <c r="H400" s="69"/>
      <c r="I400" s="68"/>
      <c r="J400" s="67"/>
      <c r="K400" s="70"/>
      <c r="L400" s="71"/>
      <c r="M400" s="66"/>
      <c r="N400" s="62"/>
      <c r="O400" s="72"/>
      <c r="P400" s="62"/>
      <c r="Q400" s="62"/>
      <c r="R400" s="62"/>
      <c r="S400" s="62"/>
      <c r="T400" s="73"/>
      <c r="U400" s="74"/>
      <c r="V400" s="75"/>
      <c r="W400" s="75"/>
      <c r="X400" s="76"/>
      <c r="Y400" s="77"/>
      <c r="Z400" s="78"/>
      <c r="AA400" s="78"/>
      <c r="AB400" s="78"/>
      <c r="AC400" s="78"/>
      <c r="AD400" s="79"/>
      <c r="AE400" s="78"/>
      <c r="AF400" s="80"/>
      <c r="AG400" s="81"/>
      <c r="AH400" s="80"/>
      <c r="AI400" s="62"/>
      <c r="AJ400" s="62"/>
      <c r="AK400" s="73"/>
      <c r="AL400" s="62"/>
      <c r="AM400" s="73"/>
      <c r="AN400" s="73"/>
      <c r="AO400" s="82"/>
      <c r="AP400" s="82"/>
      <c r="AQ400" s="83"/>
    </row>
    <row r="401" spans="1:43" s="84" customFormat="1" x14ac:dyDescent="0.25">
      <c r="A401" s="62"/>
      <c r="B401" s="67"/>
      <c r="C401" s="62"/>
      <c r="D401" s="67"/>
      <c r="E401" s="68"/>
      <c r="F401" s="68"/>
      <c r="G401" s="68"/>
      <c r="H401" s="69"/>
      <c r="I401" s="68"/>
      <c r="J401" s="67"/>
      <c r="K401" s="70"/>
      <c r="L401" s="71"/>
      <c r="M401" s="66"/>
      <c r="N401" s="62"/>
      <c r="O401" s="72"/>
      <c r="P401" s="62"/>
      <c r="Q401" s="62"/>
      <c r="R401" s="62"/>
      <c r="S401" s="62"/>
      <c r="T401" s="73"/>
      <c r="U401" s="74"/>
      <c r="V401" s="75"/>
      <c r="W401" s="75"/>
      <c r="X401" s="76"/>
      <c r="Y401" s="77"/>
      <c r="Z401" s="78"/>
      <c r="AA401" s="78"/>
      <c r="AB401" s="78"/>
      <c r="AC401" s="78"/>
      <c r="AD401" s="79"/>
      <c r="AE401" s="78"/>
      <c r="AF401" s="80"/>
      <c r="AG401" s="81"/>
      <c r="AH401" s="80"/>
      <c r="AI401" s="62"/>
      <c r="AJ401" s="62"/>
      <c r="AK401" s="73"/>
      <c r="AL401" s="62"/>
      <c r="AM401" s="73"/>
      <c r="AN401" s="73"/>
      <c r="AO401" s="82"/>
      <c r="AP401" s="82"/>
      <c r="AQ401" s="83"/>
    </row>
    <row r="402" spans="1:43" s="84" customFormat="1" x14ac:dyDescent="0.25">
      <c r="A402" s="62"/>
      <c r="B402" s="67"/>
      <c r="C402" s="62"/>
      <c r="D402" s="67"/>
      <c r="E402" s="68"/>
      <c r="F402" s="68"/>
      <c r="G402" s="68"/>
      <c r="H402" s="69"/>
      <c r="I402" s="68"/>
      <c r="J402" s="67"/>
      <c r="K402" s="70"/>
      <c r="L402" s="71"/>
      <c r="M402" s="66"/>
      <c r="N402" s="62"/>
      <c r="O402" s="72"/>
      <c r="P402" s="62"/>
      <c r="Q402" s="62"/>
      <c r="R402" s="62"/>
      <c r="S402" s="62"/>
      <c r="T402" s="73"/>
      <c r="U402" s="74"/>
      <c r="V402" s="75"/>
      <c r="W402" s="75"/>
      <c r="X402" s="76"/>
      <c r="Y402" s="77"/>
      <c r="Z402" s="78"/>
      <c r="AA402" s="78"/>
      <c r="AB402" s="78"/>
      <c r="AC402" s="78"/>
      <c r="AD402" s="79"/>
      <c r="AE402" s="78"/>
      <c r="AF402" s="80"/>
      <c r="AG402" s="81"/>
      <c r="AH402" s="80"/>
      <c r="AI402" s="62"/>
      <c r="AJ402" s="62"/>
      <c r="AK402" s="73"/>
      <c r="AL402" s="62"/>
      <c r="AM402" s="73"/>
      <c r="AN402" s="73"/>
      <c r="AO402" s="82"/>
      <c r="AP402" s="82"/>
      <c r="AQ402" s="83"/>
    </row>
    <row r="403" spans="1:43" s="84" customFormat="1" x14ac:dyDescent="0.25">
      <c r="A403" s="62"/>
      <c r="B403" s="67"/>
      <c r="C403" s="62"/>
      <c r="D403" s="67"/>
      <c r="E403" s="68"/>
      <c r="F403" s="68"/>
      <c r="G403" s="68"/>
      <c r="H403" s="69"/>
      <c r="I403" s="68"/>
      <c r="J403" s="67"/>
      <c r="K403" s="70"/>
      <c r="L403" s="71"/>
      <c r="M403" s="66"/>
      <c r="N403" s="62"/>
      <c r="O403" s="72"/>
      <c r="P403" s="62"/>
      <c r="Q403" s="62"/>
      <c r="R403" s="62"/>
      <c r="S403" s="62"/>
      <c r="T403" s="73"/>
      <c r="U403" s="74"/>
      <c r="V403" s="75"/>
      <c r="W403" s="75"/>
      <c r="X403" s="76"/>
      <c r="Y403" s="77"/>
      <c r="Z403" s="78"/>
      <c r="AA403" s="78"/>
      <c r="AB403" s="78"/>
      <c r="AC403" s="78"/>
      <c r="AD403" s="79"/>
      <c r="AE403" s="78"/>
      <c r="AF403" s="80"/>
      <c r="AG403" s="81"/>
      <c r="AH403" s="80"/>
      <c r="AI403" s="62"/>
      <c r="AJ403" s="62"/>
      <c r="AK403" s="73"/>
      <c r="AL403" s="62"/>
      <c r="AM403" s="73"/>
      <c r="AN403" s="73"/>
      <c r="AO403" s="82"/>
      <c r="AP403" s="82"/>
      <c r="AQ403" s="83"/>
    </row>
    <row r="404" spans="1:43" s="84" customFormat="1" x14ac:dyDescent="0.25">
      <c r="A404" s="62"/>
      <c r="B404" s="67"/>
      <c r="C404" s="62"/>
      <c r="D404" s="67"/>
      <c r="E404" s="68"/>
      <c r="F404" s="68"/>
      <c r="G404" s="68"/>
      <c r="H404" s="69"/>
      <c r="I404" s="68"/>
      <c r="J404" s="67"/>
      <c r="K404" s="70"/>
      <c r="L404" s="71"/>
      <c r="M404" s="66"/>
      <c r="N404" s="62"/>
      <c r="O404" s="72"/>
      <c r="P404" s="62"/>
      <c r="Q404" s="62"/>
      <c r="R404" s="62"/>
      <c r="S404" s="62"/>
      <c r="T404" s="73"/>
      <c r="U404" s="74"/>
      <c r="V404" s="75"/>
      <c r="W404" s="75"/>
      <c r="X404" s="76"/>
      <c r="Y404" s="77"/>
      <c r="Z404" s="78"/>
      <c r="AA404" s="78"/>
      <c r="AB404" s="78"/>
      <c r="AC404" s="78"/>
      <c r="AD404" s="79"/>
      <c r="AE404" s="78"/>
      <c r="AF404" s="80"/>
      <c r="AG404" s="81"/>
      <c r="AH404" s="80"/>
      <c r="AI404" s="62"/>
      <c r="AJ404" s="62"/>
      <c r="AK404" s="73"/>
      <c r="AL404" s="62"/>
      <c r="AM404" s="73"/>
      <c r="AN404" s="73"/>
      <c r="AO404" s="82"/>
      <c r="AP404" s="82"/>
      <c r="AQ404" s="83"/>
    </row>
    <row r="405" spans="1:43" s="84" customFormat="1" x14ac:dyDescent="0.25">
      <c r="A405" s="62"/>
      <c r="B405" s="67"/>
      <c r="C405" s="62"/>
      <c r="D405" s="67"/>
      <c r="E405" s="68"/>
      <c r="F405" s="68"/>
      <c r="G405" s="68"/>
      <c r="H405" s="69"/>
      <c r="I405" s="68"/>
      <c r="J405" s="67"/>
      <c r="K405" s="70"/>
      <c r="L405" s="71"/>
      <c r="M405" s="66"/>
      <c r="N405" s="62"/>
      <c r="O405" s="72"/>
      <c r="P405" s="62"/>
      <c r="Q405" s="62"/>
      <c r="R405" s="62"/>
      <c r="S405" s="62"/>
      <c r="T405" s="73"/>
      <c r="U405" s="74"/>
      <c r="V405" s="75"/>
      <c r="W405" s="75"/>
      <c r="X405" s="76"/>
      <c r="Y405" s="77"/>
      <c r="Z405" s="78"/>
      <c r="AA405" s="78"/>
      <c r="AB405" s="78"/>
      <c r="AC405" s="78"/>
      <c r="AD405" s="79"/>
      <c r="AE405" s="78"/>
      <c r="AF405" s="80"/>
      <c r="AG405" s="81"/>
      <c r="AH405" s="80"/>
      <c r="AI405" s="62"/>
      <c r="AJ405" s="62"/>
      <c r="AK405" s="73"/>
      <c r="AL405" s="62"/>
      <c r="AM405" s="73"/>
      <c r="AN405" s="73"/>
      <c r="AO405" s="82"/>
      <c r="AP405" s="82"/>
      <c r="AQ405" s="83"/>
    </row>
    <row r="406" spans="1:43" s="84" customFormat="1" x14ac:dyDescent="0.25">
      <c r="A406" s="62"/>
      <c r="B406" s="67"/>
      <c r="C406" s="62"/>
      <c r="D406" s="67"/>
      <c r="E406" s="68"/>
      <c r="F406" s="68"/>
      <c r="G406" s="68"/>
      <c r="H406" s="69"/>
      <c r="I406" s="68"/>
      <c r="J406" s="67"/>
      <c r="K406" s="70"/>
      <c r="L406" s="71"/>
      <c r="M406" s="66"/>
      <c r="N406" s="62"/>
      <c r="O406" s="72"/>
      <c r="P406" s="62"/>
      <c r="Q406" s="62"/>
      <c r="R406" s="62"/>
      <c r="S406" s="62"/>
      <c r="T406" s="73"/>
      <c r="U406" s="74"/>
      <c r="V406" s="75"/>
      <c r="W406" s="75"/>
      <c r="X406" s="76"/>
      <c r="Y406" s="77"/>
      <c r="Z406" s="78"/>
      <c r="AA406" s="78"/>
      <c r="AB406" s="78"/>
      <c r="AC406" s="78"/>
      <c r="AD406" s="79"/>
      <c r="AE406" s="78"/>
      <c r="AF406" s="80"/>
      <c r="AG406" s="81"/>
      <c r="AH406" s="80"/>
      <c r="AI406" s="62"/>
      <c r="AJ406" s="62"/>
      <c r="AK406" s="73"/>
      <c r="AL406" s="62"/>
      <c r="AM406" s="73"/>
      <c r="AN406" s="73"/>
      <c r="AO406" s="82"/>
      <c r="AP406" s="82"/>
      <c r="AQ406" s="83"/>
    </row>
    <row r="407" spans="1:43" s="84" customFormat="1" x14ac:dyDescent="0.25">
      <c r="A407" s="62"/>
      <c r="B407" s="67"/>
      <c r="C407" s="62"/>
      <c r="D407" s="67"/>
      <c r="E407" s="68"/>
      <c r="F407" s="68"/>
      <c r="G407" s="68"/>
      <c r="H407" s="69"/>
      <c r="I407" s="68"/>
      <c r="J407" s="67"/>
      <c r="K407" s="70"/>
      <c r="L407" s="71"/>
      <c r="M407" s="66"/>
      <c r="N407" s="62"/>
      <c r="O407" s="72"/>
      <c r="P407" s="62"/>
      <c r="Q407" s="62"/>
      <c r="R407" s="62"/>
      <c r="S407" s="62"/>
      <c r="T407" s="73"/>
      <c r="U407" s="74"/>
      <c r="V407" s="75"/>
      <c r="W407" s="75"/>
      <c r="X407" s="76"/>
      <c r="Y407" s="77"/>
      <c r="Z407" s="78"/>
      <c r="AA407" s="78"/>
      <c r="AB407" s="78"/>
      <c r="AC407" s="78"/>
      <c r="AD407" s="79"/>
      <c r="AE407" s="78"/>
      <c r="AF407" s="80"/>
      <c r="AG407" s="81"/>
      <c r="AH407" s="80"/>
      <c r="AI407" s="62"/>
      <c r="AJ407" s="62"/>
      <c r="AK407" s="73"/>
      <c r="AL407" s="62"/>
      <c r="AM407" s="73"/>
      <c r="AN407" s="73"/>
      <c r="AO407" s="82"/>
      <c r="AP407" s="82"/>
      <c r="AQ407" s="83"/>
    </row>
    <row r="408" spans="1:43" s="84" customFormat="1" x14ac:dyDescent="0.25">
      <c r="A408" s="62"/>
      <c r="B408" s="67"/>
      <c r="C408" s="62"/>
      <c r="D408" s="67"/>
      <c r="E408" s="68"/>
      <c r="F408" s="68"/>
      <c r="G408" s="68"/>
      <c r="H408" s="69"/>
      <c r="I408" s="68"/>
      <c r="J408" s="67"/>
      <c r="K408" s="70"/>
      <c r="L408" s="71"/>
      <c r="M408" s="66"/>
      <c r="N408" s="62"/>
      <c r="O408" s="72"/>
      <c r="P408" s="62"/>
      <c r="Q408" s="62"/>
      <c r="R408" s="62"/>
      <c r="S408" s="62"/>
      <c r="T408" s="73"/>
      <c r="U408" s="74"/>
      <c r="V408" s="75"/>
      <c r="W408" s="75"/>
      <c r="X408" s="76"/>
      <c r="Y408" s="77"/>
      <c r="Z408" s="78"/>
      <c r="AA408" s="78"/>
      <c r="AB408" s="78"/>
      <c r="AC408" s="78"/>
      <c r="AD408" s="79"/>
      <c r="AE408" s="78"/>
      <c r="AF408" s="80"/>
      <c r="AG408" s="81"/>
      <c r="AH408" s="80"/>
      <c r="AI408" s="62"/>
      <c r="AJ408" s="62"/>
      <c r="AK408" s="73"/>
      <c r="AL408" s="62"/>
      <c r="AM408" s="73"/>
      <c r="AN408" s="73"/>
      <c r="AO408" s="82"/>
      <c r="AP408" s="82"/>
      <c r="AQ408" s="83"/>
    </row>
    <row r="409" spans="1:43" s="84" customFormat="1" x14ac:dyDescent="0.25">
      <c r="A409" s="62"/>
      <c r="B409" s="67"/>
      <c r="C409" s="62"/>
      <c r="D409" s="67"/>
      <c r="E409" s="68"/>
      <c r="F409" s="68"/>
      <c r="G409" s="68"/>
      <c r="H409" s="69"/>
      <c r="I409" s="68"/>
      <c r="J409" s="67"/>
      <c r="K409" s="70"/>
      <c r="L409" s="71"/>
      <c r="M409" s="66"/>
      <c r="N409" s="62"/>
      <c r="O409" s="72"/>
      <c r="P409" s="62"/>
      <c r="Q409" s="62"/>
      <c r="R409" s="62"/>
      <c r="S409" s="62"/>
      <c r="T409" s="73"/>
      <c r="U409" s="74"/>
      <c r="V409" s="75"/>
      <c r="W409" s="75"/>
      <c r="X409" s="76"/>
      <c r="Y409" s="77"/>
      <c r="Z409" s="78"/>
      <c r="AA409" s="78"/>
      <c r="AB409" s="78"/>
      <c r="AC409" s="78"/>
      <c r="AD409" s="79"/>
      <c r="AE409" s="78"/>
      <c r="AF409" s="80"/>
      <c r="AG409" s="81"/>
      <c r="AH409" s="80"/>
      <c r="AI409" s="62"/>
      <c r="AJ409" s="62"/>
      <c r="AK409" s="73"/>
      <c r="AL409" s="62"/>
      <c r="AM409" s="73"/>
      <c r="AN409" s="73"/>
      <c r="AO409" s="82"/>
      <c r="AP409" s="82"/>
      <c r="AQ409" s="83"/>
    </row>
    <row r="410" spans="1:43" s="84" customFormat="1" x14ac:dyDescent="0.25">
      <c r="A410" s="62"/>
      <c r="B410" s="67"/>
      <c r="C410" s="62"/>
      <c r="D410" s="67"/>
      <c r="E410" s="68"/>
      <c r="F410" s="68"/>
      <c r="G410" s="68"/>
      <c r="H410" s="69"/>
      <c r="I410" s="68"/>
      <c r="J410" s="67"/>
      <c r="K410" s="70"/>
      <c r="L410" s="71"/>
      <c r="M410" s="66"/>
      <c r="N410" s="62"/>
      <c r="O410" s="72"/>
      <c r="P410" s="62"/>
      <c r="Q410" s="62"/>
      <c r="R410" s="62"/>
      <c r="S410" s="62"/>
      <c r="T410" s="73"/>
      <c r="U410" s="74"/>
      <c r="V410" s="75"/>
      <c r="W410" s="75"/>
      <c r="X410" s="76"/>
      <c r="Y410" s="77"/>
      <c r="Z410" s="78"/>
      <c r="AA410" s="78"/>
      <c r="AB410" s="78"/>
      <c r="AC410" s="78"/>
      <c r="AD410" s="79"/>
      <c r="AE410" s="78"/>
      <c r="AF410" s="80"/>
      <c r="AG410" s="81"/>
      <c r="AH410" s="80"/>
      <c r="AI410" s="62"/>
      <c r="AJ410" s="62"/>
      <c r="AK410" s="73"/>
      <c r="AL410" s="62"/>
      <c r="AM410" s="73"/>
      <c r="AN410" s="73"/>
      <c r="AO410" s="82"/>
      <c r="AP410" s="82"/>
      <c r="AQ410" s="83"/>
    </row>
    <row r="411" spans="1:43" s="84" customFormat="1" x14ac:dyDescent="0.25">
      <c r="A411" s="62"/>
      <c r="B411" s="67"/>
      <c r="C411" s="62"/>
      <c r="D411" s="67"/>
      <c r="E411" s="68"/>
      <c r="F411" s="68"/>
      <c r="G411" s="68"/>
      <c r="H411" s="69"/>
      <c r="I411" s="68"/>
      <c r="J411" s="67"/>
      <c r="K411" s="70"/>
      <c r="L411" s="71"/>
      <c r="M411" s="66"/>
      <c r="N411" s="62"/>
      <c r="O411" s="72"/>
      <c r="P411" s="62"/>
      <c r="Q411" s="62"/>
      <c r="R411" s="62"/>
      <c r="S411" s="62"/>
      <c r="T411" s="73"/>
      <c r="U411" s="74"/>
      <c r="V411" s="75"/>
      <c r="W411" s="75"/>
      <c r="X411" s="76"/>
      <c r="Y411" s="77"/>
      <c r="Z411" s="78"/>
      <c r="AA411" s="78"/>
      <c r="AB411" s="78"/>
      <c r="AC411" s="78"/>
      <c r="AD411" s="79"/>
      <c r="AE411" s="78"/>
      <c r="AF411" s="80"/>
      <c r="AG411" s="81"/>
      <c r="AH411" s="80"/>
      <c r="AI411" s="62"/>
      <c r="AJ411" s="62"/>
      <c r="AK411" s="73"/>
      <c r="AL411" s="62"/>
      <c r="AM411" s="73"/>
      <c r="AN411" s="73"/>
      <c r="AO411" s="82"/>
      <c r="AP411" s="82"/>
      <c r="AQ411" s="83"/>
    </row>
    <row r="412" spans="1:43" s="84" customFormat="1" x14ac:dyDescent="0.25">
      <c r="A412" s="62"/>
      <c r="B412" s="67"/>
      <c r="C412" s="62"/>
      <c r="D412" s="67"/>
      <c r="E412" s="68"/>
      <c r="F412" s="68"/>
      <c r="G412" s="68"/>
      <c r="H412" s="69"/>
      <c r="I412" s="68"/>
      <c r="J412" s="67"/>
      <c r="K412" s="70"/>
      <c r="L412" s="71"/>
      <c r="M412" s="66"/>
      <c r="N412" s="62"/>
      <c r="O412" s="72"/>
      <c r="P412" s="62"/>
      <c r="Q412" s="62"/>
      <c r="R412" s="62"/>
      <c r="S412" s="62"/>
      <c r="T412" s="73"/>
      <c r="U412" s="74"/>
      <c r="V412" s="75"/>
      <c r="W412" s="75"/>
      <c r="X412" s="76"/>
      <c r="Y412" s="77"/>
      <c r="Z412" s="78"/>
      <c r="AA412" s="78"/>
      <c r="AB412" s="78"/>
      <c r="AC412" s="78"/>
      <c r="AD412" s="79"/>
      <c r="AE412" s="78"/>
      <c r="AF412" s="80"/>
      <c r="AG412" s="81"/>
      <c r="AH412" s="80"/>
      <c r="AI412" s="62"/>
      <c r="AJ412" s="62"/>
      <c r="AK412" s="73"/>
      <c r="AL412" s="62"/>
      <c r="AM412" s="73"/>
      <c r="AN412" s="73"/>
      <c r="AO412" s="82"/>
      <c r="AP412" s="82"/>
      <c r="AQ412" s="83"/>
    </row>
    <row r="413" spans="1:43" s="84" customFormat="1" x14ac:dyDescent="0.25">
      <c r="A413" s="62"/>
      <c r="B413" s="67"/>
      <c r="C413" s="62"/>
      <c r="D413" s="67"/>
      <c r="E413" s="68"/>
      <c r="F413" s="68"/>
      <c r="G413" s="68"/>
      <c r="H413" s="69"/>
      <c r="I413" s="68"/>
      <c r="J413" s="67"/>
      <c r="K413" s="70"/>
      <c r="L413" s="71"/>
      <c r="M413" s="66"/>
      <c r="N413" s="62"/>
      <c r="O413" s="72"/>
      <c r="P413" s="62"/>
      <c r="Q413" s="62"/>
      <c r="R413" s="62"/>
      <c r="S413" s="62"/>
      <c r="T413" s="73"/>
      <c r="U413" s="74"/>
      <c r="V413" s="75"/>
      <c r="W413" s="75"/>
      <c r="X413" s="76"/>
      <c r="Y413" s="77"/>
      <c r="Z413" s="78"/>
      <c r="AA413" s="78"/>
      <c r="AB413" s="78"/>
      <c r="AC413" s="78"/>
      <c r="AD413" s="79"/>
      <c r="AE413" s="78"/>
      <c r="AF413" s="80"/>
      <c r="AG413" s="81"/>
      <c r="AH413" s="80"/>
      <c r="AI413" s="62"/>
      <c r="AJ413" s="62"/>
      <c r="AK413" s="73"/>
      <c r="AL413" s="62"/>
      <c r="AM413" s="73"/>
      <c r="AN413" s="73"/>
      <c r="AO413" s="82"/>
      <c r="AP413" s="82"/>
      <c r="AQ413" s="83"/>
    </row>
    <row r="414" spans="1:43" s="84" customFormat="1" x14ac:dyDescent="0.25">
      <c r="A414" s="62"/>
      <c r="B414" s="67"/>
      <c r="C414" s="62"/>
      <c r="D414" s="67"/>
      <c r="E414" s="68"/>
      <c r="F414" s="68"/>
      <c r="G414" s="68"/>
      <c r="H414" s="69"/>
      <c r="I414" s="68"/>
      <c r="J414" s="67"/>
      <c r="K414" s="70"/>
      <c r="L414" s="71"/>
      <c r="M414" s="66"/>
      <c r="N414" s="62"/>
      <c r="O414" s="72"/>
      <c r="P414" s="62"/>
      <c r="Q414" s="62"/>
      <c r="R414" s="62"/>
      <c r="S414" s="62"/>
      <c r="T414" s="73"/>
      <c r="U414" s="74"/>
      <c r="V414" s="75"/>
      <c r="W414" s="75"/>
      <c r="X414" s="76"/>
      <c r="Y414" s="77"/>
      <c r="Z414" s="78"/>
      <c r="AA414" s="78"/>
      <c r="AB414" s="78"/>
      <c r="AC414" s="78"/>
      <c r="AD414" s="79"/>
      <c r="AE414" s="78"/>
      <c r="AF414" s="80"/>
      <c r="AG414" s="81"/>
      <c r="AH414" s="80"/>
      <c r="AI414" s="62"/>
      <c r="AJ414" s="62"/>
      <c r="AK414" s="73"/>
      <c r="AL414" s="62"/>
      <c r="AM414" s="73"/>
      <c r="AN414" s="73"/>
      <c r="AO414" s="82"/>
      <c r="AP414" s="82"/>
      <c r="AQ414" s="83"/>
    </row>
    <row r="415" spans="1:43" s="84" customFormat="1" x14ac:dyDescent="0.25">
      <c r="A415" s="62"/>
      <c r="B415" s="67"/>
      <c r="C415" s="62"/>
      <c r="D415" s="67"/>
      <c r="E415" s="68"/>
      <c r="F415" s="68"/>
      <c r="G415" s="68"/>
      <c r="H415" s="69"/>
      <c r="I415" s="68"/>
      <c r="J415" s="67"/>
      <c r="K415" s="70"/>
      <c r="L415" s="71"/>
      <c r="M415" s="66"/>
      <c r="N415" s="62"/>
      <c r="O415" s="72"/>
      <c r="P415" s="62"/>
      <c r="Q415" s="62"/>
      <c r="R415" s="62"/>
      <c r="S415" s="62"/>
      <c r="T415" s="73"/>
      <c r="U415" s="74"/>
      <c r="V415" s="75"/>
      <c r="W415" s="75"/>
      <c r="X415" s="76"/>
      <c r="Y415" s="77"/>
      <c r="Z415" s="78"/>
      <c r="AA415" s="78"/>
      <c r="AB415" s="78"/>
      <c r="AC415" s="78"/>
      <c r="AD415" s="79"/>
      <c r="AE415" s="78"/>
      <c r="AF415" s="80"/>
      <c r="AG415" s="81"/>
      <c r="AH415" s="80"/>
      <c r="AI415" s="62"/>
      <c r="AJ415" s="62"/>
      <c r="AK415" s="73"/>
      <c r="AL415" s="62"/>
      <c r="AM415" s="73"/>
      <c r="AN415" s="73"/>
      <c r="AO415" s="82"/>
      <c r="AP415" s="82"/>
      <c r="AQ415" s="83"/>
    </row>
    <row r="416" spans="1:43" s="84" customFormat="1" x14ac:dyDescent="0.25">
      <c r="A416" s="62"/>
      <c r="B416" s="67"/>
      <c r="C416" s="62"/>
      <c r="D416" s="67"/>
      <c r="E416" s="68"/>
      <c r="F416" s="68"/>
      <c r="G416" s="68"/>
      <c r="H416" s="69"/>
      <c r="I416" s="68"/>
      <c r="J416" s="67"/>
      <c r="K416" s="70"/>
      <c r="L416" s="71"/>
      <c r="M416" s="66"/>
      <c r="N416" s="62"/>
      <c r="O416" s="72"/>
      <c r="P416" s="62"/>
      <c r="Q416" s="62"/>
      <c r="R416" s="62"/>
      <c r="S416" s="62"/>
      <c r="T416" s="73"/>
      <c r="U416" s="74"/>
      <c r="V416" s="75"/>
      <c r="W416" s="75"/>
      <c r="X416" s="76"/>
      <c r="Y416" s="77"/>
      <c r="Z416" s="78"/>
      <c r="AA416" s="78"/>
      <c r="AB416" s="78"/>
      <c r="AC416" s="78"/>
      <c r="AD416" s="79"/>
      <c r="AE416" s="78"/>
      <c r="AF416" s="80"/>
      <c r="AG416" s="81"/>
      <c r="AH416" s="80"/>
      <c r="AI416" s="62"/>
      <c r="AJ416" s="62"/>
      <c r="AK416" s="73"/>
      <c r="AL416" s="62"/>
      <c r="AM416" s="73"/>
      <c r="AN416" s="73"/>
      <c r="AO416" s="82"/>
      <c r="AP416" s="82"/>
      <c r="AQ416" s="83"/>
    </row>
    <row r="417" spans="1:43" s="84" customFormat="1" x14ac:dyDescent="0.25">
      <c r="A417" s="62"/>
      <c r="B417" s="67"/>
      <c r="C417" s="62"/>
      <c r="D417" s="67"/>
      <c r="E417" s="68"/>
      <c r="F417" s="68"/>
      <c r="G417" s="68"/>
      <c r="H417" s="69"/>
      <c r="I417" s="68"/>
      <c r="J417" s="67"/>
      <c r="K417" s="70"/>
      <c r="L417" s="71"/>
      <c r="M417" s="66"/>
      <c r="N417" s="62"/>
      <c r="O417" s="72"/>
      <c r="P417" s="62"/>
      <c r="Q417" s="62"/>
      <c r="R417" s="62"/>
      <c r="S417" s="62"/>
      <c r="T417" s="73"/>
      <c r="U417" s="74"/>
      <c r="V417" s="75"/>
      <c r="W417" s="75"/>
      <c r="X417" s="76"/>
      <c r="Y417" s="77"/>
      <c r="Z417" s="78"/>
      <c r="AA417" s="78"/>
      <c r="AB417" s="78"/>
      <c r="AC417" s="78"/>
      <c r="AD417" s="79"/>
      <c r="AE417" s="78"/>
      <c r="AF417" s="80"/>
      <c r="AG417" s="81"/>
      <c r="AH417" s="80"/>
      <c r="AI417" s="62"/>
      <c r="AJ417" s="62"/>
      <c r="AK417" s="73"/>
      <c r="AL417" s="62"/>
      <c r="AM417" s="73"/>
      <c r="AN417" s="73"/>
      <c r="AO417" s="82"/>
      <c r="AP417" s="82"/>
      <c r="AQ417" s="83"/>
    </row>
    <row r="418" spans="1:43" s="84" customFormat="1" x14ac:dyDescent="0.25">
      <c r="A418" s="62"/>
      <c r="B418" s="67"/>
      <c r="C418" s="62"/>
      <c r="D418" s="67"/>
      <c r="E418" s="68"/>
      <c r="F418" s="68"/>
      <c r="G418" s="68"/>
      <c r="H418" s="69"/>
      <c r="I418" s="68"/>
      <c r="J418" s="67"/>
      <c r="K418" s="70"/>
      <c r="L418" s="71"/>
      <c r="M418" s="66"/>
      <c r="N418" s="62"/>
      <c r="O418" s="72"/>
      <c r="P418" s="62"/>
      <c r="Q418" s="62"/>
      <c r="R418" s="62"/>
      <c r="S418" s="62"/>
      <c r="T418" s="73"/>
      <c r="U418" s="74"/>
      <c r="V418" s="75"/>
      <c r="W418" s="75"/>
      <c r="X418" s="76"/>
      <c r="Y418" s="77"/>
      <c r="Z418" s="78"/>
      <c r="AA418" s="78"/>
      <c r="AB418" s="78"/>
      <c r="AC418" s="78"/>
      <c r="AD418" s="79"/>
      <c r="AE418" s="78"/>
      <c r="AF418" s="80"/>
      <c r="AG418" s="81"/>
      <c r="AH418" s="80"/>
      <c r="AI418" s="62"/>
      <c r="AJ418" s="62"/>
      <c r="AK418" s="73"/>
      <c r="AL418" s="62"/>
      <c r="AM418" s="73"/>
      <c r="AN418" s="73"/>
      <c r="AO418" s="82"/>
      <c r="AP418" s="82"/>
      <c r="AQ418" s="83"/>
    </row>
    <row r="419" spans="1:43" s="84" customFormat="1" x14ac:dyDescent="0.25">
      <c r="A419" s="62"/>
      <c r="B419" s="67"/>
      <c r="C419" s="62"/>
      <c r="D419" s="67"/>
      <c r="E419" s="68"/>
      <c r="F419" s="68"/>
      <c r="G419" s="68"/>
      <c r="H419" s="69"/>
      <c r="I419" s="68"/>
      <c r="J419" s="67"/>
      <c r="K419" s="70"/>
      <c r="L419" s="71"/>
      <c r="M419" s="66"/>
      <c r="N419" s="62"/>
      <c r="O419" s="72"/>
      <c r="P419" s="62"/>
      <c r="Q419" s="62"/>
      <c r="R419" s="62"/>
      <c r="S419" s="62"/>
      <c r="T419" s="73"/>
      <c r="U419" s="74"/>
      <c r="V419" s="75"/>
      <c r="W419" s="75"/>
      <c r="X419" s="76"/>
      <c r="Y419" s="77"/>
      <c r="Z419" s="78"/>
      <c r="AA419" s="78"/>
      <c r="AB419" s="78"/>
      <c r="AC419" s="78"/>
      <c r="AD419" s="79"/>
      <c r="AE419" s="78"/>
      <c r="AF419" s="80"/>
      <c r="AG419" s="81"/>
      <c r="AH419" s="80"/>
      <c r="AI419" s="62"/>
      <c r="AJ419" s="62"/>
      <c r="AK419" s="73"/>
      <c r="AL419" s="62"/>
      <c r="AM419" s="73"/>
      <c r="AN419" s="73"/>
      <c r="AO419" s="82"/>
      <c r="AP419" s="82"/>
      <c r="AQ419" s="83"/>
    </row>
    <row r="420" spans="1:43" s="84" customFormat="1" x14ac:dyDescent="0.25">
      <c r="A420" s="62"/>
      <c r="B420" s="67"/>
      <c r="C420" s="62"/>
      <c r="D420" s="67"/>
      <c r="E420" s="68"/>
      <c r="F420" s="68"/>
      <c r="G420" s="68"/>
      <c r="H420" s="69"/>
      <c r="I420" s="68"/>
      <c r="J420" s="67"/>
      <c r="K420" s="70"/>
      <c r="L420" s="71"/>
      <c r="M420" s="66"/>
      <c r="N420" s="62"/>
      <c r="O420" s="72"/>
      <c r="P420" s="62"/>
      <c r="Q420" s="62"/>
      <c r="R420" s="62"/>
      <c r="S420" s="62"/>
      <c r="T420" s="73"/>
      <c r="U420" s="74"/>
      <c r="V420" s="75"/>
      <c r="W420" s="75"/>
      <c r="X420" s="76"/>
      <c r="Y420" s="77"/>
      <c r="Z420" s="78"/>
      <c r="AA420" s="78"/>
      <c r="AB420" s="78"/>
      <c r="AC420" s="78"/>
      <c r="AD420" s="79"/>
      <c r="AE420" s="78"/>
      <c r="AF420" s="80"/>
      <c r="AG420" s="81"/>
      <c r="AH420" s="80"/>
      <c r="AI420" s="62"/>
      <c r="AJ420" s="62"/>
      <c r="AK420" s="73"/>
      <c r="AL420" s="62"/>
      <c r="AM420" s="73"/>
      <c r="AN420" s="73"/>
      <c r="AO420" s="82"/>
      <c r="AP420" s="82"/>
      <c r="AQ420" s="83"/>
    </row>
    <row r="421" spans="1:43" s="84" customFormat="1" x14ac:dyDescent="0.25">
      <c r="A421" s="62"/>
      <c r="B421" s="67"/>
      <c r="C421" s="62"/>
      <c r="D421" s="67"/>
      <c r="E421" s="68"/>
      <c r="F421" s="68"/>
      <c r="G421" s="68"/>
      <c r="H421" s="69"/>
      <c r="I421" s="68"/>
      <c r="J421" s="67"/>
      <c r="K421" s="70"/>
      <c r="L421" s="71"/>
      <c r="M421" s="66"/>
      <c r="N421" s="62"/>
      <c r="O421" s="72"/>
      <c r="P421" s="62"/>
      <c r="Q421" s="62"/>
      <c r="R421" s="62"/>
      <c r="S421" s="62"/>
      <c r="T421" s="73"/>
      <c r="U421" s="74"/>
      <c r="V421" s="75"/>
      <c r="W421" s="75"/>
      <c r="X421" s="76"/>
      <c r="Y421" s="77"/>
      <c r="Z421" s="78"/>
      <c r="AA421" s="78"/>
      <c r="AB421" s="78"/>
      <c r="AC421" s="78"/>
      <c r="AD421" s="79"/>
      <c r="AE421" s="78"/>
      <c r="AF421" s="80"/>
      <c r="AG421" s="81"/>
      <c r="AH421" s="80"/>
      <c r="AI421" s="62"/>
      <c r="AJ421" s="62"/>
      <c r="AK421" s="73"/>
      <c r="AL421" s="62"/>
      <c r="AM421" s="73"/>
      <c r="AN421" s="73"/>
      <c r="AO421" s="82"/>
      <c r="AP421" s="82"/>
      <c r="AQ421" s="83"/>
    </row>
    <row r="422" spans="1:43" s="84" customFormat="1" x14ac:dyDescent="0.25">
      <c r="A422" s="62"/>
      <c r="B422" s="67"/>
      <c r="C422" s="62"/>
      <c r="D422" s="67"/>
      <c r="E422" s="68"/>
      <c r="F422" s="68"/>
      <c r="G422" s="68"/>
      <c r="H422" s="69"/>
      <c r="I422" s="68"/>
      <c r="J422" s="67"/>
      <c r="K422" s="70"/>
      <c r="L422" s="71"/>
      <c r="M422" s="66"/>
      <c r="N422" s="62"/>
      <c r="O422" s="72"/>
      <c r="P422" s="62"/>
      <c r="Q422" s="62"/>
      <c r="R422" s="62"/>
      <c r="S422" s="62"/>
      <c r="T422" s="73"/>
      <c r="U422" s="74"/>
      <c r="V422" s="75"/>
      <c r="W422" s="75"/>
      <c r="X422" s="76"/>
      <c r="Y422" s="77"/>
      <c r="Z422" s="78"/>
      <c r="AA422" s="78"/>
      <c r="AB422" s="78"/>
      <c r="AC422" s="78"/>
      <c r="AD422" s="79"/>
      <c r="AE422" s="78"/>
      <c r="AF422" s="80"/>
      <c r="AG422" s="81"/>
      <c r="AH422" s="80"/>
      <c r="AI422" s="62"/>
      <c r="AJ422" s="62"/>
      <c r="AK422" s="73"/>
      <c r="AL422" s="62"/>
      <c r="AM422" s="73"/>
      <c r="AN422" s="73"/>
      <c r="AO422" s="82"/>
      <c r="AP422" s="82"/>
      <c r="AQ422" s="83"/>
    </row>
    <row r="423" spans="1:43" s="84" customFormat="1" x14ac:dyDescent="0.25">
      <c r="A423" s="62"/>
      <c r="B423" s="67"/>
      <c r="C423" s="62"/>
      <c r="D423" s="67"/>
      <c r="E423" s="68"/>
      <c r="F423" s="68"/>
      <c r="G423" s="68"/>
      <c r="H423" s="69"/>
      <c r="I423" s="68"/>
      <c r="J423" s="67"/>
      <c r="K423" s="70"/>
      <c r="L423" s="71"/>
      <c r="M423" s="66"/>
      <c r="N423" s="62"/>
      <c r="O423" s="72"/>
      <c r="P423" s="62"/>
      <c r="Q423" s="62"/>
      <c r="R423" s="62"/>
      <c r="S423" s="62"/>
      <c r="T423" s="73"/>
      <c r="U423" s="74"/>
      <c r="V423" s="75"/>
      <c r="W423" s="75"/>
      <c r="X423" s="76"/>
      <c r="Y423" s="77"/>
      <c r="Z423" s="78"/>
      <c r="AA423" s="78"/>
      <c r="AB423" s="78"/>
      <c r="AC423" s="78"/>
      <c r="AD423" s="79"/>
      <c r="AE423" s="78"/>
      <c r="AF423" s="80"/>
      <c r="AG423" s="81"/>
      <c r="AH423" s="80"/>
      <c r="AI423" s="62"/>
      <c r="AJ423" s="62"/>
      <c r="AK423" s="73"/>
      <c r="AL423" s="62"/>
      <c r="AM423" s="73"/>
      <c r="AN423" s="73"/>
      <c r="AO423" s="82"/>
      <c r="AP423" s="82"/>
      <c r="AQ423" s="83"/>
    </row>
    <row r="424" spans="1:43" s="84" customFormat="1" x14ac:dyDescent="0.25">
      <c r="A424" s="62"/>
      <c r="B424" s="67"/>
      <c r="C424" s="62"/>
      <c r="D424" s="67"/>
      <c r="E424" s="68"/>
      <c r="F424" s="68"/>
      <c r="G424" s="68"/>
      <c r="H424" s="69"/>
      <c r="I424" s="68"/>
      <c r="J424" s="67"/>
      <c r="K424" s="70"/>
      <c r="L424" s="71"/>
      <c r="M424" s="66"/>
      <c r="N424" s="62"/>
      <c r="O424" s="72"/>
      <c r="P424" s="62"/>
      <c r="Q424" s="62"/>
      <c r="R424" s="62"/>
      <c r="S424" s="62"/>
      <c r="T424" s="73"/>
      <c r="U424" s="74"/>
      <c r="V424" s="75"/>
      <c r="W424" s="75"/>
      <c r="X424" s="76"/>
      <c r="Y424" s="77"/>
      <c r="Z424" s="78"/>
      <c r="AA424" s="78"/>
      <c r="AB424" s="78"/>
      <c r="AC424" s="78"/>
      <c r="AD424" s="79"/>
      <c r="AE424" s="78"/>
      <c r="AF424" s="80"/>
      <c r="AG424" s="81"/>
      <c r="AH424" s="80"/>
      <c r="AI424" s="62"/>
      <c r="AJ424" s="62"/>
      <c r="AK424" s="73"/>
      <c r="AL424" s="62"/>
      <c r="AM424" s="73"/>
      <c r="AN424" s="73"/>
      <c r="AO424" s="82"/>
      <c r="AP424" s="82"/>
      <c r="AQ424" s="83"/>
    </row>
    <row r="425" spans="1:43" s="84" customFormat="1" x14ac:dyDescent="0.25">
      <c r="A425" s="62"/>
      <c r="B425" s="67"/>
      <c r="C425" s="62"/>
      <c r="D425" s="67"/>
      <c r="E425" s="68"/>
      <c r="F425" s="68"/>
      <c r="G425" s="68"/>
      <c r="H425" s="69"/>
      <c r="I425" s="68"/>
      <c r="J425" s="67"/>
      <c r="K425" s="70"/>
      <c r="L425" s="71"/>
      <c r="M425" s="66"/>
      <c r="N425" s="62"/>
      <c r="O425" s="72"/>
      <c r="P425" s="62"/>
      <c r="Q425" s="62"/>
      <c r="R425" s="62"/>
      <c r="S425" s="62"/>
      <c r="T425" s="73"/>
      <c r="U425" s="74"/>
      <c r="V425" s="75"/>
      <c r="W425" s="75"/>
      <c r="X425" s="76"/>
      <c r="Y425" s="77"/>
      <c r="Z425" s="78"/>
      <c r="AA425" s="78"/>
      <c r="AB425" s="78"/>
      <c r="AC425" s="78"/>
      <c r="AD425" s="79"/>
      <c r="AE425" s="78"/>
      <c r="AF425" s="80"/>
      <c r="AG425" s="81"/>
      <c r="AH425" s="80"/>
      <c r="AI425" s="62"/>
      <c r="AJ425" s="62"/>
      <c r="AK425" s="73"/>
      <c r="AL425" s="62"/>
      <c r="AM425" s="73"/>
      <c r="AN425" s="73"/>
      <c r="AO425" s="82"/>
      <c r="AP425" s="82"/>
      <c r="AQ425" s="83"/>
    </row>
    <row r="426" spans="1:43" s="84" customFormat="1" x14ac:dyDescent="0.25">
      <c r="A426" s="62"/>
      <c r="B426" s="67"/>
      <c r="C426" s="62"/>
      <c r="D426" s="67"/>
      <c r="E426" s="68"/>
      <c r="F426" s="68"/>
      <c r="G426" s="68"/>
      <c r="H426" s="69"/>
      <c r="I426" s="68"/>
      <c r="J426" s="67"/>
      <c r="K426" s="70"/>
      <c r="L426" s="71"/>
      <c r="M426" s="66"/>
      <c r="N426" s="62"/>
      <c r="O426" s="72"/>
      <c r="P426" s="62"/>
      <c r="Q426" s="62"/>
      <c r="R426" s="62"/>
      <c r="S426" s="62"/>
      <c r="T426" s="73"/>
      <c r="U426" s="74"/>
      <c r="V426" s="75"/>
      <c r="W426" s="75"/>
      <c r="X426" s="76"/>
      <c r="Y426" s="77"/>
      <c r="Z426" s="78"/>
      <c r="AA426" s="78"/>
      <c r="AB426" s="78"/>
      <c r="AC426" s="78"/>
      <c r="AD426" s="79"/>
      <c r="AE426" s="78"/>
      <c r="AF426" s="80"/>
      <c r="AG426" s="81"/>
      <c r="AH426" s="80"/>
      <c r="AI426" s="62"/>
      <c r="AJ426" s="62"/>
      <c r="AK426" s="73"/>
      <c r="AL426" s="62"/>
      <c r="AM426" s="73"/>
      <c r="AN426" s="73"/>
      <c r="AO426" s="82"/>
      <c r="AP426" s="82"/>
      <c r="AQ426" s="83"/>
    </row>
    <row r="427" spans="1:43" s="84" customFormat="1" x14ac:dyDescent="0.25">
      <c r="A427" s="62"/>
      <c r="B427" s="67"/>
      <c r="C427" s="62"/>
      <c r="D427" s="67"/>
      <c r="E427" s="68"/>
      <c r="F427" s="68"/>
      <c r="G427" s="68"/>
      <c r="H427" s="69"/>
      <c r="I427" s="68"/>
      <c r="J427" s="67"/>
      <c r="K427" s="70"/>
      <c r="L427" s="71"/>
      <c r="M427" s="66"/>
      <c r="N427" s="62"/>
      <c r="O427" s="72"/>
      <c r="P427" s="62"/>
      <c r="Q427" s="62"/>
      <c r="R427" s="62"/>
      <c r="S427" s="62"/>
      <c r="T427" s="73"/>
      <c r="U427" s="74"/>
      <c r="V427" s="75"/>
      <c r="W427" s="75"/>
      <c r="X427" s="76"/>
      <c r="Y427" s="77"/>
      <c r="Z427" s="78"/>
      <c r="AA427" s="78"/>
      <c r="AB427" s="78"/>
      <c r="AC427" s="78"/>
      <c r="AD427" s="79"/>
      <c r="AE427" s="78"/>
      <c r="AF427" s="80"/>
      <c r="AG427" s="81"/>
      <c r="AH427" s="80"/>
      <c r="AI427" s="62"/>
      <c r="AJ427" s="62"/>
      <c r="AK427" s="73"/>
      <c r="AL427" s="62"/>
      <c r="AM427" s="73"/>
      <c r="AN427" s="73"/>
      <c r="AO427" s="82"/>
      <c r="AP427" s="82"/>
      <c r="AQ427" s="83"/>
    </row>
    <row r="428" spans="1:43" s="84" customFormat="1" x14ac:dyDescent="0.25">
      <c r="A428" s="62"/>
      <c r="B428" s="67"/>
      <c r="C428" s="62"/>
      <c r="D428" s="67"/>
      <c r="E428" s="68"/>
      <c r="F428" s="68"/>
      <c r="G428" s="68"/>
      <c r="H428" s="69"/>
      <c r="I428" s="68"/>
      <c r="J428" s="67"/>
      <c r="K428" s="70"/>
      <c r="L428" s="71"/>
      <c r="M428" s="66"/>
      <c r="N428" s="62"/>
      <c r="O428" s="72"/>
      <c r="P428" s="62"/>
      <c r="Q428" s="62"/>
      <c r="R428" s="62"/>
      <c r="S428" s="62"/>
      <c r="T428" s="73"/>
      <c r="U428" s="74"/>
      <c r="V428" s="75"/>
      <c r="W428" s="75"/>
      <c r="X428" s="76"/>
      <c r="Y428" s="77"/>
      <c r="Z428" s="78"/>
      <c r="AA428" s="78"/>
      <c r="AB428" s="78"/>
      <c r="AC428" s="78"/>
      <c r="AD428" s="79"/>
      <c r="AE428" s="78"/>
      <c r="AF428" s="80"/>
      <c r="AG428" s="81"/>
      <c r="AH428" s="80"/>
      <c r="AI428" s="62"/>
      <c r="AJ428" s="62"/>
      <c r="AK428" s="73"/>
      <c r="AL428" s="62"/>
      <c r="AM428" s="73"/>
      <c r="AN428" s="73"/>
      <c r="AO428" s="82"/>
      <c r="AP428" s="82"/>
      <c r="AQ428" s="83"/>
    </row>
    <row r="429" spans="1:43" s="84" customFormat="1" x14ac:dyDescent="0.25">
      <c r="A429" s="62"/>
      <c r="B429" s="67"/>
      <c r="C429" s="62"/>
      <c r="D429" s="67"/>
      <c r="E429" s="68"/>
      <c r="F429" s="68"/>
      <c r="G429" s="68"/>
      <c r="H429" s="69"/>
      <c r="I429" s="68"/>
      <c r="J429" s="67"/>
      <c r="K429" s="70"/>
      <c r="L429" s="71"/>
      <c r="M429" s="66"/>
      <c r="N429" s="62"/>
      <c r="O429" s="72"/>
      <c r="P429" s="62"/>
      <c r="Q429" s="62"/>
      <c r="R429" s="62"/>
      <c r="S429" s="62"/>
      <c r="T429" s="73"/>
      <c r="U429" s="74"/>
      <c r="V429" s="75"/>
      <c r="W429" s="75"/>
      <c r="X429" s="76"/>
      <c r="Y429" s="77"/>
      <c r="Z429" s="78"/>
      <c r="AA429" s="78"/>
      <c r="AB429" s="78"/>
      <c r="AC429" s="78"/>
      <c r="AD429" s="79"/>
      <c r="AE429" s="78"/>
      <c r="AF429" s="80"/>
      <c r="AG429" s="81"/>
      <c r="AH429" s="80"/>
      <c r="AI429" s="62"/>
      <c r="AJ429" s="62"/>
      <c r="AK429" s="73"/>
      <c r="AL429" s="62"/>
      <c r="AM429" s="73"/>
      <c r="AN429" s="73"/>
      <c r="AO429" s="82"/>
      <c r="AP429" s="82"/>
      <c r="AQ429" s="83"/>
    </row>
    <row r="430" spans="1:43" s="84" customFormat="1" x14ac:dyDescent="0.25">
      <c r="A430" s="62"/>
      <c r="B430" s="67"/>
      <c r="C430" s="62"/>
      <c r="D430" s="67"/>
      <c r="E430" s="68"/>
      <c r="F430" s="68"/>
      <c r="G430" s="68"/>
      <c r="H430" s="69"/>
      <c r="I430" s="68"/>
      <c r="J430" s="67"/>
      <c r="K430" s="70"/>
      <c r="L430" s="71"/>
      <c r="M430" s="66"/>
      <c r="N430" s="62"/>
      <c r="O430" s="72"/>
      <c r="P430" s="62"/>
      <c r="Q430" s="62"/>
      <c r="R430" s="62"/>
      <c r="S430" s="62"/>
      <c r="T430" s="73"/>
      <c r="U430" s="74"/>
      <c r="V430" s="75"/>
      <c r="W430" s="75"/>
      <c r="X430" s="76"/>
      <c r="Y430" s="77"/>
      <c r="Z430" s="78"/>
      <c r="AA430" s="78"/>
      <c r="AB430" s="78"/>
      <c r="AC430" s="78"/>
      <c r="AD430" s="79"/>
      <c r="AE430" s="78"/>
      <c r="AF430" s="80"/>
      <c r="AG430" s="81"/>
      <c r="AH430" s="80"/>
      <c r="AI430" s="62"/>
      <c r="AJ430" s="62"/>
      <c r="AK430" s="73"/>
      <c r="AL430" s="62"/>
      <c r="AM430" s="73"/>
      <c r="AN430" s="73"/>
      <c r="AO430" s="82"/>
      <c r="AP430" s="82"/>
      <c r="AQ430" s="83"/>
    </row>
    <row r="431" spans="1:43" s="84" customFormat="1" x14ac:dyDescent="0.25">
      <c r="A431" s="62"/>
      <c r="B431" s="67"/>
      <c r="C431" s="62"/>
      <c r="D431" s="67"/>
      <c r="E431" s="68"/>
      <c r="F431" s="68"/>
      <c r="G431" s="68"/>
      <c r="H431" s="69"/>
      <c r="I431" s="68"/>
      <c r="J431" s="67"/>
      <c r="K431" s="70"/>
      <c r="L431" s="71"/>
      <c r="M431" s="66"/>
      <c r="N431" s="62"/>
      <c r="O431" s="72"/>
      <c r="P431" s="62"/>
      <c r="Q431" s="62"/>
      <c r="R431" s="62"/>
      <c r="S431" s="62"/>
      <c r="T431" s="73"/>
      <c r="U431" s="74"/>
      <c r="V431" s="75"/>
      <c r="W431" s="75"/>
      <c r="X431" s="76"/>
      <c r="Y431" s="77"/>
      <c r="Z431" s="78"/>
      <c r="AA431" s="78"/>
      <c r="AB431" s="78"/>
      <c r="AC431" s="78"/>
      <c r="AD431" s="79"/>
      <c r="AE431" s="78"/>
      <c r="AF431" s="80"/>
      <c r="AG431" s="81"/>
      <c r="AH431" s="80"/>
      <c r="AI431" s="62"/>
      <c r="AJ431" s="62"/>
      <c r="AK431" s="73"/>
      <c r="AL431" s="62"/>
      <c r="AM431" s="73"/>
      <c r="AN431" s="73"/>
      <c r="AO431" s="82"/>
      <c r="AP431" s="82"/>
      <c r="AQ431" s="83"/>
    </row>
    <row r="432" spans="1:43" s="84" customFormat="1" x14ac:dyDescent="0.25">
      <c r="A432" s="62"/>
      <c r="B432" s="67"/>
      <c r="C432" s="62"/>
      <c r="D432" s="67"/>
      <c r="E432" s="68"/>
      <c r="F432" s="68"/>
      <c r="G432" s="68"/>
      <c r="H432" s="69"/>
      <c r="I432" s="68"/>
      <c r="J432" s="67"/>
      <c r="K432" s="70"/>
      <c r="L432" s="71"/>
      <c r="M432" s="66"/>
      <c r="N432" s="62"/>
      <c r="O432" s="72"/>
      <c r="P432" s="62"/>
      <c r="Q432" s="62"/>
      <c r="R432" s="62"/>
      <c r="S432" s="62"/>
      <c r="T432" s="73"/>
      <c r="U432" s="74"/>
      <c r="V432" s="75"/>
      <c r="W432" s="75"/>
      <c r="X432" s="76"/>
      <c r="Y432" s="77"/>
      <c r="Z432" s="78"/>
      <c r="AA432" s="78"/>
      <c r="AB432" s="78"/>
      <c r="AC432" s="78"/>
      <c r="AD432" s="79"/>
      <c r="AE432" s="78"/>
      <c r="AF432" s="80"/>
      <c r="AG432" s="81"/>
      <c r="AH432" s="80"/>
      <c r="AI432" s="62"/>
      <c r="AJ432" s="62"/>
      <c r="AK432" s="73"/>
      <c r="AL432" s="62"/>
      <c r="AM432" s="73"/>
      <c r="AN432" s="73"/>
      <c r="AO432" s="82"/>
      <c r="AP432" s="82"/>
      <c r="AQ432" s="83"/>
    </row>
    <row r="433" spans="1:43" s="84" customFormat="1" x14ac:dyDescent="0.25">
      <c r="A433" s="62"/>
      <c r="B433" s="67"/>
      <c r="C433" s="62"/>
      <c r="D433" s="67"/>
      <c r="E433" s="68"/>
      <c r="F433" s="68"/>
      <c r="G433" s="68"/>
      <c r="H433" s="69"/>
      <c r="I433" s="68"/>
      <c r="J433" s="67"/>
      <c r="K433" s="70"/>
      <c r="L433" s="71"/>
      <c r="M433" s="66"/>
      <c r="N433" s="62"/>
      <c r="O433" s="72"/>
      <c r="P433" s="62"/>
      <c r="Q433" s="62"/>
      <c r="R433" s="62"/>
      <c r="S433" s="62"/>
      <c r="T433" s="73"/>
      <c r="U433" s="74"/>
      <c r="V433" s="75"/>
      <c r="W433" s="75"/>
      <c r="X433" s="76"/>
      <c r="Y433" s="77"/>
      <c r="Z433" s="78"/>
      <c r="AA433" s="78"/>
      <c r="AB433" s="78"/>
      <c r="AC433" s="78"/>
      <c r="AD433" s="79"/>
      <c r="AE433" s="78"/>
      <c r="AF433" s="80"/>
      <c r="AG433" s="81"/>
      <c r="AH433" s="80"/>
      <c r="AI433" s="62"/>
      <c r="AJ433" s="62"/>
      <c r="AK433" s="73"/>
      <c r="AL433" s="62"/>
      <c r="AM433" s="73"/>
      <c r="AN433" s="73"/>
      <c r="AO433" s="82"/>
      <c r="AP433" s="82"/>
      <c r="AQ433" s="83"/>
    </row>
    <row r="434" spans="1:43" s="84" customFormat="1" x14ac:dyDescent="0.25">
      <c r="A434" s="62"/>
      <c r="B434" s="67"/>
      <c r="C434" s="62"/>
      <c r="D434" s="67"/>
      <c r="E434" s="68"/>
      <c r="F434" s="68"/>
      <c r="G434" s="68"/>
      <c r="H434" s="69"/>
      <c r="I434" s="68"/>
      <c r="J434" s="67"/>
      <c r="K434" s="70"/>
      <c r="L434" s="71"/>
      <c r="M434" s="66"/>
      <c r="N434" s="62"/>
      <c r="O434" s="72"/>
      <c r="P434" s="62"/>
      <c r="Q434" s="62"/>
      <c r="R434" s="62"/>
      <c r="S434" s="62"/>
      <c r="T434" s="73"/>
      <c r="U434" s="74"/>
      <c r="V434" s="75"/>
      <c r="W434" s="75"/>
      <c r="X434" s="76"/>
      <c r="Y434" s="77"/>
      <c r="Z434" s="78"/>
      <c r="AA434" s="78"/>
      <c r="AB434" s="78"/>
      <c r="AC434" s="78"/>
      <c r="AD434" s="79"/>
      <c r="AE434" s="78"/>
      <c r="AF434" s="80"/>
      <c r="AG434" s="81"/>
      <c r="AH434" s="80"/>
      <c r="AI434" s="62"/>
      <c r="AJ434" s="62"/>
      <c r="AK434" s="73"/>
      <c r="AL434" s="62"/>
      <c r="AM434" s="73"/>
      <c r="AN434" s="73"/>
      <c r="AO434" s="82"/>
      <c r="AP434" s="82"/>
      <c r="AQ434" s="83"/>
    </row>
    <row r="435" spans="1:43" s="84" customFormat="1" x14ac:dyDescent="0.25">
      <c r="A435" s="62"/>
      <c r="B435" s="67"/>
      <c r="C435" s="62"/>
      <c r="D435" s="67"/>
      <c r="E435" s="68"/>
      <c r="F435" s="68"/>
      <c r="G435" s="68"/>
      <c r="H435" s="69"/>
      <c r="I435" s="68"/>
      <c r="J435" s="67"/>
      <c r="K435" s="70"/>
      <c r="L435" s="71"/>
      <c r="M435" s="66"/>
      <c r="N435" s="62"/>
      <c r="O435" s="72"/>
      <c r="P435" s="62"/>
      <c r="Q435" s="62"/>
      <c r="R435" s="62"/>
      <c r="S435" s="62"/>
      <c r="T435" s="73"/>
      <c r="U435" s="74"/>
      <c r="V435" s="75"/>
      <c r="W435" s="75"/>
      <c r="X435" s="76"/>
      <c r="Y435" s="77"/>
      <c r="Z435" s="78"/>
      <c r="AA435" s="78"/>
      <c r="AB435" s="78"/>
      <c r="AC435" s="78"/>
      <c r="AD435" s="79"/>
      <c r="AE435" s="78"/>
      <c r="AF435" s="80"/>
      <c r="AG435" s="81"/>
      <c r="AH435" s="80"/>
      <c r="AI435" s="62"/>
      <c r="AJ435" s="62"/>
      <c r="AK435" s="73"/>
      <c r="AL435" s="62"/>
      <c r="AM435" s="73"/>
      <c r="AN435" s="73"/>
      <c r="AO435" s="82"/>
      <c r="AP435" s="82"/>
      <c r="AQ435" s="83"/>
    </row>
    <row r="436" spans="1:43" s="84" customFormat="1" x14ac:dyDescent="0.25">
      <c r="A436" s="62"/>
      <c r="B436" s="67"/>
      <c r="C436" s="62"/>
      <c r="D436" s="67"/>
      <c r="E436" s="68"/>
      <c r="F436" s="68"/>
      <c r="G436" s="68"/>
      <c r="H436" s="69"/>
      <c r="I436" s="68"/>
      <c r="J436" s="67"/>
      <c r="K436" s="70"/>
      <c r="L436" s="71"/>
      <c r="M436" s="66"/>
      <c r="N436" s="62"/>
      <c r="O436" s="72"/>
      <c r="P436" s="62"/>
      <c r="Q436" s="62"/>
      <c r="R436" s="62"/>
      <c r="S436" s="62"/>
      <c r="T436" s="73"/>
      <c r="U436" s="74"/>
      <c r="V436" s="75"/>
      <c r="W436" s="75"/>
      <c r="X436" s="76"/>
      <c r="Y436" s="77"/>
      <c r="Z436" s="78"/>
      <c r="AA436" s="78"/>
      <c r="AB436" s="78"/>
      <c r="AC436" s="78"/>
      <c r="AD436" s="79"/>
      <c r="AE436" s="78"/>
      <c r="AF436" s="80"/>
      <c r="AG436" s="81"/>
      <c r="AH436" s="80"/>
      <c r="AI436" s="62"/>
      <c r="AJ436" s="62"/>
      <c r="AK436" s="73"/>
      <c r="AL436" s="62"/>
      <c r="AM436" s="73"/>
      <c r="AN436" s="73"/>
      <c r="AO436" s="82"/>
      <c r="AP436" s="82"/>
      <c r="AQ436" s="83"/>
    </row>
    <row r="437" spans="1:43" s="84" customFormat="1" x14ac:dyDescent="0.25">
      <c r="A437" s="62"/>
      <c r="B437" s="67"/>
      <c r="C437" s="62"/>
      <c r="D437" s="67"/>
      <c r="E437" s="68"/>
      <c r="F437" s="68"/>
      <c r="G437" s="68"/>
      <c r="H437" s="69"/>
      <c r="I437" s="68"/>
      <c r="J437" s="67"/>
      <c r="K437" s="70"/>
      <c r="L437" s="71"/>
      <c r="M437" s="66"/>
      <c r="N437" s="62"/>
      <c r="O437" s="72"/>
      <c r="P437" s="62"/>
      <c r="Q437" s="62"/>
      <c r="R437" s="62"/>
      <c r="S437" s="62"/>
      <c r="T437" s="73"/>
      <c r="U437" s="74"/>
      <c r="V437" s="75"/>
      <c r="W437" s="75"/>
      <c r="X437" s="76"/>
      <c r="Y437" s="77"/>
      <c r="Z437" s="78"/>
      <c r="AA437" s="78"/>
      <c r="AB437" s="78"/>
      <c r="AC437" s="78"/>
      <c r="AD437" s="79"/>
      <c r="AE437" s="78"/>
      <c r="AF437" s="80"/>
      <c r="AG437" s="81"/>
      <c r="AH437" s="80"/>
      <c r="AI437" s="62"/>
      <c r="AJ437" s="62"/>
      <c r="AK437" s="73"/>
      <c r="AL437" s="62"/>
      <c r="AM437" s="73"/>
      <c r="AN437" s="73"/>
      <c r="AO437" s="82"/>
      <c r="AP437" s="82"/>
      <c r="AQ437" s="83"/>
    </row>
    <row r="438" spans="1:43" s="84" customFormat="1" x14ac:dyDescent="0.25">
      <c r="A438" s="62"/>
      <c r="B438" s="67"/>
      <c r="C438" s="62"/>
      <c r="D438" s="67"/>
      <c r="E438" s="68"/>
      <c r="F438" s="68"/>
      <c r="G438" s="68"/>
      <c r="H438" s="69"/>
      <c r="I438" s="68"/>
      <c r="J438" s="67"/>
      <c r="K438" s="70"/>
      <c r="L438" s="71"/>
      <c r="M438" s="66"/>
      <c r="N438" s="62"/>
      <c r="O438" s="72"/>
      <c r="P438" s="62"/>
      <c r="Q438" s="62"/>
      <c r="R438" s="62"/>
      <c r="S438" s="62"/>
      <c r="T438" s="73"/>
      <c r="U438" s="74"/>
      <c r="V438" s="75"/>
      <c r="W438" s="75"/>
      <c r="X438" s="76"/>
      <c r="Y438" s="77"/>
      <c r="Z438" s="78"/>
      <c r="AA438" s="78"/>
      <c r="AB438" s="78"/>
      <c r="AC438" s="78"/>
      <c r="AD438" s="79"/>
      <c r="AE438" s="78"/>
      <c r="AF438" s="80"/>
      <c r="AG438" s="81"/>
      <c r="AH438" s="80"/>
      <c r="AI438" s="62"/>
      <c r="AJ438" s="62"/>
      <c r="AK438" s="73"/>
      <c r="AL438" s="62"/>
      <c r="AM438" s="73"/>
      <c r="AN438" s="73"/>
      <c r="AO438" s="82"/>
      <c r="AP438" s="82"/>
      <c r="AQ438" s="83"/>
    </row>
    <row r="439" spans="1:43" s="84" customFormat="1" x14ac:dyDescent="0.25">
      <c r="A439" s="62"/>
      <c r="B439" s="67"/>
      <c r="C439" s="62"/>
      <c r="D439" s="67"/>
      <c r="E439" s="68"/>
      <c r="F439" s="68"/>
      <c r="G439" s="68"/>
      <c r="H439" s="69"/>
      <c r="I439" s="68"/>
      <c r="J439" s="67"/>
      <c r="K439" s="70"/>
      <c r="L439" s="71"/>
      <c r="M439" s="66"/>
      <c r="N439" s="62"/>
      <c r="O439" s="72"/>
      <c r="P439" s="62"/>
      <c r="Q439" s="62"/>
      <c r="R439" s="62"/>
      <c r="S439" s="62"/>
      <c r="T439" s="73"/>
      <c r="U439" s="74"/>
      <c r="V439" s="75"/>
      <c r="W439" s="75"/>
      <c r="X439" s="76"/>
      <c r="Y439" s="77"/>
      <c r="Z439" s="78"/>
      <c r="AA439" s="78"/>
      <c r="AB439" s="78"/>
      <c r="AC439" s="78"/>
      <c r="AD439" s="79"/>
      <c r="AE439" s="78"/>
      <c r="AF439" s="80"/>
      <c r="AG439" s="81"/>
      <c r="AH439" s="80"/>
      <c r="AI439" s="62"/>
      <c r="AJ439" s="62"/>
      <c r="AK439" s="73"/>
      <c r="AL439" s="62"/>
      <c r="AM439" s="73"/>
      <c r="AN439" s="73"/>
      <c r="AO439" s="82"/>
      <c r="AP439" s="82"/>
      <c r="AQ439" s="83"/>
    </row>
    <row r="440" spans="1:43" s="84" customFormat="1" x14ac:dyDescent="0.25">
      <c r="A440" s="62"/>
      <c r="B440" s="67"/>
      <c r="C440" s="62"/>
      <c r="D440" s="67"/>
      <c r="E440" s="68"/>
      <c r="F440" s="68"/>
      <c r="G440" s="68"/>
      <c r="H440" s="69"/>
      <c r="I440" s="68"/>
      <c r="J440" s="67"/>
      <c r="K440" s="70"/>
      <c r="L440" s="71"/>
      <c r="M440" s="66"/>
      <c r="N440" s="62"/>
      <c r="O440" s="72"/>
      <c r="P440" s="62"/>
      <c r="Q440" s="62"/>
      <c r="R440" s="62"/>
      <c r="S440" s="62"/>
      <c r="T440" s="73"/>
      <c r="U440" s="74"/>
      <c r="V440" s="75"/>
      <c r="W440" s="75"/>
      <c r="X440" s="76"/>
      <c r="Y440" s="77"/>
      <c r="Z440" s="78"/>
      <c r="AA440" s="78"/>
      <c r="AB440" s="78"/>
      <c r="AC440" s="78"/>
      <c r="AD440" s="79"/>
      <c r="AE440" s="78"/>
      <c r="AF440" s="80"/>
      <c r="AG440" s="81"/>
      <c r="AH440" s="80"/>
      <c r="AI440" s="62"/>
      <c r="AJ440" s="62"/>
      <c r="AK440" s="73"/>
      <c r="AL440" s="62"/>
      <c r="AM440" s="73"/>
      <c r="AN440" s="73"/>
      <c r="AO440" s="82"/>
      <c r="AP440" s="82"/>
      <c r="AQ440" s="83"/>
    </row>
    <row r="441" spans="1:43" s="84" customFormat="1" x14ac:dyDescent="0.25">
      <c r="A441" s="62"/>
      <c r="B441" s="67"/>
      <c r="C441" s="62"/>
      <c r="D441" s="67"/>
      <c r="E441" s="68"/>
      <c r="F441" s="68"/>
      <c r="G441" s="68"/>
      <c r="H441" s="69"/>
      <c r="I441" s="68"/>
      <c r="J441" s="67"/>
      <c r="K441" s="70"/>
      <c r="L441" s="71"/>
      <c r="M441" s="66"/>
      <c r="N441" s="62"/>
      <c r="O441" s="72"/>
      <c r="P441" s="62"/>
      <c r="Q441" s="62"/>
      <c r="R441" s="62"/>
      <c r="S441" s="62"/>
      <c r="T441" s="73"/>
      <c r="U441" s="74"/>
      <c r="V441" s="75"/>
      <c r="W441" s="75"/>
      <c r="X441" s="76"/>
      <c r="Y441" s="77"/>
      <c r="Z441" s="78"/>
      <c r="AA441" s="78"/>
      <c r="AB441" s="78"/>
      <c r="AC441" s="78"/>
      <c r="AD441" s="79"/>
      <c r="AE441" s="78"/>
      <c r="AF441" s="80"/>
      <c r="AG441" s="81"/>
      <c r="AH441" s="80"/>
      <c r="AI441" s="62"/>
      <c r="AJ441" s="62"/>
      <c r="AK441" s="73"/>
      <c r="AL441" s="62"/>
      <c r="AM441" s="73"/>
      <c r="AN441" s="73"/>
      <c r="AO441" s="82"/>
      <c r="AP441" s="82"/>
      <c r="AQ441" s="83"/>
    </row>
    <row r="442" spans="1:43" s="84" customFormat="1" x14ac:dyDescent="0.25">
      <c r="A442" s="62"/>
      <c r="B442" s="67"/>
      <c r="C442" s="62"/>
      <c r="D442" s="67"/>
      <c r="E442" s="68"/>
      <c r="F442" s="68"/>
      <c r="G442" s="68"/>
      <c r="H442" s="69"/>
      <c r="I442" s="68"/>
      <c r="J442" s="67"/>
      <c r="K442" s="70"/>
      <c r="L442" s="71"/>
      <c r="M442" s="66"/>
      <c r="N442" s="62"/>
      <c r="O442" s="72"/>
      <c r="P442" s="62"/>
      <c r="Q442" s="62"/>
      <c r="R442" s="62"/>
      <c r="S442" s="62"/>
      <c r="T442" s="73"/>
      <c r="U442" s="74"/>
      <c r="V442" s="75"/>
      <c r="W442" s="75"/>
      <c r="X442" s="76"/>
      <c r="Y442" s="77"/>
      <c r="Z442" s="78"/>
      <c r="AA442" s="78"/>
      <c r="AB442" s="78"/>
      <c r="AC442" s="78"/>
      <c r="AD442" s="79"/>
      <c r="AE442" s="78"/>
      <c r="AF442" s="80"/>
      <c r="AG442" s="81"/>
      <c r="AH442" s="80"/>
      <c r="AI442" s="62"/>
      <c r="AJ442" s="62"/>
      <c r="AK442" s="73"/>
      <c r="AL442" s="62"/>
      <c r="AM442" s="73"/>
      <c r="AN442" s="73"/>
      <c r="AO442" s="82"/>
      <c r="AP442" s="82"/>
      <c r="AQ442" s="83"/>
    </row>
    <row r="443" spans="1:43" s="84" customFormat="1" x14ac:dyDescent="0.25">
      <c r="A443" s="62"/>
      <c r="B443" s="67"/>
      <c r="C443" s="62"/>
      <c r="D443" s="67"/>
      <c r="E443" s="68"/>
      <c r="F443" s="68"/>
      <c r="G443" s="68"/>
      <c r="H443" s="69"/>
      <c r="I443" s="68"/>
      <c r="J443" s="67"/>
      <c r="K443" s="70"/>
      <c r="L443" s="71"/>
      <c r="M443" s="66"/>
      <c r="N443" s="62"/>
      <c r="O443" s="72"/>
      <c r="P443" s="62"/>
      <c r="Q443" s="62"/>
      <c r="R443" s="62"/>
      <c r="S443" s="62"/>
      <c r="T443" s="73"/>
      <c r="U443" s="74"/>
      <c r="V443" s="75"/>
      <c r="W443" s="75"/>
      <c r="X443" s="76"/>
      <c r="Y443" s="77"/>
      <c r="Z443" s="78"/>
      <c r="AA443" s="78"/>
      <c r="AB443" s="78"/>
      <c r="AC443" s="78"/>
      <c r="AD443" s="79"/>
      <c r="AE443" s="78"/>
      <c r="AF443" s="80"/>
      <c r="AG443" s="81"/>
      <c r="AH443" s="80"/>
      <c r="AI443" s="62"/>
      <c r="AJ443" s="62"/>
      <c r="AK443" s="73"/>
      <c r="AL443" s="62"/>
      <c r="AM443" s="73"/>
      <c r="AN443" s="73"/>
      <c r="AO443" s="82"/>
      <c r="AP443" s="82"/>
      <c r="AQ443" s="83"/>
    </row>
    <row r="444" spans="1:43" s="84" customFormat="1" x14ac:dyDescent="0.25">
      <c r="A444" s="62"/>
      <c r="B444" s="67"/>
      <c r="C444" s="62"/>
      <c r="D444" s="67"/>
      <c r="E444" s="68"/>
      <c r="F444" s="68"/>
      <c r="G444" s="68"/>
      <c r="H444" s="69"/>
      <c r="I444" s="68"/>
      <c r="J444" s="67"/>
      <c r="K444" s="70"/>
      <c r="L444" s="71"/>
      <c r="M444" s="66"/>
      <c r="N444" s="62"/>
      <c r="O444" s="72"/>
      <c r="P444" s="62"/>
      <c r="Q444" s="62"/>
      <c r="R444" s="62"/>
      <c r="S444" s="62"/>
      <c r="T444" s="73"/>
      <c r="U444" s="74"/>
      <c r="V444" s="75"/>
      <c r="W444" s="75"/>
      <c r="X444" s="76"/>
      <c r="Y444" s="77"/>
      <c r="Z444" s="78"/>
      <c r="AA444" s="78"/>
      <c r="AB444" s="78"/>
      <c r="AC444" s="78"/>
      <c r="AD444" s="79"/>
      <c r="AE444" s="78"/>
      <c r="AF444" s="80"/>
      <c r="AG444" s="81"/>
      <c r="AH444" s="80"/>
      <c r="AI444" s="62"/>
      <c r="AJ444" s="62"/>
      <c r="AK444" s="73"/>
      <c r="AL444" s="62"/>
      <c r="AM444" s="73"/>
      <c r="AN444" s="73"/>
      <c r="AO444" s="82"/>
      <c r="AP444" s="82"/>
      <c r="AQ444" s="83"/>
    </row>
    <row r="445" spans="1:43" s="84" customFormat="1" x14ac:dyDescent="0.25">
      <c r="A445" s="62"/>
      <c r="B445" s="67"/>
      <c r="C445" s="62"/>
      <c r="D445" s="67"/>
      <c r="E445" s="68"/>
      <c r="F445" s="68"/>
      <c r="G445" s="68"/>
      <c r="H445" s="69"/>
      <c r="I445" s="68"/>
      <c r="J445" s="67"/>
      <c r="K445" s="70"/>
      <c r="L445" s="71"/>
      <c r="M445" s="66"/>
      <c r="N445" s="62"/>
      <c r="O445" s="72"/>
      <c r="P445" s="62"/>
      <c r="Q445" s="62"/>
      <c r="R445" s="62"/>
      <c r="S445" s="62"/>
      <c r="T445" s="73"/>
      <c r="U445" s="74"/>
      <c r="V445" s="75"/>
      <c r="W445" s="75"/>
      <c r="X445" s="76"/>
      <c r="Y445" s="77"/>
      <c r="Z445" s="78"/>
      <c r="AA445" s="78"/>
      <c r="AB445" s="78"/>
      <c r="AC445" s="78"/>
      <c r="AD445" s="79"/>
      <c r="AE445" s="78"/>
      <c r="AF445" s="80"/>
      <c r="AG445" s="81"/>
      <c r="AH445" s="80"/>
      <c r="AI445" s="62"/>
      <c r="AJ445" s="62"/>
      <c r="AK445" s="73"/>
      <c r="AL445" s="62"/>
      <c r="AM445" s="73"/>
      <c r="AN445" s="73"/>
      <c r="AO445" s="82"/>
      <c r="AP445" s="82"/>
      <c r="AQ445" s="83"/>
    </row>
    <row r="446" spans="1:43" s="84" customFormat="1" x14ac:dyDescent="0.25">
      <c r="A446" s="62"/>
      <c r="B446" s="67"/>
      <c r="C446" s="62"/>
      <c r="D446" s="67"/>
      <c r="E446" s="68"/>
      <c r="F446" s="68"/>
      <c r="G446" s="68"/>
      <c r="H446" s="69"/>
      <c r="I446" s="68"/>
      <c r="J446" s="67"/>
      <c r="K446" s="70"/>
      <c r="L446" s="71"/>
      <c r="M446" s="66"/>
      <c r="N446" s="62"/>
      <c r="O446" s="72"/>
      <c r="P446" s="62"/>
      <c r="Q446" s="62"/>
      <c r="R446" s="62"/>
      <c r="S446" s="62"/>
      <c r="T446" s="73"/>
      <c r="U446" s="74"/>
      <c r="V446" s="75"/>
      <c r="W446" s="75"/>
      <c r="X446" s="76"/>
      <c r="Y446" s="77"/>
      <c r="Z446" s="78"/>
      <c r="AA446" s="78"/>
      <c r="AB446" s="78"/>
      <c r="AC446" s="78"/>
      <c r="AD446" s="79"/>
      <c r="AE446" s="78"/>
      <c r="AF446" s="80"/>
      <c r="AG446" s="81"/>
      <c r="AH446" s="80"/>
      <c r="AI446" s="62"/>
      <c r="AJ446" s="62"/>
      <c r="AK446" s="73"/>
      <c r="AL446" s="62"/>
      <c r="AM446" s="73"/>
      <c r="AN446" s="73"/>
      <c r="AO446" s="82"/>
      <c r="AP446" s="82"/>
      <c r="AQ446" s="83"/>
    </row>
    <row r="447" spans="1:43" s="84" customFormat="1" x14ac:dyDescent="0.25">
      <c r="A447" s="62"/>
      <c r="B447" s="67"/>
      <c r="C447" s="62"/>
      <c r="D447" s="67"/>
      <c r="E447" s="68"/>
      <c r="F447" s="68"/>
      <c r="G447" s="68"/>
      <c r="H447" s="69"/>
      <c r="I447" s="68"/>
      <c r="J447" s="67"/>
      <c r="K447" s="70"/>
      <c r="L447" s="71"/>
      <c r="M447" s="66"/>
      <c r="N447" s="62"/>
      <c r="O447" s="72"/>
      <c r="P447" s="62"/>
      <c r="Q447" s="62"/>
      <c r="R447" s="62"/>
      <c r="S447" s="62"/>
      <c r="T447" s="73"/>
      <c r="U447" s="74"/>
      <c r="V447" s="75"/>
      <c r="W447" s="75"/>
      <c r="X447" s="76"/>
      <c r="Y447" s="77"/>
      <c r="Z447" s="78"/>
      <c r="AA447" s="78"/>
      <c r="AB447" s="78"/>
      <c r="AC447" s="78"/>
      <c r="AD447" s="79"/>
      <c r="AE447" s="78"/>
      <c r="AF447" s="80"/>
      <c r="AG447" s="81"/>
      <c r="AH447" s="80"/>
      <c r="AI447" s="62"/>
      <c r="AJ447" s="62"/>
      <c r="AK447" s="73"/>
      <c r="AL447" s="62"/>
      <c r="AM447" s="73"/>
      <c r="AN447" s="73"/>
      <c r="AO447" s="82"/>
      <c r="AP447" s="82"/>
      <c r="AQ447" s="83"/>
    </row>
    <row r="448" spans="1:43" s="84" customFormat="1" x14ac:dyDescent="0.25">
      <c r="A448" s="62"/>
      <c r="B448" s="67"/>
      <c r="C448" s="62"/>
      <c r="D448" s="67"/>
      <c r="E448" s="68"/>
      <c r="F448" s="68"/>
      <c r="G448" s="68"/>
      <c r="H448" s="69"/>
      <c r="I448" s="68"/>
      <c r="J448" s="67"/>
      <c r="K448" s="70"/>
      <c r="L448" s="71"/>
      <c r="M448" s="66"/>
      <c r="N448" s="62"/>
      <c r="O448" s="72"/>
      <c r="P448" s="62"/>
      <c r="Q448" s="62"/>
      <c r="R448" s="62"/>
      <c r="S448" s="62"/>
      <c r="T448" s="73"/>
      <c r="U448" s="74"/>
      <c r="V448" s="75"/>
      <c r="W448" s="75"/>
      <c r="X448" s="76"/>
      <c r="Y448" s="77"/>
      <c r="Z448" s="78"/>
      <c r="AA448" s="78"/>
      <c r="AB448" s="78"/>
      <c r="AC448" s="78"/>
      <c r="AD448" s="79"/>
      <c r="AE448" s="78"/>
      <c r="AF448" s="80"/>
      <c r="AG448" s="81"/>
      <c r="AH448" s="80"/>
      <c r="AI448" s="62"/>
      <c r="AJ448" s="62"/>
      <c r="AK448" s="73"/>
      <c r="AL448" s="62"/>
      <c r="AM448" s="73"/>
      <c r="AN448" s="73"/>
      <c r="AO448" s="82"/>
      <c r="AP448" s="82"/>
      <c r="AQ448" s="83"/>
    </row>
    <row r="449" spans="1:43" s="84" customFormat="1" x14ac:dyDescent="0.25">
      <c r="A449" s="62"/>
      <c r="B449" s="67"/>
      <c r="C449" s="62"/>
      <c r="D449" s="67"/>
      <c r="E449" s="68"/>
      <c r="F449" s="68"/>
      <c r="G449" s="68"/>
      <c r="H449" s="69"/>
      <c r="I449" s="68"/>
      <c r="J449" s="67"/>
      <c r="K449" s="70"/>
      <c r="L449" s="71"/>
      <c r="M449" s="66"/>
      <c r="N449" s="62"/>
      <c r="O449" s="72"/>
      <c r="P449" s="62"/>
      <c r="Q449" s="62"/>
      <c r="R449" s="62"/>
      <c r="S449" s="62"/>
      <c r="T449" s="73"/>
      <c r="U449" s="74"/>
      <c r="V449" s="75"/>
      <c r="W449" s="75"/>
      <c r="X449" s="76"/>
      <c r="Y449" s="77"/>
      <c r="Z449" s="78"/>
      <c r="AA449" s="78"/>
      <c r="AB449" s="78"/>
      <c r="AC449" s="78"/>
      <c r="AD449" s="79"/>
      <c r="AE449" s="78"/>
      <c r="AF449" s="80"/>
      <c r="AG449" s="81"/>
      <c r="AH449" s="80"/>
      <c r="AI449" s="62"/>
      <c r="AJ449" s="62"/>
      <c r="AK449" s="73"/>
      <c r="AL449" s="62"/>
      <c r="AM449" s="73"/>
      <c r="AN449" s="73"/>
      <c r="AO449" s="82"/>
      <c r="AP449" s="82"/>
      <c r="AQ449" s="83"/>
    </row>
    <row r="450" spans="1:43" s="84" customFormat="1" x14ac:dyDescent="0.25">
      <c r="A450" s="62"/>
      <c r="B450" s="67"/>
      <c r="C450" s="62"/>
      <c r="D450" s="67"/>
      <c r="E450" s="68"/>
      <c r="F450" s="68"/>
      <c r="G450" s="68"/>
      <c r="H450" s="69"/>
      <c r="I450" s="68"/>
      <c r="J450" s="67"/>
      <c r="K450" s="70"/>
      <c r="L450" s="71"/>
      <c r="M450" s="66"/>
      <c r="N450" s="62"/>
      <c r="O450" s="72"/>
      <c r="P450" s="62"/>
      <c r="Q450" s="62"/>
      <c r="R450" s="62"/>
      <c r="S450" s="62"/>
      <c r="T450" s="73"/>
      <c r="U450" s="74"/>
      <c r="V450" s="75"/>
      <c r="W450" s="75"/>
      <c r="X450" s="76"/>
      <c r="Y450" s="77"/>
      <c r="Z450" s="78"/>
      <c r="AA450" s="78"/>
      <c r="AB450" s="78"/>
      <c r="AC450" s="78"/>
      <c r="AD450" s="79"/>
      <c r="AE450" s="78"/>
      <c r="AF450" s="80"/>
      <c r="AG450" s="81"/>
      <c r="AH450" s="80"/>
      <c r="AI450" s="62"/>
      <c r="AJ450" s="62"/>
      <c r="AK450" s="73"/>
      <c r="AL450" s="62"/>
      <c r="AM450" s="73"/>
      <c r="AN450" s="73"/>
      <c r="AO450" s="82"/>
      <c r="AP450" s="82"/>
      <c r="AQ450" s="83"/>
    </row>
    <row r="451" spans="1:43" s="84" customFormat="1" x14ac:dyDescent="0.25">
      <c r="A451" s="62"/>
      <c r="B451" s="67"/>
      <c r="C451" s="62"/>
      <c r="D451" s="67"/>
      <c r="E451" s="68"/>
      <c r="F451" s="68"/>
      <c r="G451" s="68"/>
      <c r="H451" s="69"/>
      <c r="I451" s="68"/>
      <c r="J451" s="67"/>
      <c r="K451" s="70"/>
      <c r="L451" s="71"/>
      <c r="M451" s="66"/>
      <c r="N451" s="62"/>
      <c r="O451" s="72"/>
      <c r="P451" s="62"/>
      <c r="Q451" s="62"/>
      <c r="R451" s="62"/>
      <c r="S451" s="62"/>
      <c r="T451" s="73"/>
      <c r="U451" s="74"/>
      <c r="V451" s="75"/>
      <c r="W451" s="75"/>
      <c r="X451" s="76"/>
      <c r="Y451" s="77"/>
      <c r="Z451" s="78"/>
      <c r="AA451" s="78"/>
      <c r="AB451" s="78"/>
      <c r="AC451" s="78"/>
      <c r="AD451" s="79"/>
      <c r="AE451" s="78"/>
      <c r="AF451" s="80"/>
      <c r="AG451" s="81"/>
      <c r="AH451" s="80"/>
      <c r="AI451" s="62"/>
      <c r="AJ451" s="62"/>
      <c r="AK451" s="73"/>
      <c r="AL451" s="62"/>
      <c r="AM451" s="73"/>
      <c r="AN451" s="73"/>
      <c r="AO451" s="82"/>
      <c r="AP451" s="82"/>
      <c r="AQ451" s="83"/>
    </row>
    <row r="452" spans="1:43" s="84" customFormat="1" x14ac:dyDescent="0.25">
      <c r="A452" s="62"/>
      <c r="B452" s="67"/>
      <c r="C452" s="62"/>
      <c r="D452" s="67"/>
      <c r="E452" s="68"/>
      <c r="F452" s="68"/>
      <c r="G452" s="68"/>
      <c r="H452" s="69"/>
      <c r="I452" s="68"/>
      <c r="J452" s="67"/>
      <c r="K452" s="70"/>
      <c r="L452" s="71"/>
      <c r="M452" s="66"/>
      <c r="N452" s="62"/>
      <c r="O452" s="72"/>
      <c r="P452" s="62"/>
      <c r="Q452" s="62"/>
      <c r="R452" s="62"/>
      <c r="S452" s="62"/>
      <c r="T452" s="73"/>
      <c r="U452" s="74"/>
      <c r="V452" s="75"/>
      <c r="W452" s="75"/>
      <c r="X452" s="76"/>
      <c r="Y452" s="77"/>
      <c r="Z452" s="78"/>
      <c r="AA452" s="78"/>
      <c r="AB452" s="78"/>
      <c r="AC452" s="78"/>
      <c r="AD452" s="79"/>
      <c r="AE452" s="78"/>
      <c r="AF452" s="80"/>
      <c r="AG452" s="81"/>
      <c r="AH452" s="80"/>
      <c r="AI452" s="62"/>
      <c r="AJ452" s="62"/>
      <c r="AK452" s="73"/>
      <c r="AL452" s="62"/>
      <c r="AM452" s="73"/>
      <c r="AN452" s="73"/>
      <c r="AO452" s="82"/>
      <c r="AP452" s="82"/>
      <c r="AQ452" s="83"/>
    </row>
    <row r="453" spans="1:43" s="84" customFormat="1" x14ac:dyDescent="0.25">
      <c r="A453" s="62"/>
      <c r="B453" s="67"/>
      <c r="C453" s="62"/>
      <c r="D453" s="67"/>
      <c r="E453" s="68"/>
      <c r="F453" s="68"/>
      <c r="G453" s="68"/>
      <c r="H453" s="69"/>
      <c r="I453" s="68"/>
      <c r="J453" s="67"/>
      <c r="K453" s="70"/>
      <c r="L453" s="71"/>
      <c r="M453" s="66"/>
      <c r="N453" s="62"/>
      <c r="O453" s="72"/>
      <c r="P453" s="62"/>
      <c r="Q453" s="62"/>
      <c r="R453" s="62"/>
      <c r="S453" s="62"/>
      <c r="T453" s="73"/>
      <c r="U453" s="74"/>
      <c r="V453" s="75"/>
      <c r="W453" s="75"/>
      <c r="X453" s="76"/>
      <c r="Y453" s="77"/>
      <c r="Z453" s="78"/>
      <c r="AA453" s="78"/>
      <c r="AB453" s="78"/>
      <c r="AC453" s="78"/>
      <c r="AD453" s="79"/>
      <c r="AE453" s="78"/>
      <c r="AF453" s="80"/>
      <c r="AG453" s="81"/>
      <c r="AH453" s="80"/>
      <c r="AI453" s="62"/>
      <c r="AJ453" s="62"/>
      <c r="AK453" s="73"/>
      <c r="AL453" s="62"/>
      <c r="AM453" s="73"/>
      <c r="AN453" s="73"/>
      <c r="AO453" s="82"/>
      <c r="AP453" s="82"/>
      <c r="AQ453" s="83"/>
    </row>
    <row r="454" spans="1:43" s="84" customFormat="1" x14ac:dyDescent="0.25">
      <c r="A454" s="62"/>
      <c r="B454" s="67"/>
      <c r="C454" s="62"/>
      <c r="D454" s="67"/>
      <c r="E454" s="68"/>
      <c r="F454" s="68"/>
      <c r="G454" s="68"/>
      <c r="H454" s="69"/>
      <c r="I454" s="68"/>
      <c r="J454" s="67"/>
      <c r="K454" s="70"/>
      <c r="L454" s="71"/>
      <c r="M454" s="66"/>
      <c r="N454" s="62"/>
      <c r="O454" s="72"/>
      <c r="P454" s="62"/>
      <c r="Q454" s="62"/>
      <c r="R454" s="62"/>
      <c r="S454" s="62"/>
      <c r="T454" s="73"/>
      <c r="U454" s="74"/>
      <c r="V454" s="75"/>
      <c r="W454" s="75"/>
      <c r="X454" s="76"/>
      <c r="Y454" s="77"/>
      <c r="Z454" s="78"/>
      <c r="AA454" s="78"/>
      <c r="AB454" s="78"/>
      <c r="AC454" s="78"/>
      <c r="AD454" s="79"/>
      <c r="AE454" s="78"/>
      <c r="AF454" s="80"/>
      <c r="AG454" s="81"/>
      <c r="AH454" s="80"/>
      <c r="AI454" s="62"/>
      <c r="AJ454" s="62"/>
      <c r="AK454" s="73"/>
      <c r="AL454" s="62"/>
      <c r="AM454" s="73"/>
      <c r="AN454" s="73"/>
      <c r="AO454" s="82"/>
      <c r="AP454" s="82"/>
      <c r="AQ454" s="83"/>
    </row>
    <row r="455" spans="1:43" s="84" customFormat="1" x14ac:dyDescent="0.25">
      <c r="A455" s="62"/>
      <c r="B455" s="67"/>
      <c r="C455" s="62"/>
      <c r="D455" s="67"/>
      <c r="E455" s="68"/>
      <c r="F455" s="68"/>
      <c r="G455" s="68"/>
      <c r="H455" s="69"/>
      <c r="I455" s="68"/>
      <c r="J455" s="67"/>
      <c r="K455" s="70"/>
      <c r="L455" s="71"/>
      <c r="M455" s="66"/>
      <c r="N455" s="62"/>
      <c r="O455" s="72"/>
      <c r="P455" s="62"/>
      <c r="Q455" s="62"/>
      <c r="R455" s="62"/>
      <c r="S455" s="62"/>
      <c r="T455" s="73"/>
      <c r="U455" s="74"/>
      <c r="V455" s="75"/>
      <c r="W455" s="75"/>
      <c r="X455" s="76"/>
      <c r="Y455" s="77"/>
      <c r="Z455" s="78"/>
      <c r="AA455" s="78"/>
      <c r="AB455" s="78"/>
      <c r="AC455" s="78"/>
      <c r="AD455" s="79"/>
      <c r="AE455" s="78"/>
      <c r="AF455" s="80"/>
      <c r="AG455" s="81"/>
      <c r="AH455" s="80"/>
      <c r="AI455" s="62"/>
      <c r="AJ455" s="62"/>
      <c r="AK455" s="73"/>
      <c r="AL455" s="62"/>
      <c r="AM455" s="73"/>
      <c r="AN455" s="73"/>
      <c r="AO455" s="82"/>
      <c r="AP455" s="82"/>
      <c r="AQ455" s="83"/>
    </row>
    <row r="456" spans="1:43" s="84" customFormat="1" x14ac:dyDescent="0.25">
      <c r="A456" s="62"/>
      <c r="B456" s="67"/>
      <c r="C456" s="62"/>
      <c r="D456" s="67"/>
      <c r="E456" s="68"/>
      <c r="F456" s="68"/>
      <c r="G456" s="68"/>
      <c r="H456" s="69"/>
      <c r="I456" s="68"/>
      <c r="J456" s="67"/>
      <c r="K456" s="70"/>
      <c r="L456" s="71"/>
      <c r="M456" s="66"/>
      <c r="N456" s="62"/>
      <c r="O456" s="72"/>
      <c r="P456" s="62"/>
      <c r="Q456" s="62"/>
      <c r="R456" s="62"/>
      <c r="S456" s="62"/>
      <c r="T456" s="73"/>
      <c r="U456" s="74"/>
      <c r="V456" s="75"/>
      <c r="W456" s="75"/>
      <c r="X456" s="76"/>
      <c r="Y456" s="77"/>
      <c r="Z456" s="78"/>
      <c r="AA456" s="78"/>
      <c r="AB456" s="78"/>
      <c r="AC456" s="78"/>
      <c r="AD456" s="79"/>
      <c r="AE456" s="78"/>
      <c r="AF456" s="80"/>
      <c r="AG456" s="81"/>
      <c r="AH456" s="80"/>
      <c r="AI456" s="62"/>
      <c r="AJ456" s="62"/>
      <c r="AK456" s="73"/>
      <c r="AL456" s="62"/>
      <c r="AM456" s="73"/>
      <c r="AN456" s="73"/>
      <c r="AO456" s="82"/>
      <c r="AP456" s="82"/>
      <c r="AQ456" s="83"/>
    </row>
    <row r="457" spans="1:43" s="84" customFormat="1" x14ac:dyDescent="0.25">
      <c r="A457" s="62"/>
      <c r="B457" s="67"/>
      <c r="C457" s="62"/>
      <c r="D457" s="67"/>
      <c r="E457" s="68"/>
      <c r="F457" s="68"/>
      <c r="G457" s="68"/>
      <c r="H457" s="69"/>
      <c r="I457" s="68"/>
      <c r="J457" s="67"/>
      <c r="K457" s="70"/>
      <c r="L457" s="71"/>
      <c r="M457" s="66"/>
      <c r="N457" s="62"/>
      <c r="O457" s="72"/>
      <c r="P457" s="62"/>
      <c r="Q457" s="62"/>
      <c r="R457" s="62"/>
      <c r="S457" s="62"/>
      <c r="T457" s="73"/>
      <c r="U457" s="74"/>
      <c r="V457" s="75"/>
      <c r="W457" s="75"/>
      <c r="X457" s="76"/>
      <c r="Y457" s="77"/>
      <c r="Z457" s="78"/>
      <c r="AA457" s="78"/>
      <c r="AB457" s="78"/>
      <c r="AC457" s="78"/>
      <c r="AD457" s="79"/>
      <c r="AE457" s="78"/>
      <c r="AF457" s="80"/>
      <c r="AG457" s="81"/>
      <c r="AH457" s="80"/>
      <c r="AI457" s="62"/>
      <c r="AJ457" s="62"/>
      <c r="AK457" s="73"/>
      <c r="AL457" s="62"/>
      <c r="AM457" s="73"/>
      <c r="AN457" s="73"/>
      <c r="AO457" s="82"/>
      <c r="AP457" s="82"/>
      <c r="AQ457" s="83"/>
    </row>
    <row r="458" spans="1:43" s="84" customFormat="1" x14ac:dyDescent="0.25">
      <c r="A458" s="62"/>
      <c r="B458" s="67"/>
      <c r="C458" s="62"/>
      <c r="D458" s="67"/>
      <c r="E458" s="68"/>
      <c r="F458" s="68"/>
      <c r="G458" s="68"/>
      <c r="H458" s="69"/>
      <c r="I458" s="68"/>
      <c r="J458" s="67"/>
      <c r="K458" s="70"/>
      <c r="L458" s="71"/>
      <c r="M458" s="66"/>
      <c r="N458" s="62"/>
      <c r="O458" s="72"/>
      <c r="P458" s="62"/>
      <c r="Q458" s="62"/>
      <c r="R458" s="62"/>
      <c r="S458" s="62"/>
      <c r="T458" s="73"/>
      <c r="U458" s="74"/>
      <c r="V458" s="75"/>
      <c r="W458" s="75"/>
      <c r="X458" s="76"/>
      <c r="Y458" s="77"/>
      <c r="Z458" s="78"/>
      <c r="AA458" s="78"/>
      <c r="AB458" s="78"/>
      <c r="AC458" s="78"/>
      <c r="AD458" s="79"/>
      <c r="AE458" s="78"/>
      <c r="AF458" s="80"/>
      <c r="AG458" s="81"/>
      <c r="AH458" s="80"/>
      <c r="AI458" s="62"/>
      <c r="AJ458" s="62"/>
      <c r="AK458" s="73"/>
      <c r="AL458" s="62"/>
      <c r="AM458" s="73"/>
      <c r="AN458" s="73"/>
      <c r="AO458" s="82"/>
      <c r="AP458" s="82"/>
      <c r="AQ458" s="83"/>
    </row>
    <row r="459" spans="1:43" s="84" customFormat="1" x14ac:dyDescent="0.25">
      <c r="A459" s="62"/>
      <c r="B459" s="67"/>
      <c r="C459" s="62"/>
      <c r="D459" s="67"/>
      <c r="E459" s="68"/>
      <c r="F459" s="68"/>
      <c r="G459" s="68"/>
      <c r="H459" s="69"/>
      <c r="I459" s="68"/>
      <c r="J459" s="67"/>
      <c r="K459" s="70"/>
      <c r="L459" s="71"/>
      <c r="M459" s="66"/>
      <c r="N459" s="62"/>
      <c r="O459" s="72"/>
      <c r="P459" s="62"/>
      <c r="Q459" s="62"/>
      <c r="R459" s="62"/>
      <c r="S459" s="62"/>
      <c r="T459" s="73"/>
      <c r="U459" s="74"/>
      <c r="V459" s="75"/>
      <c r="W459" s="75"/>
      <c r="X459" s="76"/>
      <c r="Y459" s="77"/>
      <c r="Z459" s="78"/>
      <c r="AA459" s="78"/>
      <c r="AB459" s="78"/>
      <c r="AC459" s="78"/>
      <c r="AD459" s="79"/>
      <c r="AE459" s="78"/>
      <c r="AF459" s="80"/>
      <c r="AG459" s="81"/>
      <c r="AH459" s="80"/>
      <c r="AI459" s="62"/>
      <c r="AJ459" s="62"/>
      <c r="AK459" s="73"/>
      <c r="AL459" s="62"/>
      <c r="AM459" s="73"/>
      <c r="AN459" s="73"/>
      <c r="AO459" s="82"/>
      <c r="AP459" s="82"/>
      <c r="AQ459" s="83"/>
    </row>
    <row r="460" spans="1:43" s="84" customFormat="1" x14ac:dyDescent="0.25">
      <c r="A460" s="62"/>
      <c r="B460" s="67"/>
      <c r="C460" s="62"/>
      <c r="D460" s="67"/>
      <c r="E460" s="68"/>
      <c r="F460" s="68"/>
      <c r="G460" s="68"/>
      <c r="H460" s="69"/>
      <c r="I460" s="68"/>
      <c r="J460" s="67"/>
      <c r="K460" s="70"/>
      <c r="L460" s="71"/>
      <c r="M460" s="66"/>
      <c r="N460" s="62"/>
      <c r="O460" s="72"/>
      <c r="P460" s="62"/>
      <c r="Q460" s="62"/>
      <c r="R460" s="62"/>
      <c r="S460" s="62"/>
      <c r="T460" s="73"/>
      <c r="U460" s="74"/>
      <c r="V460" s="75"/>
      <c r="W460" s="75"/>
      <c r="X460" s="76"/>
      <c r="Y460" s="77"/>
      <c r="Z460" s="78"/>
      <c r="AA460" s="78"/>
      <c r="AB460" s="78"/>
      <c r="AC460" s="78"/>
      <c r="AD460" s="79"/>
      <c r="AE460" s="78"/>
      <c r="AF460" s="80"/>
      <c r="AG460" s="81"/>
      <c r="AH460" s="80"/>
      <c r="AI460" s="62"/>
      <c r="AJ460" s="62"/>
      <c r="AK460" s="73"/>
      <c r="AL460" s="62"/>
      <c r="AM460" s="73"/>
      <c r="AN460" s="73"/>
      <c r="AO460" s="82"/>
      <c r="AP460" s="82"/>
      <c r="AQ460" s="83"/>
    </row>
    <row r="461" spans="1:43" s="84" customFormat="1" x14ac:dyDescent="0.25">
      <c r="A461" s="62"/>
      <c r="B461" s="67"/>
      <c r="C461" s="62"/>
      <c r="D461" s="67"/>
      <c r="E461" s="68"/>
      <c r="F461" s="68"/>
      <c r="G461" s="68"/>
      <c r="H461" s="69"/>
      <c r="I461" s="68"/>
      <c r="J461" s="67"/>
      <c r="K461" s="70"/>
      <c r="L461" s="71"/>
      <c r="M461" s="66"/>
      <c r="N461" s="62"/>
      <c r="O461" s="72"/>
      <c r="P461" s="62"/>
      <c r="Q461" s="62"/>
      <c r="R461" s="62"/>
      <c r="S461" s="62"/>
      <c r="T461" s="73"/>
      <c r="U461" s="74"/>
      <c r="V461" s="75"/>
      <c r="W461" s="75"/>
      <c r="X461" s="76"/>
      <c r="Y461" s="77"/>
      <c r="Z461" s="78"/>
      <c r="AA461" s="78"/>
      <c r="AB461" s="78"/>
      <c r="AC461" s="78"/>
      <c r="AD461" s="79"/>
      <c r="AE461" s="78"/>
      <c r="AF461" s="80"/>
      <c r="AG461" s="81"/>
      <c r="AH461" s="80"/>
      <c r="AI461" s="62"/>
      <c r="AJ461" s="62"/>
      <c r="AK461" s="73"/>
      <c r="AL461" s="62"/>
      <c r="AM461" s="73"/>
      <c r="AN461" s="73"/>
      <c r="AO461" s="82"/>
      <c r="AP461" s="82"/>
      <c r="AQ461" s="83"/>
    </row>
    <row r="462" spans="1:43" s="84" customFormat="1" x14ac:dyDescent="0.25">
      <c r="A462" s="62"/>
      <c r="B462" s="67"/>
      <c r="C462" s="62"/>
      <c r="D462" s="67"/>
      <c r="E462" s="68"/>
      <c r="F462" s="68"/>
      <c r="G462" s="68"/>
      <c r="H462" s="69"/>
      <c r="I462" s="68"/>
      <c r="J462" s="67"/>
      <c r="K462" s="70"/>
      <c r="L462" s="71"/>
      <c r="M462" s="66"/>
      <c r="N462" s="62"/>
      <c r="O462" s="72"/>
      <c r="P462" s="62"/>
      <c r="Q462" s="62"/>
      <c r="R462" s="62"/>
      <c r="S462" s="62"/>
      <c r="T462" s="73"/>
      <c r="U462" s="74"/>
      <c r="V462" s="75"/>
      <c r="W462" s="75"/>
      <c r="X462" s="76"/>
      <c r="Y462" s="77"/>
      <c r="Z462" s="78"/>
      <c r="AA462" s="78"/>
      <c r="AB462" s="78"/>
      <c r="AC462" s="78"/>
      <c r="AD462" s="79"/>
      <c r="AE462" s="78"/>
      <c r="AF462" s="80"/>
      <c r="AG462" s="81"/>
      <c r="AH462" s="80"/>
      <c r="AI462" s="62"/>
      <c r="AJ462" s="62"/>
      <c r="AK462" s="73"/>
      <c r="AL462" s="62"/>
      <c r="AM462" s="73"/>
      <c r="AN462" s="73"/>
      <c r="AO462" s="82"/>
      <c r="AP462" s="82"/>
      <c r="AQ462" s="83"/>
    </row>
    <row r="463" spans="1:43" s="84" customFormat="1" x14ac:dyDescent="0.25">
      <c r="A463" s="62"/>
      <c r="B463" s="67"/>
      <c r="C463" s="62"/>
      <c r="D463" s="67"/>
      <c r="E463" s="68"/>
      <c r="F463" s="68"/>
      <c r="G463" s="68"/>
      <c r="H463" s="69"/>
      <c r="I463" s="68"/>
      <c r="J463" s="67"/>
      <c r="K463" s="70"/>
      <c r="L463" s="71"/>
      <c r="M463" s="66"/>
      <c r="N463" s="62"/>
      <c r="O463" s="72"/>
      <c r="P463" s="62"/>
      <c r="Q463" s="62"/>
      <c r="R463" s="62"/>
      <c r="S463" s="62"/>
      <c r="T463" s="73"/>
      <c r="U463" s="74"/>
      <c r="V463" s="75"/>
      <c r="W463" s="75"/>
      <c r="X463" s="76"/>
      <c r="Y463" s="77"/>
      <c r="Z463" s="78"/>
      <c r="AA463" s="78"/>
      <c r="AB463" s="78"/>
      <c r="AC463" s="78"/>
      <c r="AD463" s="79"/>
      <c r="AE463" s="78"/>
      <c r="AF463" s="80"/>
      <c r="AG463" s="81"/>
      <c r="AH463" s="80"/>
      <c r="AI463" s="62"/>
      <c r="AJ463" s="62"/>
      <c r="AK463" s="73"/>
      <c r="AL463" s="62"/>
      <c r="AM463" s="73"/>
      <c r="AN463" s="73"/>
      <c r="AO463" s="82"/>
      <c r="AP463" s="82"/>
      <c r="AQ463" s="83"/>
    </row>
    <row r="464" spans="1:43" s="84" customFormat="1" x14ac:dyDescent="0.25">
      <c r="A464" s="62"/>
      <c r="B464" s="67"/>
      <c r="C464" s="62"/>
      <c r="D464" s="67"/>
      <c r="E464" s="68"/>
      <c r="F464" s="68"/>
      <c r="G464" s="68"/>
      <c r="H464" s="69"/>
      <c r="I464" s="68"/>
      <c r="J464" s="67"/>
      <c r="K464" s="70"/>
      <c r="L464" s="71"/>
      <c r="M464" s="66"/>
      <c r="N464" s="62"/>
      <c r="O464" s="72"/>
      <c r="P464" s="62"/>
      <c r="Q464" s="62"/>
      <c r="R464" s="62"/>
      <c r="S464" s="62"/>
      <c r="T464" s="73"/>
      <c r="U464" s="74"/>
      <c r="V464" s="75"/>
      <c r="W464" s="75"/>
      <c r="X464" s="76"/>
      <c r="Y464" s="77"/>
      <c r="Z464" s="78"/>
      <c r="AA464" s="78"/>
      <c r="AB464" s="78"/>
      <c r="AC464" s="78"/>
      <c r="AD464" s="79"/>
      <c r="AE464" s="78"/>
      <c r="AF464" s="80"/>
      <c r="AG464" s="81"/>
      <c r="AH464" s="80"/>
      <c r="AI464" s="62"/>
      <c r="AJ464" s="62"/>
      <c r="AK464" s="73"/>
      <c r="AL464" s="62"/>
      <c r="AM464" s="73"/>
      <c r="AN464" s="73"/>
      <c r="AO464" s="82"/>
      <c r="AP464" s="82"/>
      <c r="AQ464" s="83"/>
    </row>
    <row r="465" spans="1:43" s="84" customFormat="1" x14ac:dyDescent="0.25">
      <c r="A465" s="62"/>
      <c r="B465" s="67"/>
      <c r="C465" s="62"/>
      <c r="D465" s="67"/>
      <c r="E465" s="68"/>
      <c r="F465" s="68"/>
      <c r="G465" s="68"/>
      <c r="H465" s="69"/>
      <c r="I465" s="68"/>
      <c r="J465" s="67"/>
      <c r="K465" s="70"/>
      <c r="L465" s="71"/>
      <c r="M465" s="66"/>
      <c r="N465" s="62"/>
      <c r="O465" s="72"/>
      <c r="P465" s="62"/>
      <c r="Q465" s="62"/>
      <c r="R465" s="62"/>
      <c r="S465" s="62"/>
      <c r="T465" s="73"/>
      <c r="U465" s="74"/>
      <c r="V465" s="75"/>
      <c r="W465" s="75"/>
      <c r="X465" s="76"/>
      <c r="Y465" s="77"/>
      <c r="Z465" s="78"/>
      <c r="AA465" s="78"/>
      <c r="AB465" s="78"/>
      <c r="AC465" s="78"/>
      <c r="AD465" s="79"/>
      <c r="AE465" s="78"/>
      <c r="AF465" s="80"/>
      <c r="AG465" s="81"/>
      <c r="AH465" s="80"/>
      <c r="AI465" s="62"/>
      <c r="AJ465" s="62"/>
      <c r="AK465" s="73"/>
      <c r="AL465" s="62"/>
      <c r="AM465" s="73"/>
      <c r="AN465" s="73"/>
      <c r="AO465" s="82"/>
      <c r="AP465" s="82"/>
      <c r="AQ465" s="83"/>
    </row>
    <row r="466" spans="1:43" s="84" customFormat="1" x14ac:dyDescent="0.25">
      <c r="A466" s="62"/>
      <c r="B466" s="67"/>
      <c r="C466" s="62"/>
      <c r="D466" s="67"/>
      <c r="E466" s="68"/>
      <c r="F466" s="68"/>
      <c r="G466" s="68"/>
      <c r="H466" s="69"/>
      <c r="I466" s="68"/>
      <c r="J466" s="67"/>
      <c r="K466" s="70"/>
      <c r="L466" s="71"/>
      <c r="M466" s="66"/>
      <c r="N466" s="62"/>
      <c r="O466" s="72"/>
      <c r="P466" s="62"/>
      <c r="Q466" s="62"/>
      <c r="R466" s="62"/>
      <c r="S466" s="62"/>
      <c r="T466" s="73"/>
      <c r="U466" s="74"/>
      <c r="V466" s="75"/>
      <c r="W466" s="75"/>
      <c r="X466" s="76"/>
      <c r="Y466" s="77"/>
      <c r="Z466" s="78"/>
      <c r="AA466" s="78"/>
      <c r="AB466" s="78"/>
      <c r="AC466" s="78"/>
      <c r="AD466" s="79"/>
      <c r="AE466" s="78"/>
      <c r="AF466" s="80"/>
      <c r="AG466" s="81"/>
      <c r="AH466" s="80"/>
      <c r="AI466" s="62"/>
      <c r="AJ466" s="62"/>
      <c r="AK466" s="73"/>
      <c r="AL466" s="62"/>
      <c r="AM466" s="73"/>
      <c r="AN466" s="73"/>
      <c r="AO466" s="82"/>
      <c r="AP466" s="82"/>
      <c r="AQ466" s="83"/>
    </row>
    <row r="467" spans="1:43" s="84" customFormat="1" x14ac:dyDescent="0.25">
      <c r="A467" s="62"/>
      <c r="B467" s="67"/>
      <c r="C467" s="62"/>
      <c r="D467" s="67"/>
      <c r="E467" s="68"/>
      <c r="F467" s="68"/>
      <c r="G467" s="68"/>
      <c r="H467" s="69"/>
      <c r="I467" s="68"/>
      <c r="J467" s="67"/>
      <c r="K467" s="70"/>
      <c r="L467" s="71"/>
      <c r="M467" s="66"/>
      <c r="N467" s="62"/>
      <c r="O467" s="72"/>
      <c r="P467" s="62"/>
      <c r="Q467" s="62"/>
      <c r="R467" s="62"/>
      <c r="S467" s="62"/>
      <c r="T467" s="73"/>
      <c r="U467" s="74"/>
      <c r="V467" s="75"/>
      <c r="W467" s="75"/>
      <c r="X467" s="76"/>
      <c r="Y467" s="77"/>
      <c r="Z467" s="78"/>
      <c r="AA467" s="78"/>
      <c r="AB467" s="78"/>
      <c r="AC467" s="78"/>
      <c r="AD467" s="79"/>
      <c r="AE467" s="78"/>
      <c r="AF467" s="80"/>
      <c r="AG467" s="81"/>
      <c r="AH467" s="80"/>
      <c r="AI467" s="62"/>
      <c r="AJ467" s="62"/>
      <c r="AK467" s="73"/>
      <c r="AL467" s="62"/>
      <c r="AM467" s="73"/>
      <c r="AN467" s="73"/>
      <c r="AO467" s="82"/>
      <c r="AP467" s="82"/>
      <c r="AQ467" s="83"/>
    </row>
    <row r="468" spans="1:43" s="84" customFormat="1" x14ac:dyDescent="0.25">
      <c r="A468" s="62"/>
      <c r="B468" s="67"/>
      <c r="C468" s="62"/>
      <c r="D468" s="67"/>
      <c r="E468" s="68"/>
      <c r="F468" s="68"/>
      <c r="G468" s="68"/>
      <c r="H468" s="69"/>
      <c r="I468" s="68"/>
      <c r="J468" s="67"/>
      <c r="K468" s="70"/>
      <c r="L468" s="71"/>
      <c r="M468" s="66"/>
      <c r="N468" s="62"/>
      <c r="O468" s="72"/>
      <c r="P468" s="62"/>
      <c r="Q468" s="62"/>
      <c r="R468" s="62"/>
      <c r="S468" s="62"/>
      <c r="T468" s="73"/>
      <c r="U468" s="74"/>
      <c r="V468" s="75"/>
      <c r="W468" s="75"/>
      <c r="X468" s="76"/>
      <c r="Y468" s="77"/>
      <c r="Z468" s="78"/>
      <c r="AA468" s="78"/>
      <c r="AB468" s="78"/>
      <c r="AC468" s="78"/>
      <c r="AD468" s="79"/>
      <c r="AE468" s="78"/>
      <c r="AF468" s="80"/>
      <c r="AG468" s="81"/>
      <c r="AH468" s="80"/>
      <c r="AI468" s="62"/>
      <c r="AJ468" s="62"/>
      <c r="AK468" s="73"/>
      <c r="AL468" s="62"/>
      <c r="AM468" s="73"/>
      <c r="AN468" s="73"/>
      <c r="AO468" s="82"/>
      <c r="AP468" s="82"/>
      <c r="AQ468" s="83"/>
    </row>
    <row r="469" spans="1:43" s="84" customFormat="1" x14ac:dyDescent="0.25">
      <c r="A469" s="62"/>
      <c r="B469" s="67"/>
      <c r="C469" s="62"/>
      <c r="D469" s="67"/>
      <c r="E469" s="68"/>
      <c r="F469" s="68"/>
      <c r="G469" s="68"/>
      <c r="H469" s="69"/>
      <c r="I469" s="68"/>
      <c r="J469" s="67"/>
      <c r="K469" s="70"/>
      <c r="L469" s="71"/>
      <c r="M469" s="66"/>
      <c r="N469" s="62"/>
      <c r="O469" s="72"/>
      <c r="P469" s="62"/>
      <c r="Q469" s="62"/>
      <c r="R469" s="62"/>
      <c r="S469" s="62"/>
      <c r="T469" s="73"/>
      <c r="U469" s="74"/>
      <c r="V469" s="75"/>
      <c r="W469" s="75"/>
      <c r="X469" s="76"/>
      <c r="Y469" s="77"/>
      <c r="Z469" s="78"/>
      <c r="AA469" s="78"/>
      <c r="AB469" s="78"/>
      <c r="AC469" s="78"/>
      <c r="AD469" s="79"/>
      <c r="AE469" s="78"/>
      <c r="AF469" s="80"/>
      <c r="AG469" s="81"/>
      <c r="AH469" s="80"/>
      <c r="AI469" s="62"/>
      <c r="AJ469" s="62"/>
      <c r="AK469" s="73"/>
      <c r="AL469" s="62"/>
      <c r="AM469" s="73"/>
      <c r="AN469" s="73"/>
      <c r="AO469" s="82"/>
      <c r="AP469" s="82"/>
      <c r="AQ469" s="83"/>
    </row>
    <row r="470" spans="1:43" s="84" customFormat="1" x14ac:dyDescent="0.25">
      <c r="A470" s="62"/>
      <c r="B470" s="67"/>
      <c r="C470" s="62"/>
      <c r="D470" s="67"/>
      <c r="E470" s="68"/>
      <c r="F470" s="68"/>
      <c r="G470" s="68"/>
      <c r="H470" s="69"/>
      <c r="I470" s="68"/>
      <c r="J470" s="67"/>
      <c r="K470" s="70"/>
      <c r="L470" s="71"/>
      <c r="M470" s="66"/>
      <c r="N470" s="62"/>
      <c r="O470" s="72"/>
      <c r="P470" s="62"/>
      <c r="Q470" s="62"/>
      <c r="R470" s="62"/>
      <c r="S470" s="62"/>
      <c r="T470" s="73"/>
      <c r="U470" s="74"/>
      <c r="V470" s="75"/>
      <c r="W470" s="75"/>
      <c r="X470" s="76"/>
      <c r="Y470" s="77"/>
      <c r="Z470" s="78"/>
      <c r="AA470" s="78"/>
      <c r="AB470" s="78"/>
      <c r="AC470" s="78"/>
      <c r="AD470" s="79"/>
      <c r="AE470" s="78"/>
      <c r="AF470" s="80"/>
      <c r="AG470" s="81"/>
      <c r="AH470" s="80"/>
      <c r="AI470" s="62"/>
      <c r="AJ470" s="62"/>
      <c r="AK470" s="73"/>
      <c r="AL470" s="62"/>
      <c r="AM470" s="73"/>
      <c r="AN470" s="73"/>
      <c r="AO470" s="82"/>
      <c r="AP470" s="82"/>
      <c r="AQ470" s="83"/>
    </row>
    <row r="471" spans="1:43" s="84" customFormat="1" x14ac:dyDescent="0.25">
      <c r="A471" s="62"/>
      <c r="B471" s="67"/>
      <c r="C471" s="62"/>
      <c r="D471" s="67"/>
      <c r="E471" s="68"/>
      <c r="F471" s="68"/>
      <c r="G471" s="68"/>
      <c r="H471" s="69"/>
      <c r="I471" s="68"/>
      <c r="J471" s="67"/>
      <c r="K471" s="70"/>
      <c r="L471" s="71"/>
      <c r="M471" s="66"/>
      <c r="N471" s="62"/>
      <c r="O471" s="72"/>
      <c r="P471" s="62"/>
      <c r="Q471" s="62"/>
      <c r="R471" s="62"/>
      <c r="S471" s="62"/>
      <c r="T471" s="73"/>
      <c r="U471" s="74"/>
      <c r="V471" s="75"/>
      <c r="W471" s="75"/>
      <c r="X471" s="76"/>
      <c r="Y471" s="77"/>
      <c r="Z471" s="78"/>
      <c r="AA471" s="78"/>
      <c r="AB471" s="78"/>
      <c r="AC471" s="78"/>
      <c r="AD471" s="79"/>
      <c r="AE471" s="78"/>
      <c r="AF471" s="80"/>
      <c r="AG471" s="81"/>
      <c r="AH471" s="80"/>
      <c r="AI471" s="62"/>
      <c r="AJ471" s="62"/>
      <c r="AK471" s="73"/>
      <c r="AL471" s="62"/>
      <c r="AM471" s="73"/>
      <c r="AN471" s="73"/>
      <c r="AO471" s="82"/>
      <c r="AP471" s="82"/>
      <c r="AQ471" s="83"/>
    </row>
    <row r="472" spans="1:43" s="84" customFormat="1" x14ac:dyDescent="0.25">
      <c r="A472" s="62"/>
      <c r="B472" s="67"/>
      <c r="C472" s="62"/>
      <c r="D472" s="67"/>
      <c r="E472" s="68"/>
      <c r="F472" s="68"/>
      <c r="G472" s="68"/>
      <c r="H472" s="69"/>
      <c r="I472" s="68"/>
      <c r="J472" s="67"/>
      <c r="K472" s="70"/>
      <c r="L472" s="71"/>
      <c r="M472" s="66"/>
      <c r="N472" s="62"/>
      <c r="O472" s="72"/>
      <c r="P472" s="62"/>
      <c r="Q472" s="62"/>
      <c r="R472" s="62"/>
      <c r="S472" s="62"/>
      <c r="T472" s="73"/>
      <c r="U472" s="74"/>
      <c r="V472" s="75"/>
      <c r="W472" s="75"/>
      <c r="X472" s="76"/>
      <c r="Y472" s="77"/>
      <c r="Z472" s="78"/>
      <c r="AA472" s="78"/>
      <c r="AB472" s="78"/>
      <c r="AC472" s="78"/>
      <c r="AD472" s="79"/>
      <c r="AE472" s="78"/>
      <c r="AF472" s="80"/>
      <c r="AG472" s="81"/>
      <c r="AH472" s="80"/>
      <c r="AI472" s="62"/>
      <c r="AJ472" s="62"/>
      <c r="AK472" s="73"/>
      <c r="AL472" s="62"/>
      <c r="AM472" s="73"/>
      <c r="AN472" s="73"/>
      <c r="AO472" s="82"/>
      <c r="AP472" s="82"/>
      <c r="AQ472" s="83"/>
    </row>
    <row r="473" spans="1:43" s="84" customFormat="1" x14ac:dyDescent="0.25">
      <c r="A473" s="62"/>
      <c r="B473" s="67"/>
      <c r="C473" s="62"/>
      <c r="D473" s="67"/>
      <c r="E473" s="68"/>
      <c r="F473" s="68"/>
      <c r="G473" s="68"/>
      <c r="H473" s="69"/>
      <c r="I473" s="68"/>
      <c r="J473" s="67"/>
      <c r="K473" s="70"/>
      <c r="L473" s="71"/>
      <c r="M473" s="66"/>
      <c r="N473" s="62"/>
      <c r="O473" s="72"/>
      <c r="P473" s="62"/>
      <c r="Q473" s="62"/>
      <c r="R473" s="62"/>
      <c r="S473" s="62"/>
      <c r="T473" s="73"/>
      <c r="U473" s="74"/>
      <c r="V473" s="75"/>
      <c r="W473" s="75"/>
      <c r="X473" s="76"/>
      <c r="Y473" s="77"/>
      <c r="Z473" s="78"/>
      <c r="AA473" s="78"/>
      <c r="AB473" s="78"/>
      <c r="AC473" s="78"/>
      <c r="AD473" s="79"/>
      <c r="AE473" s="78"/>
      <c r="AF473" s="80"/>
      <c r="AG473" s="81"/>
      <c r="AH473" s="80"/>
      <c r="AI473" s="62"/>
      <c r="AJ473" s="62"/>
      <c r="AK473" s="73"/>
      <c r="AL473" s="62"/>
      <c r="AM473" s="73"/>
      <c r="AN473" s="73"/>
      <c r="AO473" s="82"/>
      <c r="AP473" s="82"/>
      <c r="AQ473" s="83"/>
    </row>
    <row r="474" spans="1:43" s="84" customFormat="1" x14ac:dyDescent="0.25">
      <c r="A474" s="62"/>
      <c r="B474" s="67"/>
      <c r="C474" s="62"/>
      <c r="D474" s="67"/>
      <c r="E474" s="68"/>
      <c r="F474" s="68"/>
      <c r="G474" s="68"/>
      <c r="H474" s="69"/>
      <c r="I474" s="68"/>
      <c r="J474" s="67"/>
      <c r="K474" s="70"/>
      <c r="L474" s="71"/>
      <c r="M474" s="66"/>
      <c r="N474" s="62"/>
      <c r="O474" s="72"/>
      <c r="P474" s="62"/>
      <c r="Q474" s="62"/>
      <c r="R474" s="62"/>
      <c r="S474" s="62"/>
      <c r="T474" s="73"/>
      <c r="U474" s="74"/>
      <c r="V474" s="75"/>
      <c r="W474" s="75"/>
      <c r="X474" s="76"/>
      <c r="Y474" s="77"/>
      <c r="Z474" s="78"/>
      <c r="AA474" s="78"/>
      <c r="AB474" s="78"/>
      <c r="AC474" s="78"/>
      <c r="AD474" s="79"/>
      <c r="AE474" s="78"/>
      <c r="AF474" s="80"/>
      <c r="AG474" s="81"/>
      <c r="AH474" s="80"/>
      <c r="AI474" s="62"/>
      <c r="AJ474" s="62"/>
      <c r="AK474" s="73"/>
      <c r="AL474" s="62"/>
      <c r="AM474" s="73"/>
      <c r="AN474" s="73"/>
      <c r="AO474" s="82"/>
      <c r="AP474" s="82"/>
      <c r="AQ474" s="83"/>
    </row>
    <row r="475" spans="1:43" s="84" customFormat="1" x14ac:dyDescent="0.25">
      <c r="A475" s="62"/>
      <c r="B475" s="67"/>
      <c r="C475" s="62"/>
      <c r="D475" s="67"/>
      <c r="E475" s="68"/>
      <c r="F475" s="68"/>
      <c r="G475" s="68"/>
      <c r="H475" s="69"/>
      <c r="I475" s="68"/>
      <c r="J475" s="67"/>
      <c r="K475" s="70"/>
      <c r="L475" s="71"/>
      <c r="M475" s="66"/>
      <c r="N475" s="62"/>
      <c r="O475" s="72"/>
      <c r="P475" s="62"/>
      <c r="Q475" s="62"/>
      <c r="R475" s="62"/>
      <c r="S475" s="62"/>
      <c r="T475" s="73"/>
      <c r="U475" s="74"/>
      <c r="V475" s="75"/>
      <c r="W475" s="75"/>
      <c r="X475" s="76"/>
      <c r="Y475" s="77"/>
      <c r="Z475" s="78"/>
      <c r="AA475" s="78"/>
      <c r="AB475" s="78"/>
      <c r="AC475" s="78"/>
      <c r="AD475" s="79"/>
      <c r="AE475" s="78"/>
      <c r="AF475" s="80"/>
      <c r="AG475" s="81"/>
      <c r="AH475" s="80"/>
      <c r="AI475" s="62"/>
      <c r="AJ475" s="62"/>
      <c r="AK475" s="73"/>
      <c r="AL475" s="62"/>
      <c r="AM475" s="73"/>
      <c r="AN475" s="73"/>
      <c r="AO475" s="82"/>
      <c r="AP475" s="82"/>
      <c r="AQ475" s="83"/>
    </row>
    <row r="476" spans="1:43" s="84" customFormat="1" x14ac:dyDescent="0.25">
      <c r="A476" s="62"/>
      <c r="B476" s="67"/>
      <c r="C476" s="62"/>
      <c r="D476" s="67"/>
      <c r="E476" s="68"/>
      <c r="F476" s="68"/>
      <c r="G476" s="68"/>
      <c r="H476" s="69"/>
      <c r="I476" s="68"/>
      <c r="J476" s="67"/>
      <c r="K476" s="70"/>
      <c r="L476" s="71"/>
      <c r="M476" s="66"/>
      <c r="N476" s="62"/>
      <c r="O476" s="72"/>
      <c r="P476" s="62"/>
      <c r="Q476" s="62"/>
      <c r="R476" s="62"/>
      <c r="S476" s="62"/>
      <c r="T476" s="73"/>
      <c r="U476" s="74"/>
      <c r="V476" s="75"/>
      <c r="W476" s="75"/>
      <c r="X476" s="76"/>
      <c r="Y476" s="77"/>
      <c r="Z476" s="78"/>
      <c r="AA476" s="78"/>
      <c r="AB476" s="78"/>
      <c r="AC476" s="78"/>
      <c r="AD476" s="79"/>
      <c r="AE476" s="78"/>
      <c r="AF476" s="80"/>
      <c r="AG476" s="81"/>
      <c r="AH476" s="80"/>
      <c r="AI476" s="62"/>
      <c r="AJ476" s="62"/>
      <c r="AK476" s="73"/>
      <c r="AL476" s="62"/>
      <c r="AM476" s="73"/>
      <c r="AN476" s="73"/>
      <c r="AO476" s="82"/>
      <c r="AP476" s="82"/>
      <c r="AQ476" s="83"/>
    </row>
    <row r="477" spans="1:43" s="84" customFormat="1" x14ac:dyDescent="0.25">
      <c r="A477" s="62"/>
      <c r="B477" s="67"/>
      <c r="C477" s="62"/>
      <c r="D477" s="67"/>
      <c r="E477" s="68"/>
      <c r="F477" s="68"/>
      <c r="G477" s="68"/>
      <c r="H477" s="69"/>
      <c r="I477" s="68"/>
      <c r="J477" s="67"/>
      <c r="K477" s="70"/>
      <c r="L477" s="71"/>
      <c r="M477" s="66"/>
      <c r="N477" s="62"/>
      <c r="O477" s="72"/>
      <c r="P477" s="62"/>
      <c r="Q477" s="62"/>
      <c r="R477" s="62"/>
      <c r="S477" s="62"/>
      <c r="T477" s="73"/>
      <c r="U477" s="74"/>
      <c r="V477" s="75"/>
      <c r="W477" s="75"/>
      <c r="X477" s="76"/>
      <c r="Y477" s="77"/>
      <c r="Z477" s="78"/>
      <c r="AA477" s="78"/>
      <c r="AB477" s="78"/>
      <c r="AC477" s="78"/>
      <c r="AD477" s="79"/>
      <c r="AE477" s="78"/>
      <c r="AF477" s="80"/>
      <c r="AG477" s="81"/>
      <c r="AH477" s="80"/>
      <c r="AI477" s="62"/>
      <c r="AJ477" s="62"/>
      <c r="AK477" s="73"/>
      <c r="AL477" s="62"/>
      <c r="AM477" s="73"/>
      <c r="AN477" s="73"/>
      <c r="AO477" s="82"/>
      <c r="AP477" s="82"/>
      <c r="AQ477" s="83"/>
    </row>
    <row r="478" spans="1:43" s="84" customFormat="1" x14ac:dyDescent="0.25">
      <c r="A478" s="62"/>
      <c r="B478" s="67"/>
      <c r="C478" s="62"/>
      <c r="D478" s="67"/>
      <c r="E478" s="68"/>
      <c r="F478" s="68"/>
      <c r="G478" s="68"/>
      <c r="H478" s="69"/>
      <c r="I478" s="68"/>
      <c r="J478" s="67"/>
      <c r="K478" s="70"/>
      <c r="L478" s="71"/>
      <c r="M478" s="66"/>
      <c r="N478" s="62"/>
      <c r="O478" s="72"/>
      <c r="P478" s="62"/>
      <c r="Q478" s="62"/>
      <c r="R478" s="62"/>
      <c r="S478" s="62"/>
      <c r="T478" s="73"/>
      <c r="U478" s="74"/>
      <c r="V478" s="75"/>
      <c r="W478" s="75"/>
      <c r="X478" s="76"/>
      <c r="Y478" s="77"/>
      <c r="Z478" s="78"/>
      <c r="AA478" s="78"/>
      <c r="AB478" s="78"/>
      <c r="AC478" s="78"/>
      <c r="AD478" s="79"/>
      <c r="AE478" s="78"/>
      <c r="AF478" s="80"/>
      <c r="AG478" s="81"/>
      <c r="AH478" s="80"/>
      <c r="AI478" s="62"/>
      <c r="AJ478" s="62"/>
      <c r="AK478" s="73"/>
      <c r="AL478" s="62"/>
      <c r="AM478" s="73"/>
      <c r="AN478" s="73"/>
      <c r="AO478" s="82"/>
      <c r="AP478" s="82"/>
      <c r="AQ478" s="83"/>
    </row>
    <row r="479" spans="1:43" s="84" customFormat="1" x14ac:dyDescent="0.25">
      <c r="A479" s="62"/>
      <c r="B479" s="67"/>
      <c r="C479" s="62"/>
      <c r="D479" s="67"/>
      <c r="E479" s="68"/>
      <c r="F479" s="68"/>
      <c r="G479" s="68"/>
      <c r="H479" s="69"/>
      <c r="I479" s="68"/>
      <c r="J479" s="67"/>
      <c r="K479" s="70"/>
      <c r="L479" s="71"/>
      <c r="M479" s="66"/>
      <c r="N479" s="62"/>
      <c r="O479" s="72"/>
      <c r="P479" s="62"/>
      <c r="Q479" s="62"/>
      <c r="R479" s="62"/>
      <c r="S479" s="62"/>
      <c r="T479" s="73"/>
      <c r="U479" s="74"/>
      <c r="V479" s="75"/>
      <c r="W479" s="75"/>
      <c r="X479" s="76"/>
      <c r="Y479" s="77"/>
      <c r="Z479" s="78"/>
      <c r="AA479" s="78"/>
      <c r="AB479" s="78"/>
      <c r="AC479" s="78"/>
      <c r="AD479" s="79"/>
      <c r="AE479" s="78"/>
      <c r="AF479" s="80"/>
      <c r="AG479" s="81"/>
      <c r="AH479" s="80"/>
      <c r="AI479" s="62"/>
      <c r="AJ479" s="62"/>
      <c r="AK479" s="73"/>
      <c r="AL479" s="62"/>
      <c r="AM479" s="73"/>
      <c r="AN479" s="73"/>
      <c r="AO479" s="82"/>
      <c r="AP479" s="82"/>
      <c r="AQ479" s="83"/>
    </row>
    <row r="480" spans="1:43" s="84" customFormat="1" x14ac:dyDescent="0.25">
      <c r="A480" s="62"/>
      <c r="B480" s="67"/>
      <c r="C480" s="62"/>
      <c r="D480" s="67"/>
      <c r="E480" s="68"/>
      <c r="F480" s="68"/>
      <c r="G480" s="68"/>
      <c r="H480" s="69"/>
      <c r="I480" s="68"/>
      <c r="J480" s="67"/>
      <c r="K480" s="70"/>
      <c r="L480" s="71"/>
      <c r="M480" s="66"/>
      <c r="N480" s="62"/>
      <c r="O480" s="72"/>
      <c r="P480" s="62"/>
      <c r="Q480" s="62"/>
      <c r="R480" s="62"/>
      <c r="S480" s="62"/>
      <c r="T480" s="73"/>
      <c r="U480" s="74"/>
      <c r="V480" s="75"/>
      <c r="W480" s="75"/>
      <c r="X480" s="76"/>
      <c r="Y480" s="77"/>
      <c r="Z480" s="78"/>
      <c r="AA480" s="78"/>
      <c r="AB480" s="78"/>
      <c r="AC480" s="78"/>
      <c r="AD480" s="79"/>
      <c r="AE480" s="78"/>
      <c r="AF480" s="80"/>
      <c r="AG480" s="81"/>
      <c r="AH480" s="80"/>
      <c r="AI480" s="62"/>
      <c r="AJ480" s="62"/>
      <c r="AK480" s="73"/>
      <c r="AL480" s="62"/>
      <c r="AM480" s="73"/>
      <c r="AN480" s="73"/>
      <c r="AO480" s="82"/>
      <c r="AP480" s="82"/>
      <c r="AQ480" s="83"/>
    </row>
    <row r="481" spans="1:43" s="84" customFormat="1" x14ac:dyDescent="0.25">
      <c r="A481" s="62"/>
      <c r="B481" s="67"/>
      <c r="C481" s="62"/>
      <c r="D481" s="67"/>
      <c r="E481" s="68"/>
      <c r="F481" s="68"/>
      <c r="G481" s="68"/>
      <c r="H481" s="69"/>
      <c r="I481" s="68"/>
      <c r="J481" s="67"/>
      <c r="K481" s="70"/>
      <c r="L481" s="71"/>
      <c r="M481" s="66"/>
      <c r="N481" s="62"/>
      <c r="O481" s="72"/>
      <c r="P481" s="62"/>
      <c r="Q481" s="62"/>
      <c r="R481" s="62"/>
      <c r="S481" s="62"/>
      <c r="T481" s="73"/>
      <c r="U481" s="74"/>
      <c r="V481" s="75"/>
      <c r="W481" s="75"/>
      <c r="X481" s="76"/>
      <c r="Y481" s="77"/>
      <c r="Z481" s="78"/>
      <c r="AA481" s="78"/>
      <c r="AB481" s="78"/>
      <c r="AC481" s="78"/>
      <c r="AD481" s="79"/>
      <c r="AE481" s="78"/>
      <c r="AF481" s="80"/>
      <c r="AG481" s="81"/>
      <c r="AH481" s="80"/>
      <c r="AI481" s="62"/>
      <c r="AJ481" s="62"/>
      <c r="AK481" s="73"/>
      <c r="AL481" s="62"/>
      <c r="AM481" s="73"/>
      <c r="AN481" s="73"/>
      <c r="AO481" s="82"/>
      <c r="AP481" s="82"/>
      <c r="AQ481" s="83"/>
    </row>
    <row r="482" spans="1:43" s="84" customFormat="1" x14ac:dyDescent="0.25">
      <c r="A482" s="62"/>
      <c r="B482" s="67"/>
      <c r="C482" s="62"/>
      <c r="D482" s="67"/>
      <c r="E482" s="68"/>
      <c r="F482" s="68"/>
      <c r="G482" s="68"/>
      <c r="H482" s="69"/>
      <c r="I482" s="68"/>
      <c r="J482" s="67"/>
      <c r="K482" s="70"/>
      <c r="L482" s="71"/>
      <c r="M482" s="66"/>
      <c r="N482" s="62"/>
      <c r="O482" s="72"/>
      <c r="P482" s="62"/>
      <c r="Q482" s="62"/>
      <c r="R482" s="62"/>
      <c r="S482" s="62"/>
      <c r="T482" s="73"/>
      <c r="U482" s="74"/>
      <c r="V482" s="75"/>
      <c r="W482" s="75"/>
      <c r="X482" s="76"/>
      <c r="Y482" s="77"/>
      <c r="Z482" s="78"/>
      <c r="AA482" s="78"/>
      <c r="AB482" s="78"/>
      <c r="AC482" s="78"/>
      <c r="AD482" s="79"/>
      <c r="AE482" s="78"/>
      <c r="AF482" s="80"/>
      <c r="AG482" s="81"/>
      <c r="AH482" s="80"/>
      <c r="AI482" s="62"/>
      <c r="AJ482" s="62"/>
      <c r="AK482" s="73"/>
      <c r="AL482" s="62"/>
      <c r="AM482" s="73"/>
      <c r="AN482" s="73"/>
      <c r="AO482" s="82"/>
      <c r="AP482" s="82"/>
      <c r="AQ482" s="83"/>
    </row>
    <row r="483" spans="1:43" s="84" customFormat="1" x14ac:dyDescent="0.25">
      <c r="A483" s="62"/>
      <c r="B483" s="67"/>
      <c r="C483" s="62"/>
      <c r="D483" s="67"/>
      <c r="E483" s="68"/>
      <c r="F483" s="68"/>
      <c r="G483" s="68"/>
      <c r="H483" s="69"/>
      <c r="I483" s="68"/>
      <c r="J483" s="67"/>
      <c r="K483" s="70"/>
      <c r="L483" s="71"/>
      <c r="M483" s="66"/>
      <c r="N483" s="62"/>
      <c r="O483" s="72"/>
      <c r="P483" s="62"/>
      <c r="Q483" s="62"/>
      <c r="R483" s="62"/>
      <c r="S483" s="62"/>
      <c r="T483" s="73"/>
      <c r="U483" s="74"/>
      <c r="V483" s="75"/>
      <c r="W483" s="75"/>
      <c r="X483" s="76"/>
      <c r="Y483" s="77"/>
      <c r="Z483" s="78"/>
      <c r="AA483" s="78"/>
      <c r="AB483" s="78"/>
      <c r="AC483" s="78"/>
      <c r="AD483" s="79"/>
      <c r="AE483" s="78"/>
      <c r="AF483" s="80"/>
      <c r="AG483" s="81"/>
      <c r="AH483" s="80"/>
      <c r="AI483" s="62"/>
      <c r="AJ483" s="62"/>
      <c r="AK483" s="73"/>
      <c r="AL483" s="62"/>
      <c r="AM483" s="73"/>
      <c r="AN483" s="73"/>
      <c r="AO483" s="82"/>
      <c r="AP483" s="82"/>
      <c r="AQ483" s="83"/>
    </row>
    <row r="484" spans="1:43" s="84" customFormat="1" x14ac:dyDescent="0.25">
      <c r="A484" s="62"/>
      <c r="B484" s="67"/>
      <c r="C484" s="62"/>
      <c r="D484" s="67"/>
      <c r="E484" s="68"/>
      <c r="F484" s="68"/>
      <c r="G484" s="68"/>
      <c r="H484" s="69"/>
      <c r="I484" s="68"/>
      <c r="J484" s="67"/>
      <c r="K484" s="70"/>
      <c r="L484" s="71"/>
      <c r="M484" s="66"/>
      <c r="N484" s="62"/>
      <c r="O484" s="72"/>
      <c r="P484" s="62"/>
      <c r="Q484" s="62"/>
      <c r="R484" s="62"/>
      <c r="S484" s="62"/>
      <c r="T484" s="73"/>
      <c r="U484" s="74"/>
      <c r="V484" s="75"/>
      <c r="W484" s="75"/>
      <c r="X484" s="76"/>
      <c r="Y484" s="77"/>
      <c r="Z484" s="78"/>
      <c r="AA484" s="78"/>
      <c r="AB484" s="78"/>
      <c r="AC484" s="78"/>
      <c r="AD484" s="79"/>
      <c r="AE484" s="78"/>
      <c r="AF484" s="80"/>
      <c r="AG484" s="81"/>
      <c r="AH484" s="80"/>
      <c r="AI484" s="62"/>
      <c r="AJ484" s="62"/>
      <c r="AK484" s="73"/>
      <c r="AL484" s="62"/>
      <c r="AM484" s="73"/>
      <c r="AN484" s="73"/>
      <c r="AO484" s="82"/>
      <c r="AP484" s="82"/>
      <c r="AQ484" s="83"/>
    </row>
    <row r="485" spans="1:43" s="84" customFormat="1" x14ac:dyDescent="0.25">
      <c r="A485" s="62"/>
      <c r="B485" s="67"/>
      <c r="C485" s="62"/>
      <c r="D485" s="67"/>
      <c r="E485" s="68"/>
      <c r="F485" s="68"/>
      <c r="G485" s="68"/>
      <c r="H485" s="69"/>
      <c r="I485" s="68"/>
      <c r="J485" s="67"/>
      <c r="K485" s="70"/>
      <c r="L485" s="71"/>
      <c r="M485" s="66"/>
      <c r="N485" s="62"/>
      <c r="O485" s="72"/>
      <c r="P485" s="62"/>
      <c r="Q485" s="62"/>
      <c r="R485" s="62"/>
      <c r="S485" s="62"/>
      <c r="T485" s="73"/>
      <c r="U485" s="74"/>
      <c r="V485" s="75"/>
      <c r="W485" s="75"/>
      <c r="X485" s="76"/>
      <c r="Y485" s="77"/>
      <c r="Z485" s="78"/>
      <c r="AA485" s="78"/>
      <c r="AB485" s="78"/>
      <c r="AC485" s="78"/>
      <c r="AD485" s="79"/>
      <c r="AE485" s="78"/>
      <c r="AF485" s="80"/>
      <c r="AG485" s="81"/>
      <c r="AH485" s="80"/>
      <c r="AI485" s="62"/>
      <c r="AJ485" s="62"/>
      <c r="AK485" s="73"/>
      <c r="AL485" s="62"/>
      <c r="AM485" s="73"/>
      <c r="AN485" s="73"/>
      <c r="AO485" s="82"/>
      <c r="AP485" s="82"/>
      <c r="AQ485" s="83"/>
    </row>
    <row r="486" spans="1:43" s="84" customFormat="1" x14ac:dyDescent="0.25">
      <c r="A486" s="62"/>
      <c r="B486" s="67"/>
      <c r="C486" s="62"/>
      <c r="D486" s="67"/>
      <c r="E486" s="68"/>
      <c r="F486" s="68"/>
      <c r="G486" s="68"/>
      <c r="H486" s="69"/>
      <c r="I486" s="68"/>
      <c r="J486" s="67"/>
      <c r="K486" s="70"/>
      <c r="L486" s="71"/>
      <c r="M486" s="66"/>
      <c r="N486" s="62"/>
      <c r="O486" s="72"/>
      <c r="P486" s="62"/>
      <c r="Q486" s="62"/>
      <c r="R486" s="62"/>
      <c r="S486" s="62"/>
      <c r="T486" s="73"/>
      <c r="U486" s="74"/>
      <c r="V486" s="75"/>
      <c r="W486" s="75"/>
      <c r="X486" s="76"/>
      <c r="Y486" s="77"/>
      <c r="Z486" s="78"/>
      <c r="AA486" s="78"/>
      <c r="AB486" s="78"/>
      <c r="AC486" s="78"/>
      <c r="AD486" s="79"/>
      <c r="AE486" s="78"/>
      <c r="AF486" s="80"/>
      <c r="AG486" s="81"/>
      <c r="AH486" s="80"/>
      <c r="AI486" s="62"/>
      <c r="AJ486" s="62"/>
      <c r="AK486" s="73"/>
      <c r="AL486" s="62"/>
      <c r="AM486" s="73"/>
      <c r="AN486" s="73"/>
      <c r="AO486" s="82"/>
      <c r="AP486" s="82"/>
      <c r="AQ486" s="83"/>
    </row>
    <row r="487" spans="1:43" s="84" customFormat="1" x14ac:dyDescent="0.25">
      <c r="A487" s="62"/>
      <c r="B487" s="67"/>
      <c r="C487" s="62"/>
      <c r="D487" s="67"/>
      <c r="E487" s="68"/>
      <c r="F487" s="68"/>
      <c r="G487" s="68"/>
      <c r="H487" s="69"/>
      <c r="I487" s="68"/>
      <c r="J487" s="67"/>
      <c r="K487" s="70"/>
      <c r="L487" s="71"/>
      <c r="M487" s="66"/>
      <c r="N487" s="62"/>
      <c r="O487" s="72"/>
      <c r="P487" s="62"/>
      <c r="Q487" s="62"/>
      <c r="R487" s="62"/>
      <c r="S487" s="62"/>
      <c r="T487" s="73"/>
      <c r="U487" s="74"/>
      <c r="V487" s="75"/>
      <c r="W487" s="75"/>
      <c r="X487" s="76"/>
      <c r="Y487" s="77"/>
      <c r="Z487" s="78"/>
      <c r="AA487" s="78"/>
      <c r="AB487" s="78"/>
      <c r="AC487" s="78"/>
      <c r="AD487" s="79"/>
      <c r="AE487" s="78"/>
      <c r="AF487" s="80"/>
      <c r="AG487" s="81"/>
      <c r="AH487" s="80"/>
      <c r="AI487" s="62"/>
      <c r="AJ487" s="62"/>
      <c r="AK487" s="73"/>
      <c r="AL487" s="62"/>
      <c r="AM487" s="73"/>
      <c r="AN487" s="73"/>
      <c r="AO487" s="82"/>
      <c r="AP487" s="82"/>
      <c r="AQ487" s="83"/>
    </row>
    <row r="488" spans="1:43" s="84" customFormat="1" x14ac:dyDescent="0.25">
      <c r="A488" s="62"/>
      <c r="B488" s="67"/>
      <c r="C488" s="62"/>
      <c r="D488" s="67"/>
      <c r="E488" s="68"/>
      <c r="F488" s="68"/>
      <c r="G488" s="68"/>
      <c r="H488" s="69"/>
      <c r="I488" s="68"/>
      <c r="J488" s="67"/>
      <c r="K488" s="70"/>
      <c r="L488" s="71"/>
      <c r="M488" s="66"/>
      <c r="N488" s="62"/>
      <c r="O488" s="72"/>
      <c r="P488" s="62"/>
      <c r="Q488" s="62"/>
      <c r="R488" s="62"/>
      <c r="S488" s="62"/>
      <c r="T488" s="73"/>
      <c r="U488" s="74"/>
      <c r="V488" s="75"/>
      <c r="W488" s="75"/>
      <c r="X488" s="76"/>
      <c r="Y488" s="77"/>
      <c r="Z488" s="78"/>
      <c r="AA488" s="78"/>
      <c r="AB488" s="78"/>
      <c r="AC488" s="78"/>
      <c r="AD488" s="79"/>
      <c r="AE488" s="78"/>
      <c r="AF488" s="80"/>
      <c r="AG488" s="81"/>
      <c r="AH488" s="80"/>
      <c r="AI488" s="62"/>
      <c r="AJ488" s="62"/>
      <c r="AK488" s="73"/>
      <c r="AL488" s="62"/>
      <c r="AM488" s="73"/>
      <c r="AN488" s="73"/>
      <c r="AO488" s="82"/>
      <c r="AP488" s="82"/>
      <c r="AQ488" s="83"/>
    </row>
    <row r="489" spans="1:43" s="84" customFormat="1" x14ac:dyDescent="0.25">
      <c r="A489" s="62"/>
      <c r="B489" s="67"/>
      <c r="C489" s="62"/>
      <c r="D489" s="67"/>
      <c r="E489" s="68"/>
      <c r="F489" s="68"/>
      <c r="G489" s="68"/>
      <c r="H489" s="69"/>
      <c r="I489" s="68"/>
      <c r="J489" s="67"/>
      <c r="K489" s="70"/>
      <c r="L489" s="71"/>
      <c r="M489" s="66"/>
      <c r="N489" s="62"/>
      <c r="O489" s="72"/>
      <c r="P489" s="62"/>
      <c r="Q489" s="62"/>
      <c r="R489" s="62"/>
      <c r="S489" s="62"/>
      <c r="T489" s="73"/>
      <c r="U489" s="74"/>
      <c r="V489" s="75"/>
      <c r="W489" s="75"/>
      <c r="X489" s="76"/>
      <c r="Y489" s="77"/>
      <c r="Z489" s="78"/>
      <c r="AA489" s="78"/>
      <c r="AB489" s="78"/>
      <c r="AC489" s="78"/>
      <c r="AD489" s="79"/>
      <c r="AE489" s="78"/>
      <c r="AF489" s="80"/>
      <c r="AG489" s="81"/>
      <c r="AH489" s="80"/>
      <c r="AI489" s="62"/>
      <c r="AJ489" s="62"/>
      <c r="AK489" s="73"/>
      <c r="AL489" s="62"/>
      <c r="AM489" s="73"/>
      <c r="AN489" s="73"/>
      <c r="AO489" s="82"/>
      <c r="AP489" s="82"/>
      <c r="AQ489" s="83"/>
    </row>
    <row r="490" spans="1:43" s="84" customFormat="1" x14ac:dyDescent="0.25">
      <c r="A490" s="62"/>
      <c r="B490" s="67"/>
      <c r="C490" s="62"/>
      <c r="D490" s="67"/>
      <c r="E490" s="68"/>
      <c r="F490" s="68"/>
      <c r="G490" s="68"/>
      <c r="H490" s="69"/>
      <c r="I490" s="68"/>
      <c r="J490" s="67"/>
      <c r="K490" s="70"/>
      <c r="L490" s="71"/>
      <c r="M490" s="66"/>
      <c r="N490" s="62"/>
      <c r="O490" s="72"/>
      <c r="P490" s="62"/>
      <c r="Q490" s="62"/>
      <c r="R490" s="62"/>
      <c r="S490" s="62"/>
      <c r="T490" s="73"/>
      <c r="U490" s="74"/>
      <c r="V490" s="75"/>
      <c r="W490" s="75"/>
      <c r="X490" s="76"/>
      <c r="Y490" s="77"/>
      <c r="Z490" s="78"/>
      <c r="AA490" s="78"/>
      <c r="AB490" s="78"/>
      <c r="AC490" s="78"/>
      <c r="AD490" s="79"/>
      <c r="AE490" s="78"/>
      <c r="AF490" s="80"/>
      <c r="AG490" s="81"/>
      <c r="AH490" s="80"/>
      <c r="AI490" s="62"/>
      <c r="AJ490" s="62"/>
      <c r="AK490" s="73"/>
      <c r="AL490" s="62"/>
      <c r="AM490" s="73"/>
      <c r="AN490" s="73"/>
      <c r="AO490" s="82"/>
      <c r="AP490" s="82"/>
      <c r="AQ490" s="83"/>
    </row>
    <row r="491" spans="1:43" s="84" customFormat="1" x14ac:dyDescent="0.25">
      <c r="A491" s="62"/>
      <c r="B491" s="67"/>
      <c r="C491" s="62"/>
      <c r="D491" s="67"/>
      <c r="E491" s="68"/>
      <c r="F491" s="68"/>
      <c r="G491" s="68"/>
      <c r="H491" s="69"/>
      <c r="I491" s="68"/>
      <c r="J491" s="67"/>
      <c r="K491" s="70"/>
      <c r="L491" s="71"/>
      <c r="M491" s="66"/>
      <c r="N491" s="62"/>
      <c r="O491" s="72"/>
      <c r="P491" s="62"/>
      <c r="Q491" s="62"/>
      <c r="R491" s="62"/>
      <c r="S491" s="62"/>
      <c r="T491" s="73"/>
      <c r="U491" s="74"/>
      <c r="V491" s="75"/>
      <c r="W491" s="75"/>
      <c r="X491" s="76"/>
      <c r="Y491" s="77"/>
      <c r="Z491" s="78"/>
      <c r="AA491" s="78"/>
      <c r="AB491" s="78"/>
      <c r="AC491" s="78"/>
      <c r="AD491" s="79"/>
      <c r="AE491" s="78"/>
      <c r="AF491" s="80"/>
      <c r="AG491" s="81"/>
      <c r="AH491" s="80"/>
      <c r="AI491" s="62"/>
      <c r="AJ491" s="62"/>
      <c r="AK491" s="73"/>
      <c r="AL491" s="62"/>
      <c r="AM491" s="73"/>
      <c r="AN491" s="73"/>
      <c r="AO491" s="82"/>
      <c r="AP491" s="82"/>
      <c r="AQ491" s="83"/>
    </row>
    <row r="492" spans="1:43" s="84" customFormat="1" x14ac:dyDescent="0.25">
      <c r="A492" s="62"/>
      <c r="B492" s="67"/>
      <c r="C492" s="62"/>
      <c r="D492" s="67"/>
      <c r="E492" s="68"/>
      <c r="F492" s="68"/>
      <c r="G492" s="68"/>
      <c r="H492" s="69"/>
      <c r="I492" s="68"/>
      <c r="J492" s="67"/>
      <c r="K492" s="70"/>
      <c r="L492" s="71"/>
      <c r="M492" s="66"/>
      <c r="N492" s="62"/>
      <c r="O492" s="72"/>
      <c r="P492" s="62"/>
      <c r="Q492" s="62"/>
      <c r="R492" s="62"/>
      <c r="S492" s="62"/>
      <c r="T492" s="73"/>
      <c r="U492" s="74"/>
      <c r="V492" s="75"/>
      <c r="W492" s="75"/>
      <c r="X492" s="76"/>
      <c r="Y492" s="77"/>
      <c r="Z492" s="78"/>
      <c r="AA492" s="78"/>
      <c r="AB492" s="78"/>
      <c r="AC492" s="78"/>
      <c r="AD492" s="79"/>
      <c r="AE492" s="78"/>
      <c r="AF492" s="80"/>
      <c r="AG492" s="81"/>
      <c r="AH492" s="80"/>
      <c r="AI492" s="62"/>
      <c r="AJ492" s="62"/>
      <c r="AK492" s="73"/>
      <c r="AL492" s="62"/>
      <c r="AM492" s="73"/>
      <c r="AN492" s="73"/>
      <c r="AO492" s="82"/>
      <c r="AP492" s="82"/>
      <c r="AQ492" s="83"/>
    </row>
    <row r="493" spans="1:43" s="84" customFormat="1" x14ac:dyDescent="0.25">
      <c r="A493" s="62"/>
      <c r="B493" s="67"/>
      <c r="C493" s="62"/>
      <c r="D493" s="67"/>
      <c r="E493" s="68"/>
      <c r="F493" s="68"/>
      <c r="G493" s="68"/>
      <c r="H493" s="69"/>
      <c r="I493" s="68"/>
      <c r="J493" s="67"/>
      <c r="K493" s="70"/>
      <c r="L493" s="71"/>
      <c r="M493" s="66"/>
      <c r="N493" s="62"/>
      <c r="O493" s="72"/>
      <c r="P493" s="62"/>
      <c r="Q493" s="62"/>
      <c r="R493" s="62"/>
      <c r="S493" s="62"/>
      <c r="T493" s="73"/>
      <c r="U493" s="74"/>
      <c r="V493" s="75"/>
      <c r="W493" s="75"/>
      <c r="X493" s="76"/>
      <c r="Y493" s="77"/>
      <c r="Z493" s="78"/>
      <c r="AA493" s="78"/>
      <c r="AB493" s="78"/>
      <c r="AC493" s="78"/>
      <c r="AD493" s="79"/>
      <c r="AE493" s="78"/>
      <c r="AF493" s="80"/>
      <c r="AG493" s="81"/>
      <c r="AH493" s="80"/>
      <c r="AI493" s="62"/>
      <c r="AJ493" s="62"/>
      <c r="AK493" s="73"/>
      <c r="AL493" s="62"/>
      <c r="AM493" s="73"/>
      <c r="AN493" s="73"/>
      <c r="AO493" s="82"/>
      <c r="AP493" s="82"/>
      <c r="AQ493" s="83"/>
    </row>
    <row r="494" spans="1:43" s="84" customFormat="1" x14ac:dyDescent="0.25">
      <c r="A494" s="62"/>
      <c r="B494" s="67"/>
      <c r="C494" s="62"/>
      <c r="D494" s="67"/>
      <c r="E494" s="68"/>
      <c r="F494" s="68"/>
      <c r="G494" s="68"/>
      <c r="H494" s="69"/>
      <c r="I494" s="68"/>
      <c r="J494" s="67"/>
      <c r="K494" s="70"/>
      <c r="L494" s="71"/>
      <c r="M494" s="66"/>
      <c r="N494" s="62"/>
      <c r="O494" s="72"/>
      <c r="P494" s="62"/>
      <c r="Q494" s="62"/>
      <c r="R494" s="62"/>
      <c r="S494" s="62"/>
      <c r="T494" s="73"/>
      <c r="U494" s="74"/>
      <c r="V494" s="75"/>
      <c r="W494" s="75"/>
      <c r="X494" s="76"/>
      <c r="Y494" s="77"/>
      <c r="Z494" s="78"/>
      <c r="AA494" s="78"/>
      <c r="AB494" s="78"/>
      <c r="AC494" s="78"/>
      <c r="AD494" s="79"/>
      <c r="AE494" s="78"/>
      <c r="AF494" s="80"/>
      <c r="AG494" s="81"/>
      <c r="AH494" s="80"/>
      <c r="AI494" s="62"/>
      <c r="AJ494" s="62"/>
      <c r="AK494" s="73"/>
      <c r="AL494" s="62"/>
      <c r="AM494" s="73"/>
      <c r="AN494" s="73"/>
      <c r="AO494" s="82"/>
      <c r="AP494" s="82"/>
      <c r="AQ494" s="83"/>
    </row>
    <row r="495" spans="1:43" s="84" customFormat="1" x14ac:dyDescent="0.25">
      <c r="A495" s="62"/>
      <c r="B495" s="67"/>
      <c r="C495" s="62"/>
      <c r="D495" s="67"/>
      <c r="E495" s="68"/>
      <c r="F495" s="68"/>
      <c r="G495" s="68"/>
      <c r="H495" s="69"/>
      <c r="I495" s="68"/>
      <c r="J495" s="67"/>
      <c r="K495" s="70"/>
      <c r="L495" s="71"/>
      <c r="M495" s="66"/>
      <c r="N495" s="62"/>
      <c r="O495" s="72"/>
      <c r="P495" s="62"/>
      <c r="Q495" s="62"/>
      <c r="R495" s="62"/>
      <c r="S495" s="62"/>
      <c r="T495" s="73"/>
      <c r="U495" s="74"/>
      <c r="V495" s="75"/>
      <c r="W495" s="75"/>
      <c r="X495" s="76"/>
      <c r="Y495" s="77"/>
      <c r="Z495" s="78"/>
      <c r="AA495" s="78"/>
      <c r="AB495" s="78"/>
      <c r="AC495" s="78"/>
      <c r="AD495" s="79"/>
      <c r="AE495" s="78"/>
      <c r="AF495" s="80"/>
      <c r="AG495" s="81"/>
      <c r="AH495" s="80"/>
      <c r="AI495" s="62"/>
      <c r="AJ495" s="62"/>
      <c r="AK495" s="73"/>
      <c r="AL495" s="62"/>
      <c r="AM495" s="73"/>
      <c r="AN495" s="73"/>
      <c r="AO495" s="82"/>
      <c r="AP495" s="82"/>
      <c r="AQ495" s="83"/>
    </row>
    <row r="496" spans="1:43" s="84" customFormat="1" x14ac:dyDescent="0.25">
      <c r="A496" s="62"/>
      <c r="B496" s="67"/>
      <c r="C496" s="62"/>
      <c r="D496" s="67"/>
      <c r="E496" s="68"/>
      <c r="F496" s="68"/>
      <c r="G496" s="68"/>
      <c r="H496" s="69"/>
      <c r="I496" s="68"/>
      <c r="J496" s="67"/>
      <c r="K496" s="70"/>
      <c r="L496" s="71"/>
      <c r="M496" s="66"/>
      <c r="N496" s="62"/>
      <c r="O496" s="72"/>
      <c r="P496" s="62"/>
      <c r="Q496" s="62"/>
      <c r="R496" s="62"/>
      <c r="S496" s="62"/>
      <c r="T496" s="73"/>
      <c r="U496" s="74"/>
      <c r="V496" s="75"/>
      <c r="W496" s="75"/>
      <c r="X496" s="76"/>
      <c r="Y496" s="77"/>
      <c r="Z496" s="78"/>
      <c r="AA496" s="78"/>
      <c r="AB496" s="78"/>
      <c r="AC496" s="78"/>
      <c r="AD496" s="79"/>
      <c r="AE496" s="78"/>
      <c r="AF496" s="80"/>
      <c r="AG496" s="81"/>
      <c r="AH496" s="80"/>
      <c r="AI496" s="62"/>
      <c r="AJ496" s="62"/>
      <c r="AK496" s="73"/>
      <c r="AL496" s="62"/>
      <c r="AM496" s="73"/>
      <c r="AN496" s="73"/>
      <c r="AO496" s="82"/>
      <c r="AP496" s="82"/>
      <c r="AQ496" s="83"/>
    </row>
    <row r="497" spans="1:43" s="84" customFormat="1" x14ac:dyDescent="0.25">
      <c r="A497" s="62"/>
      <c r="B497" s="67"/>
      <c r="C497" s="62"/>
      <c r="D497" s="67"/>
      <c r="E497" s="68"/>
      <c r="F497" s="68"/>
      <c r="G497" s="68"/>
      <c r="H497" s="69"/>
      <c r="I497" s="68"/>
      <c r="J497" s="67"/>
      <c r="K497" s="70"/>
      <c r="L497" s="71"/>
      <c r="M497" s="66"/>
      <c r="N497" s="62"/>
      <c r="O497" s="72"/>
      <c r="P497" s="62"/>
      <c r="Q497" s="62"/>
      <c r="R497" s="62"/>
      <c r="S497" s="62"/>
      <c r="T497" s="73"/>
      <c r="U497" s="74"/>
      <c r="V497" s="75"/>
      <c r="W497" s="75"/>
      <c r="X497" s="76"/>
      <c r="Y497" s="77"/>
      <c r="Z497" s="78"/>
      <c r="AA497" s="78"/>
      <c r="AB497" s="78"/>
      <c r="AC497" s="78"/>
      <c r="AD497" s="79"/>
      <c r="AE497" s="78"/>
      <c r="AF497" s="80"/>
      <c r="AG497" s="81"/>
      <c r="AH497" s="80"/>
      <c r="AI497" s="62"/>
      <c r="AJ497" s="62"/>
      <c r="AK497" s="73"/>
      <c r="AL497" s="62"/>
      <c r="AM497" s="73"/>
      <c r="AN497" s="73"/>
      <c r="AO497" s="82"/>
      <c r="AP497" s="82"/>
      <c r="AQ497" s="83"/>
    </row>
    <row r="498" spans="1:43" s="84" customFormat="1" x14ac:dyDescent="0.25">
      <c r="A498" s="62"/>
      <c r="B498" s="67"/>
      <c r="C498" s="62"/>
      <c r="D498" s="67"/>
      <c r="E498" s="68"/>
      <c r="F498" s="68"/>
      <c r="G498" s="68"/>
      <c r="H498" s="69"/>
      <c r="I498" s="68"/>
      <c r="J498" s="67"/>
      <c r="K498" s="70"/>
      <c r="L498" s="71"/>
      <c r="M498" s="66"/>
      <c r="N498" s="62"/>
      <c r="O498" s="72"/>
      <c r="P498" s="62"/>
      <c r="Q498" s="62"/>
      <c r="R498" s="62"/>
      <c r="S498" s="62"/>
      <c r="T498" s="73"/>
      <c r="U498" s="74"/>
      <c r="V498" s="75"/>
      <c r="W498" s="75"/>
      <c r="X498" s="76"/>
      <c r="Y498" s="77"/>
      <c r="Z498" s="78"/>
      <c r="AA498" s="78"/>
      <c r="AB498" s="78"/>
      <c r="AC498" s="78"/>
      <c r="AD498" s="79"/>
      <c r="AE498" s="78"/>
      <c r="AF498" s="80"/>
      <c r="AG498" s="81"/>
      <c r="AH498" s="80"/>
      <c r="AI498" s="62"/>
      <c r="AJ498" s="62"/>
      <c r="AK498" s="73"/>
      <c r="AL498" s="62"/>
      <c r="AM498" s="73"/>
      <c r="AN498" s="73"/>
      <c r="AO498" s="82"/>
      <c r="AP498" s="82"/>
      <c r="AQ498" s="83"/>
    </row>
    <row r="499" spans="1:43" s="84" customFormat="1" x14ac:dyDescent="0.25">
      <c r="A499" s="62"/>
      <c r="B499" s="67"/>
      <c r="C499" s="62"/>
      <c r="D499" s="67"/>
      <c r="E499" s="68"/>
      <c r="F499" s="68"/>
      <c r="G499" s="68"/>
      <c r="H499" s="69"/>
      <c r="I499" s="68"/>
      <c r="J499" s="67"/>
      <c r="K499" s="70"/>
      <c r="L499" s="71"/>
      <c r="M499" s="66"/>
      <c r="N499" s="62"/>
      <c r="O499" s="72"/>
      <c r="P499" s="62"/>
      <c r="Q499" s="62"/>
      <c r="R499" s="62"/>
      <c r="S499" s="62"/>
      <c r="T499" s="73"/>
      <c r="U499" s="74"/>
      <c r="V499" s="75"/>
      <c r="W499" s="75"/>
      <c r="X499" s="76"/>
      <c r="Y499" s="77"/>
      <c r="Z499" s="78"/>
      <c r="AA499" s="78"/>
      <c r="AB499" s="78"/>
      <c r="AC499" s="78"/>
      <c r="AD499" s="79"/>
      <c r="AE499" s="78"/>
      <c r="AF499" s="80"/>
      <c r="AG499" s="81"/>
      <c r="AH499" s="80"/>
      <c r="AI499" s="62"/>
      <c r="AJ499" s="62"/>
      <c r="AK499" s="73"/>
      <c r="AL499" s="62"/>
      <c r="AM499" s="73"/>
      <c r="AN499" s="73"/>
      <c r="AO499" s="82"/>
      <c r="AP499" s="82"/>
      <c r="AQ499" s="83"/>
    </row>
    <row r="500" spans="1:43" s="84" customFormat="1" x14ac:dyDescent="0.25">
      <c r="A500" s="62"/>
      <c r="B500" s="67"/>
      <c r="C500" s="62"/>
      <c r="D500" s="67"/>
      <c r="E500" s="68"/>
      <c r="F500" s="68"/>
      <c r="G500" s="68"/>
      <c r="H500" s="69"/>
      <c r="I500" s="68"/>
      <c r="J500" s="67"/>
      <c r="K500" s="70"/>
      <c r="L500" s="71"/>
      <c r="M500" s="66"/>
      <c r="N500" s="62"/>
      <c r="O500" s="72"/>
      <c r="P500" s="62"/>
      <c r="Q500" s="62"/>
      <c r="R500" s="62"/>
      <c r="S500" s="62"/>
      <c r="T500" s="73"/>
      <c r="U500" s="74"/>
      <c r="V500" s="75"/>
      <c r="W500" s="75"/>
      <c r="X500" s="76"/>
      <c r="Y500" s="77"/>
      <c r="Z500" s="78"/>
      <c r="AA500" s="78"/>
      <c r="AB500" s="78"/>
      <c r="AC500" s="78"/>
      <c r="AD500" s="79"/>
      <c r="AE500" s="78"/>
      <c r="AF500" s="80"/>
      <c r="AG500" s="81"/>
      <c r="AH500" s="80"/>
      <c r="AI500" s="62"/>
      <c r="AJ500" s="62"/>
      <c r="AK500" s="73"/>
      <c r="AL500" s="62"/>
      <c r="AM500" s="73"/>
      <c r="AN500" s="73"/>
      <c r="AO500" s="82"/>
      <c r="AP500" s="82"/>
      <c r="AQ500" s="83"/>
    </row>
    <row r="501" spans="1:43" s="84" customFormat="1" x14ac:dyDescent="0.25">
      <c r="A501" s="62"/>
      <c r="B501" s="67"/>
      <c r="C501" s="62"/>
      <c r="D501" s="67"/>
      <c r="E501" s="68"/>
      <c r="F501" s="68"/>
      <c r="G501" s="68"/>
      <c r="H501" s="69"/>
      <c r="I501" s="68"/>
      <c r="J501" s="67"/>
      <c r="K501" s="70"/>
      <c r="L501" s="71"/>
      <c r="M501" s="66"/>
      <c r="N501" s="62"/>
      <c r="O501" s="72"/>
      <c r="P501" s="62"/>
      <c r="Q501" s="62"/>
      <c r="R501" s="62"/>
      <c r="S501" s="62"/>
      <c r="T501" s="73"/>
      <c r="U501" s="74"/>
      <c r="V501" s="75"/>
      <c r="W501" s="75"/>
      <c r="X501" s="76"/>
      <c r="Y501" s="77"/>
      <c r="Z501" s="78"/>
      <c r="AA501" s="78"/>
      <c r="AB501" s="78"/>
      <c r="AC501" s="78"/>
      <c r="AD501" s="79"/>
      <c r="AE501" s="78"/>
      <c r="AF501" s="80"/>
      <c r="AG501" s="81"/>
      <c r="AH501" s="80"/>
      <c r="AI501" s="62"/>
      <c r="AJ501" s="62"/>
      <c r="AK501" s="73"/>
      <c r="AL501" s="62"/>
      <c r="AM501" s="73"/>
      <c r="AN501" s="73"/>
      <c r="AO501" s="82"/>
      <c r="AP501" s="82"/>
      <c r="AQ501" s="83"/>
    </row>
    <row r="502" spans="1:43" s="84" customFormat="1" x14ac:dyDescent="0.25">
      <c r="A502" s="62"/>
      <c r="B502" s="67"/>
      <c r="C502" s="62"/>
      <c r="D502" s="67"/>
      <c r="E502" s="68"/>
      <c r="F502" s="68"/>
      <c r="G502" s="68"/>
      <c r="H502" s="69"/>
      <c r="I502" s="68"/>
      <c r="J502" s="67"/>
      <c r="K502" s="70"/>
      <c r="L502" s="71"/>
      <c r="M502" s="66"/>
      <c r="N502" s="62"/>
      <c r="O502" s="72"/>
      <c r="P502" s="62"/>
      <c r="Q502" s="62"/>
      <c r="R502" s="62"/>
      <c r="S502" s="62"/>
      <c r="T502" s="73"/>
      <c r="U502" s="74"/>
      <c r="V502" s="75"/>
      <c r="W502" s="75"/>
      <c r="X502" s="76"/>
      <c r="Y502" s="77"/>
      <c r="Z502" s="78"/>
      <c r="AA502" s="78"/>
      <c r="AB502" s="78"/>
      <c r="AC502" s="78"/>
      <c r="AD502" s="79"/>
      <c r="AE502" s="78"/>
      <c r="AF502" s="80"/>
      <c r="AG502" s="81"/>
      <c r="AH502" s="80"/>
      <c r="AI502" s="62"/>
      <c r="AJ502" s="62"/>
      <c r="AK502" s="73"/>
      <c r="AL502" s="62"/>
      <c r="AM502" s="73"/>
      <c r="AN502" s="73"/>
      <c r="AO502" s="82"/>
      <c r="AP502" s="82"/>
      <c r="AQ502" s="83"/>
    </row>
    <row r="503" spans="1:43" s="84" customFormat="1" x14ac:dyDescent="0.25">
      <c r="A503" s="62"/>
      <c r="B503" s="67"/>
      <c r="C503" s="62"/>
      <c r="D503" s="67"/>
      <c r="E503" s="68"/>
      <c r="F503" s="68"/>
      <c r="G503" s="68"/>
      <c r="H503" s="69"/>
      <c r="I503" s="68"/>
      <c r="J503" s="67"/>
      <c r="K503" s="70"/>
      <c r="L503" s="71"/>
      <c r="M503" s="66"/>
      <c r="N503" s="62"/>
      <c r="O503" s="72"/>
      <c r="P503" s="62"/>
      <c r="Q503" s="62"/>
      <c r="R503" s="62"/>
      <c r="S503" s="62"/>
      <c r="T503" s="73"/>
      <c r="U503" s="74"/>
      <c r="V503" s="75"/>
      <c r="W503" s="75"/>
      <c r="X503" s="76"/>
      <c r="Y503" s="77"/>
      <c r="Z503" s="78"/>
      <c r="AA503" s="78"/>
      <c r="AB503" s="78"/>
      <c r="AC503" s="78"/>
      <c r="AD503" s="79"/>
      <c r="AE503" s="78"/>
      <c r="AF503" s="80"/>
      <c r="AG503" s="81"/>
      <c r="AH503" s="80"/>
      <c r="AI503" s="62"/>
      <c r="AJ503" s="62"/>
      <c r="AK503" s="73"/>
      <c r="AL503" s="62"/>
      <c r="AM503" s="73"/>
      <c r="AN503" s="73"/>
      <c r="AO503" s="82"/>
      <c r="AP503" s="82"/>
      <c r="AQ503" s="83"/>
    </row>
    <row r="504" spans="1:43" s="84" customFormat="1" x14ac:dyDescent="0.25">
      <c r="A504" s="62"/>
      <c r="B504" s="67"/>
      <c r="C504" s="62"/>
      <c r="D504" s="67"/>
      <c r="E504" s="68"/>
      <c r="F504" s="68"/>
      <c r="G504" s="68"/>
      <c r="H504" s="69"/>
      <c r="I504" s="68"/>
      <c r="J504" s="67"/>
      <c r="K504" s="70"/>
      <c r="L504" s="71"/>
      <c r="M504" s="66"/>
      <c r="N504" s="62"/>
      <c r="O504" s="72"/>
      <c r="P504" s="62"/>
      <c r="Q504" s="62"/>
      <c r="R504" s="62"/>
      <c r="S504" s="62"/>
      <c r="T504" s="73"/>
      <c r="U504" s="74"/>
      <c r="V504" s="75"/>
      <c r="W504" s="75"/>
      <c r="X504" s="76"/>
      <c r="Y504" s="77"/>
      <c r="Z504" s="78"/>
      <c r="AA504" s="78"/>
      <c r="AB504" s="78"/>
      <c r="AC504" s="78"/>
      <c r="AD504" s="79"/>
      <c r="AE504" s="78"/>
      <c r="AF504" s="80"/>
      <c r="AG504" s="81"/>
      <c r="AH504" s="80"/>
      <c r="AI504" s="62"/>
      <c r="AJ504" s="62"/>
      <c r="AK504" s="73"/>
      <c r="AL504" s="62"/>
      <c r="AM504" s="73"/>
      <c r="AN504" s="73"/>
      <c r="AO504" s="82"/>
      <c r="AP504" s="82"/>
      <c r="AQ504" s="83"/>
    </row>
    <row r="505" spans="1:43" s="84" customFormat="1" x14ac:dyDescent="0.25">
      <c r="A505" s="62"/>
      <c r="B505" s="67"/>
      <c r="C505" s="62"/>
      <c r="D505" s="67"/>
      <c r="E505" s="68"/>
      <c r="F505" s="68"/>
      <c r="G505" s="68"/>
      <c r="H505" s="69"/>
      <c r="I505" s="68"/>
      <c r="J505" s="67"/>
      <c r="K505" s="70"/>
      <c r="L505" s="71"/>
      <c r="M505" s="66"/>
      <c r="N505" s="62"/>
      <c r="O505" s="72"/>
      <c r="P505" s="62"/>
      <c r="Q505" s="62"/>
      <c r="R505" s="62"/>
      <c r="S505" s="62"/>
      <c r="T505" s="73"/>
      <c r="U505" s="74"/>
      <c r="V505" s="75"/>
      <c r="W505" s="75"/>
      <c r="X505" s="76"/>
      <c r="Y505" s="77"/>
      <c r="Z505" s="78"/>
      <c r="AA505" s="78"/>
      <c r="AB505" s="78"/>
      <c r="AC505" s="78"/>
      <c r="AD505" s="79"/>
      <c r="AE505" s="78"/>
      <c r="AF505" s="80"/>
      <c r="AG505" s="81"/>
      <c r="AH505" s="80"/>
      <c r="AI505" s="62"/>
      <c r="AJ505" s="62"/>
      <c r="AK505" s="73"/>
      <c r="AL505" s="62"/>
      <c r="AM505" s="73"/>
      <c r="AN505" s="73"/>
      <c r="AO505" s="82"/>
      <c r="AP505" s="82"/>
      <c r="AQ505" s="83"/>
    </row>
    <row r="506" spans="1:43" s="84" customFormat="1" x14ac:dyDescent="0.25">
      <c r="A506" s="62"/>
      <c r="B506" s="67"/>
      <c r="C506" s="62"/>
      <c r="D506" s="67"/>
      <c r="E506" s="68"/>
      <c r="F506" s="68"/>
      <c r="G506" s="68"/>
      <c r="H506" s="69"/>
      <c r="I506" s="68"/>
      <c r="J506" s="67"/>
      <c r="K506" s="70"/>
      <c r="L506" s="71"/>
      <c r="M506" s="66"/>
      <c r="N506" s="62"/>
      <c r="O506" s="72"/>
      <c r="P506" s="62"/>
      <c r="Q506" s="62"/>
      <c r="R506" s="62"/>
      <c r="S506" s="62"/>
      <c r="T506" s="73"/>
      <c r="U506" s="74"/>
      <c r="V506" s="75"/>
      <c r="W506" s="75"/>
      <c r="X506" s="76"/>
      <c r="Y506" s="77"/>
      <c r="Z506" s="78"/>
      <c r="AA506" s="78"/>
      <c r="AB506" s="78"/>
      <c r="AC506" s="78"/>
      <c r="AD506" s="79"/>
      <c r="AE506" s="78"/>
      <c r="AF506" s="80"/>
      <c r="AG506" s="81"/>
      <c r="AH506" s="80"/>
      <c r="AI506" s="62"/>
      <c r="AJ506" s="62"/>
      <c r="AK506" s="73"/>
      <c r="AL506" s="62"/>
      <c r="AM506" s="73"/>
      <c r="AN506" s="73"/>
      <c r="AO506" s="82"/>
      <c r="AP506" s="82"/>
      <c r="AQ506" s="83"/>
    </row>
    <row r="507" spans="1:43" s="84" customFormat="1" x14ac:dyDescent="0.25">
      <c r="A507" s="62"/>
      <c r="B507" s="67"/>
      <c r="C507" s="62"/>
      <c r="D507" s="67"/>
      <c r="E507" s="68"/>
      <c r="F507" s="68"/>
      <c r="G507" s="68"/>
      <c r="H507" s="69"/>
      <c r="I507" s="68"/>
      <c r="J507" s="67"/>
      <c r="K507" s="70"/>
      <c r="L507" s="71"/>
      <c r="M507" s="66"/>
      <c r="N507" s="62"/>
      <c r="O507" s="72"/>
      <c r="P507" s="62"/>
      <c r="Q507" s="62"/>
      <c r="R507" s="62"/>
      <c r="S507" s="62"/>
      <c r="T507" s="73"/>
      <c r="U507" s="74"/>
      <c r="V507" s="75"/>
      <c r="W507" s="75"/>
      <c r="X507" s="76"/>
      <c r="Y507" s="77"/>
      <c r="Z507" s="78"/>
      <c r="AA507" s="78"/>
      <c r="AB507" s="78"/>
      <c r="AC507" s="78"/>
      <c r="AD507" s="79"/>
      <c r="AE507" s="78"/>
      <c r="AF507" s="80"/>
      <c r="AG507" s="81"/>
      <c r="AH507" s="80"/>
      <c r="AI507" s="62"/>
      <c r="AJ507" s="62"/>
      <c r="AK507" s="73"/>
      <c r="AL507" s="62"/>
      <c r="AM507" s="73"/>
      <c r="AN507" s="73"/>
      <c r="AO507" s="82"/>
      <c r="AP507" s="82"/>
      <c r="AQ507" s="83"/>
    </row>
    <row r="508" spans="1:43" s="84" customFormat="1" x14ac:dyDescent="0.25">
      <c r="A508" s="62"/>
      <c r="B508" s="67"/>
      <c r="C508" s="62"/>
      <c r="D508" s="67"/>
      <c r="E508" s="68"/>
      <c r="F508" s="68"/>
      <c r="G508" s="68"/>
      <c r="H508" s="69"/>
      <c r="I508" s="68"/>
      <c r="J508" s="67"/>
      <c r="K508" s="70"/>
      <c r="L508" s="71"/>
      <c r="M508" s="66"/>
      <c r="N508" s="62"/>
      <c r="O508" s="72"/>
      <c r="P508" s="62"/>
      <c r="Q508" s="62"/>
      <c r="R508" s="62"/>
      <c r="S508" s="62"/>
      <c r="T508" s="73"/>
      <c r="U508" s="74"/>
      <c r="V508" s="75"/>
      <c r="W508" s="75"/>
      <c r="X508" s="76"/>
      <c r="Y508" s="77"/>
      <c r="Z508" s="78"/>
      <c r="AA508" s="78"/>
      <c r="AB508" s="78"/>
      <c r="AC508" s="78"/>
      <c r="AD508" s="79"/>
      <c r="AE508" s="78"/>
      <c r="AF508" s="80"/>
      <c r="AG508" s="81"/>
      <c r="AH508" s="80"/>
      <c r="AI508" s="62"/>
      <c r="AJ508" s="62"/>
      <c r="AK508" s="73"/>
      <c r="AL508" s="62"/>
      <c r="AM508" s="73"/>
      <c r="AN508" s="73"/>
      <c r="AO508" s="82"/>
      <c r="AP508" s="82"/>
      <c r="AQ508" s="83"/>
    </row>
    <row r="509" spans="1:43" s="84" customFormat="1" x14ac:dyDescent="0.25">
      <c r="A509" s="62"/>
      <c r="B509" s="67"/>
      <c r="C509" s="62"/>
      <c r="D509" s="67"/>
      <c r="E509" s="68"/>
      <c r="F509" s="68"/>
      <c r="G509" s="68"/>
      <c r="H509" s="69"/>
      <c r="I509" s="68"/>
      <c r="J509" s="67"/>
      <c r="K509" s="70"/>
      <c r="L509" s="71"/>
      <c r="M509" s="66"/>
      <c r="N509" s="62"/>
      <c r="O509" s="72"/>
      <c r="P509" s="62"/>
      <c r="Q509" s="62"/>
      <c r="R509" s="62"/>
      <c r="S509" s="62"/>
      <c r="T509" s="73"/>
      <c r="U509" s="74"/>
      <c r="V509" s="75"/>
      <c r="W509" s="75"/>
      <c r="X509" s="76"/>
      <c r="Y509" s="77"/>
      <c r="Z509" s="78"/>
      <c r="AA509" s="78"/>
      <c r="AB509" s="78"/>
      <c r="AC509" s="78"/>
      <c r="AD509" s="79"/>
      <c r="AE509" s="78"/>
      <c r="AF509" s="80"/>
      <c r="AG509" s="81"/>
      <c r="AH509" s="80"/>
      <c r="AI509" s="62"/>
      <c r="AJ509" s="62"/>
      <c r="AK509" s="73"/>
      <c r="AL509" s="62"/>
      <c r="AM509" s="73"/>
      <c r="AN509" s="73"/>
      <c r="AO509" s="82"/>
      <c r="AP509" s="82"/>
      <c r="AQ509" s="83"/>
    </row>
    <row r="510" spans="1:43" s="84" customFormat="1" x14ac:dyDescent="0.25">
      <c r="A510" s="62"/>
      <c r="B510" s="67"/>
      <c r="C510" s="62"/>
      <c r="D510" s="67"/>
      <c r="E510" s="68"/>
      <c r="F510" s="68"/>
      <c r="G510" s="68"/>
      <c r="H510" s="69"/>
      <c r="I510" s="68"/>
      <c r="J510" s="67"/>
      <c r="K510" s="70"/>
      <c r="L510" s="71"/>
      <c r="M510" s="66"/>
      <c r="N510" s="62"/>
      <c r="O510" s="72"/>
      <c r="P510" s="62"/>
      <c r="Q510" s="62"/>
      <c r="R510" s="62"/>
      <c r="S510" s="62"/>
      <c r="T510" s="73"/>
      <c r="U510" s="74"/>
      <c r="V510" s="75"/>
      <c r="W510" s="75"/>
      <c r="X510" s="76"/>
      <c r="Y510" s="77"/>
      <c r="Z510" s="78"/>
      <c r="AA510" s="78"/>
      <c r="AB510" s="78"/>
      <c r="AC510" s="78"/>
      <c r="AD510" s="79"/>
      <c r="AE510" s="78"/>
      <c r="AF510" s="80"/>
      <c r="AG510" s="81"/>
      <c r="AH510" s="80"/>
      <c r="AI510" s="62"/>
      <c r="AJ510" s="62"/>
      <c r="AK510" s="73"/>
      <c r="AL510" s="62"/>
      <c r="AM510" s="73"/>
      <c r="AN510" s="73"/>
      <c r="AO510" s="82"/>
      <c r="AP510" s="82"/>
      <c r="AQ510" s="83"/>
    </row>
    <row r="511" spans="1:43" s="84" customFormat="1" x14ac:dyDescent="0.25">
      <c r="A511" s="62"/>
      <c r="B511" s="67"/>
      <c r="C511" s="62"/>
      <c r="D511" s="67"/>
      <c r="E511" s="68"/>
      <c r="F511" s="68"/>
      <c r="G511" s="68"/>
      <c r="H511" s="69"/>
      <c r="I511" s="68"/>
      <c r="J511" s="67"/>
      <c r="K511" s="70"/>
      <c r="L511" s="71"/>
      <c r="M511" s="66"/>
      <c r="N511" s="62"/>
      <c r="O511" s="72"/>
      <c r="P511" s="62"/>
      <c r="Q511" s="62"/>
      <c r="R511" s="62"/>
      <c r="S511" s="62"/>
      <c r="T511" s="73"/>
      <c r="U511" s="74"/>
      <c r="V511" s="75"/>
      <c r="W511" s="75"/>
      <c r="X511" s="76"/>
      <c r="Y511" s="77"/>
      <c r="Z511" s="78"/>
      <c r="AA511" s="78"/>
      <c r="AB511" s="78"/>
      <c r="AC511" s="78"/>
      <c r="AD511" s="79"/>
      <c r="AE511" s="78"/>
      <c r="AF511" s="80"/>
      <c r="AG511" s="81"/>
      <c r="AH511" s="80"/>
      <c r="AI511" s="62"/>
      <c r="AJ511" s="62"/>
      <c r="AK511" s="73"/>
      <c r="AL511" s="62"/>
      <c r="AM511" s="73"/>
      <c r="AN511" s="73"/>
      <c r="AO511" s="82"/>
      <c r="AP511" s="82"/>
      <c r="AQ511" s="83"/>
    </row>
    <row r="512" spans="1:43" s="84" customFormat="1" x14ac:dyDescent="0.25">
      <c r="A512" s="62"/>
      <c r="B512" s="67"/>
      <c r="C512" s="62"/>
      <c r="D512" s="67"/>
      <c r="E512" s="68"/>
      <c r="F512" s="68"/>
      <c r="G512" s="68"/>
      <c r="H512" s="69"/>
      <c r="I512" s="68"/>
      <c r="J512" s="67"/>
      <c r="K512" s="70"/>
      <c r="L512" s="71"/>
      <c r="M512" s="66"/>
      <c r="N512" s="62"/>
      <c r="O512" s="72"/>
      <c r="P512" s="62"/>
      <c r="Q512" s="62"/>
      <c r="R512" s="62"/>
      <c r="S512" s="62"/>
      <c r="T512" s="73"/>
      <c r="U512" s="74"/>
      <c r="V512" s="75"/>
      <c r="W512" s="75"/>
      <c r="X512" s="76"/>
      <c r="Y512" s="77"/>
      <c r="Z512" s="78"/>
      <c r="AA512" s="78"/>
      <c r="AB512" s="78"/>
      <c r="AC512" s="78"/>
      <c r="AD512" s="79"/>
      <c r="AE512" s="78"/>
      <c r="AF512" s="80"/>
      <c r="AG512" s="81"/>
      <c r="AH512" s="80"/>
      <c r="AI512" s="62"/>
      <c r="AJ512" s="62"/>
      <c r="AK512" s="73"/>
      <c r="AL512" s="62"/>
      <c r="AM512" s="73"/>
      <c r="AN512" s="73"/>
      <c r="AO512" s="82"/>
      <c r="AP512" s="82"/>
      <c r="AQ512" s="83"/>
    </row>
    <row r="513" spans="1:43" s="84" customFormat="1" x14ac:dyDescent="0.25">
      <c r="A513" s="62"/>
      <c r="B513" s="67"/>
      <c r="C513" s="62"/>
      <c r="D513" s="67"/>
      <c r="E513" s="68"/>
      <c r="F513" s="68"/>
      <c r="G513" s="68"/>
      <c r="H513" s="69"/>
      <c r="I513" s="68"/>
      <c r="J513" s="67"/>
      <c r="K513" s="70"/>
      <c r="L513" s="71"/>
      <c r="M513" s="66"/>
      <c r="N513" s="62"/>
      <c r="O513" s="72"/>
      <c r="P513" s="62"/>
      <c r="Q513" s="62"/>
      <c r="R513" s="62"/>
      <c r="S513" s="62"/>
      <c r="T513" s="73"/>
      <c r="U513" s="74"/>
      <c r="V513" s="75"/>
      <c r="W513" s="75"/>
      <c r="X513" s="76"/>
      <c r="Y513" s="77"/>
      <c r="Z513" s="78"/>
      <c r="AA513" s="78"/>
      <c r="AB513" s="78"/>
      <c r="AC513" s="78"/>
      <c r="AD513" s="79"/>
      <c r="AE513" s="78"/>
      <c r="AF513" s="80"/>
      <c r="AG513" s="81"/>
      <c r="AH513" s="80"/>
      <c r="AI513" s="62"/>
      <c r="AJ513" s="62"/>
      <c r="AK513" s="73"/>
      <c r="AL513" s="62"/>
      <c r="AM513" s="73"/>
      <c r="AN513" s="73"/>
      <c r="AO513" s="82"/>
      <c r="AP513" s="82"/>
      <c r="AQ513" s="83"/>
    </row>
    <row r="514" spans="1:43" s="84" customFormat="1" x14ac:dyDescent="0.25">
      <c r="A514" s="62"/>
      <c r="B514" s="67"/>
      <c r="C514" s="62"/>
      <c r="D514" s="67"/>
      <c r="E514" s="68"/>
      <c r="F514" s="68"/>
      <c r="G514" s="68"/>
      <c r="H514" s="69"/>
      <c r="I514" s="68"/>
      <c r="J514" s="67"/>
      <c r="K514" s="70"/>
      <c r="L514" s="71"/>
      <c r="M514" s="66"/>
      <c r="N514" s="62"/>
      <c r="O514" s="72"/>
      <c r="P514" s="62"/>
      <c r="Q514" s="62"/>
      <c r="R514" s="62"/>
      <c r="S514" s="62"/>
      <c r="T514" s="73"/>
      <c r="U514" s="74"/>
      <c r="V514" s="75"/>
      <c r="W514" s="75"/>
      <c r="X514" s="76"/>
      <c r="Y514" s="77"/>
      <c r="Z514" s="78"/>
      <c r="AA514" s="78"/>
      <c r="AB514" s="78"/>
      <c r="AC514" s="78"/>
      <c r="AD514" s="79"/>
      <c r="AE514" s="78"/>
      <c r="AF514" s="80"/>
      <c r="AG514" s="81"/>
      <c r="AH514" s="80"/>
      <c r="AI514" s="62"/>
      <c r="AJ514" s="62"/>
      <c r="AK514" s="73"/>
      <c r="AL514" s="62"/>
      <c r="AM514" s="73"/>
      <c r="AN514" s="73"/>
      <c r="AO514" s="82"/>
      <c r="AP514" s="82"/>
      <c r="AQ514" s="83"/>
    </row>
    <row r="515" spans="1:43" s="84" customFormat="1" x14ac:dyDescent="0.25">
      <c r="A515" s="62"/>
      <c r="B515" s="67"/>
      <c r="C515" s="62"/>
      <c r="D515" s="67"/>
      <c r="E515" s="68"/>
      <c r="F515" s="68"/>
      <c r="G515" s="68"/>
      <c r="H515" s="69"/>
      <c r="I515" s="68"/>
      <c r="J515" s="67"/>
      <c r="K515" s="70"/>
      <c r="L515" s="71"/>
      <c r="M515" s="66"/>
      <c r="N515" s="62"/>
      <c r="O515" s="72"/>
      <c r="P515" s="62"/>
      <c r="Q515" s="62"/>
      <c r="R515" s="62"/>
      <c r="S515" s="62"/>
      <c r="T515" s="73"/>
      <c r="U515" s="74"/>
      <c r="V515" s="75"/>
      <c r="W515" s="75"/>
      <c r="X515" s="76"/>
      <c r="Y515" s="77"/>
      <c r="Z515" s="78"/>
      <c r="AA515" s="78"/>
      <c r="AB515" s="78"/>
      <c r="AC515" s="78"/>
      <c r="AD515" s="79"/>
      <c r="AE515" s="78"/>
      <c r="AF515" s="80"/>
      <c r="AG515" s="81"/>
      <c r="AH515" s="80"/>
      <c r="AI515" s="62"/>
      <c r="AJ515" s="62"/>
      <c r="AK515" s="73"/>
      <c r="AL515" s="62"/>
      <c r="AM515" s="73"/>
      <c r="AN515" s="73"/>
      <c r="AO515" s="82"/>
      <c r="AP515" s="82"/>
      <c r="AQ515" s="83"/>
    </row>
    <row r="516" spans="1:43" s="84" customFormat="1" x14ac:dyDescent="0.25">
      <c r="A516" s="62"/>
      <c r="B516" s="67"/>
      <c r="C516" s="62"/>
      <c r="D516" s="67"/>
      <c r="E516" s="68"/>
      <c r="F516" s="68"/>
      <c r="G516" s="68"/>
      <c r="H516" s="69"/>
      <c r="I516" s="68"/>
      <c r="J516" s="67"/>
      <c r="K516" s="70"/>
      <c r="L516" s="71"/>
      <c r="M516" s="66"/>
      <c r="N516" s="62"/>
      <c r="O516" s="72"/>
      <c r="P516" s="62"/>
      <c r="Q516" s="62"/>
      <c r="R516" s="62"/>
      <c r="S516" s="62"/>
      <c r="T516" s="73"/>
      <c r="U516" s="74"/>
      <c r="V516" s="75"/>
      <c r="W516" s="75"/>
      <c r="X516" s="76"/>
      <c r="Y516" s="77"/>
      <c r="Z516" s="78"/>
      <c r="AA516" s="78"/>
      <c r="AB516" s="78"/>
      <c r="AC516" s="78"/>
      <c r="AD516" s="79"/>
      <c r="AE516" s="78"/>
      <c r="AF516" s="80"/>
      <c r="AG516" s="81"/>
      <c r="AH516" s="80"/>
      <c r="AI516" s="62"/>
      <c r="AJ516" s="62"/>
      <c r="AK516" s="73"/>
      <c r="AL516" s="62"/>
      <c r="AM516" s="73"/>
      <c r="AN516" s="73"/>
      <c r="AO516" s="82"/>
      <c r="AP516" s="82"/>
      <c r="AQ516" s="83"/>
    </row>
    <row r="517" spans="1:43" s="84" customFormat="1" x14ac:dyDescent="0.25">
      <c r="A517" s="62"/>
      <c r="B517" s="67"/>
      <c r="C517" s="62"/>
      <c r="D517" s="67"/>
      <c r="E517" s="68"/>
      <c r="F517" s="68"/>
      <c r="G517" s="68"/>
      <c r="H517" s="69"/>
      <c r="I517" s="68"/>
      <c r="J517" s="67"/>
      <c r="K517" s="70"/>
      <c r="L517" s="71"/>
      <c r="M517" s="66"/>
      <c r="N517" s="62"/>
      <c r="O517" s="72"/>
      <c r="P517" s="62"/>
      <c r="Q517" s="62"/>
      <c r="R517" s="62"/>
      <c r="S517" s="62"/>
      <c r="T517" s="73"/>
      <c r="U517" s="74"/>
      <c r="V517" s="75"/>
      <c r="W517" s="75"/>
      <c r="X517" s="76"/>
      <c r="Y517" s="77"/>
      <c r="Z517" s="78"/>
      <c r="AA517" s="78"/>
      <c r="AB517" s="78"/>
      <c r="AC517" s="78"/>
      <c r="AD517" s="79"/>
      <c r="AE517" s="78"/>
      <c r="AF517" s="80"/>
      <c r="AG517" s="81"/>
      <c r="AH517" s="80"/>
      <c r="AI517" s="62"/>
      <c r="AJ517" s="62"/>
      <c r="AK517" s="73"/>
      <c r="AL517" s="62"/>
      <c r="AM517" s="73"/>
      <c r="AN517" s="73"/>
      <c r="AO517" s="82"/>
      <c r="AP517" s="82"/>
      <c r="AQ517" s="83"/>
    </row>
    <row r="518" spans="1:43" s="84" customFormat="1" x14ac:dyDescent="0.25">
      <c r="A518" s="62"/>
      <c r="B518" s="67"/>
      <c r="C518" s="62"/>
      <c r="D518" s="67"/>
      <c r="E518" s="68"/>
      <c r="F518" s="68"/>
      <c r="G518" s="68"/>
      <c r="H518" s="69"/>
      <c r="I518" s="68"/>
      <c r="J518" s="67"/>
      <c r="K518" s="70"/>
      <c r="L518" s="71"/>
      <c r="M518" s="66"/>
      <c r="N518" s="62"/>
      <c r="O518" s="72"/>
      <c r="P518" s="62"/>
      <c r="Q518" s="62"/>
      <c r="R518" s="62"/>
      <c r="S518" s="62"/>
      <c r="T518" s="73"/>
      <c r="U518" s="74"/>
      <c r="V518" s="75"/>
      <c r="W518" s="75"/>
      <c r="X518" s="76"/>
      <c r="Y518" s="77"/>
      <c r="Z518" s="78"/>
      <c r="AA518" s="78"/>
      <c r="AB518" s="78"/>
      <c r="AC518" s="78"/>
      <c r="AD518" s="79"/>
      <c r="AE518" s="78"/>
      <c r="AF518" s="80"/>
      <c r="AG518" s="81"/>
      <c r="AH518" s="80"/>
      <c r="AI518" s="62"/>
      <c r="AJ518" s="62"/>
      <c r="AK518" s="73"/>
      <c r="AL518" s="62"/>
      <c r="AM518" s="73"/>
      <c r="AN518" s="73"/>
      <c r="AO518" s="82"/>
      <c r="AP518" s="82"/>
      <c r="AQ518" s="83"/>
    </row>
    <row r="519" spans="1:43" s="84" customFormat="1" x14ac:dyDescent="0.25">
      <c r="A519" s="62"/>
      <c r="B519" s="67"/>
      <c r="C519" s="62"/>
      <c r="D519" s="67"/>
      <c r="E519" s="68"/>
      <c r="F519" s="68"/>
      <c r="G519" s="68"/>
      <c r="H519" s="69"/>
      <c r="I519" s="68"/>
      <c r="J519" s="67"/>
      <c r="K519" s="70"/>
      <c r="L519" s="71"/>
      <c r="M519" s="66"/>
      <c r="N519" s="62"/>
      <c r="O519" s="72"/>
      <c r="P519" s="62"/>
      <c r="Q519" s="62"/>
      <c r="R519" s="62"/>
      <c r="S519" s="62"/>
      <c r="T519" s="73"/>
      <c r="U519" s="74"/>
      <c r="V519" s="75"/>
      <c r="W519" s="75"/>
      <c r="X519" s="76"/>
      <c r="Y519" s="77"/>
      <c r="Z519" s="78"/>
      <c r="AA519" s="78"/>
      <c r="AB519" s="78"/>
      <c r="AC519" s="78"/>
      <c r="AD519" s="79"/>
      <c r="AE519" s="78"/>
      <c r="AF519" s="80"/>
      <c r="AG519" s="81"/>
      <c r="AH519" s="80"/>
      <c r="AI519" s="62"/>
      <c r="AJ519" s="62"/>
      <c r="AK519" s="73"/>
      <c r="AL519" s="62"/>
      <c r="AM519" s="73"/>
      <c r="AN519" s="73"/>
      <c r="AO519" s="82"/>
      <c r="AP519" s="82"/>
      <c r="AQ519" s="83"/>
    </row>
    <row r="520" spans="1:43" s="84" customFormat="1" x14ac:dyDescent="0.25">
      <c r="A520" s="62"/>
      <c r="B520" s="67"/>
      <c r="C520" s="62"/>
      <c r="D520" s="67"/>
      <c r="E520" s="68"/>
      <c r="F520" s="68"/>
      <c r="G520" s="68"/>
      <c r="H520" s="69"/>
      <c r="I520" s="68"/>
      <c r="J520" s="67"/>
      <c r="K520" s="70"/>
      <c r="L520" s="71"/>
      <c r="M520" s="66"/>
      <c r="N520" s="62"/>
      <c r="O520" s="72"/>
      <c r="P520" s="62"/>
      <c r="Q520" s="62"/>
      <c r="R520" s="62"/>
      <c r="S520" s="62"/>
      <c r="T520" s="73"/>
      <c r="U520" s="74"/>
      <c r="V520" s="75"/>
      <c r="W520" s="75"/>
      <c r="X520" s="76"/>
      <c r="Y520" s="77"/>
      <c r="Z520" s="78"/>
      <c r="AA520" s="78"/>
      <c r="AB520" s="78"/>
      <c r="AC520" s="78"/>
      <c r="AD520" s="79"/>
      <c r="AE520" s="78"/>
      <c r="AF520" s="80"/>
      <c r="AG520" s="81"/>
      <c r="AH520" s="80"/>
      <c r="AI520" s="62"/>
      <c r="AJ520" s="62"/>
      <c r="AK520" s="73"/>
      <c r="AL520" s="62"/>
      <c r="AM520" s="73"/>
      <c r="AN520" s="73"/>
      <c r="AO520" s="82"/>
      <c r="AP520" s="82"/>
      <c r="AQ520" s="83"/>
    </row>
    <row r="521" spans="1:43" s="84" customFormat="1" x14ac:dyDescent="0.25">
      <c r="A521" s="62"/>
      <c r="B521" s="67"/>
      <c r="C521" s="62"/>
      <c r="D521" s="67"/>
      <c r="E521" s="68"/>
      <c r="F521" s="68"/>
      <c r="G521" s="68"/>
      <c r="H521" s="69"/>
      <c r="I521" s="68"/>
      <c r="J521" s="67"/>
      <c r="K521" s="70"/>
      <c r="L521" s="71"/>
      <c r="M521" s="66"/>
      <c r="N521" s="62"/>
      <c r="O521" s="72"/>
      <c r="P521" s="62"/>
      <c r="Q521" s="62"/>
      <c r="R521" s="62"/>
      <c r="S521" s="62"/>
      <c r="T521" s="73"/>
      <c r="U521" s="74"/>
      <c r="V521" s="75"/>
      <c r="W521" s="75"/>
      <c r="X521" s="76"/>
      <c r="Y521" s="77"/>
      <c r="Z521" s="78"/>
      <c r="AA521" s="78"/>
      <c r="AB521" s="78"/>
      <c r="AC521" s="78"/>
      <c r="AD521" s="79"/>
      <c r="AE521" s="78"/>
      <c r="AF521" s="80"/>
      <c r="AG521" s="81"/>
      <c r="AH521" s="80"/>
      <c r="AI521" s="62"/>
      <c r="AJ521" s="62"/>
      <c r="AK521" s="73"/>
      <c r="AL521" s="62"/>
      <c r="AM521" s="73"/>
      <c r="AN521" s="73"/>
      <c r="AO521" s="82"/>
      <c r="AP521" s="82"/>
      <c r="AQ521" s="83"/>
    </row>
    <row r="522" spans="1:43" s="84" customFormat="1" x14ac:dyDescent="0.25">
      <c r="A522" s="62"/>
      <c r="B522" s="67"/>
      <c r="C522" s="62"/>
      <c r="D522" s="67"/>
      <c r="E522" s="68"/>
      <c r="F522" s="68"/>
      <c r="G522" s="68"/>
      <c r="H522" s="69"/>
      <c r="I522" s="68"/>
      <c r="J522" s="67"/>
      <c r="K522" s="70"/>
      <c r="L522" s="71"/>
      <c r="M522" s="66"/>
      <c r="N522" s="62"/>
      <c r="O522" s="72"/>
      <c r="P522" s="62"/>
      <c r="Q522" s="62"/>
      <c r="R522" s="62"/>
      <c r="S522" s="62"/>
      <c r="T522" s="73"/>
      <c r="U522" s="74"/>
      <c r="V522" s="75"/>
      <c r="W522" s="75"/>
      <c r="X522" s="76"/>
      <c r="Y522" s="77"/>
      <c r="Z522" s="78"/>
      <c r="AA522" s="78"/>
      <c r="AB522" s="78"/>
      <c r="AC522" s="78"/>
      <c r="AD522" s="79"/>
      <c r="AE522" s="78"/>
      <c r="AF522" s="80"/>
      <c r="AG522" s="81"/>
      <c r="AH522" s="80"/>
      <c r="AI522" s="62"/>
      <c r="AJ522" s="62"/>
      <c r="AK522" s="73"/>
      <c r="AL522" s="62"/>
      <c r="AM522" s="73"/>
      <c r="AN522" s="73"/>
      <c r="AO522" s="82"/>
      <c r="AP522" s="82"/>
      <c r="AQ522" s="83"/>
    </row>
    <row r="523" spans="1:43" s="84" customFormat="1" x14ac:dyDescent="0.25">
      <c r="A523" s="62"/>
      <c r="B523" s="67"/>
      <c r="C523" s="62"/>
      <c r="D523" s="67"/>
      <c r="E523" s="68"/>
      <c r="F523" s="68"/>
      <c r="G523" s="68"/>
      <c r="H523" s="69"/>
      <c r="I523" s="68"/>
      <c r="J523" s="67"/>
      <c r="K523" s="70"/>
      <c r="L523" s="71"/>
      <c r="M523" s="66"/>
      <c r="N523" s="62"/>
      <c r="O523" s="72"/>
      <c r="P523" s="62"/>
      <c r="Q523" s="62"/>
      <c r="R523" s="62"/>
      <c r="S523" s="62"/>
      <c r="T523" s="73"/>
      <c r="U523" s="74"/>
      <c r="V523" s="75"/>
      <c r="W523" s="75"/>
      <c r="X523" s="76"/>
      <c r="Y523" s="77"/>
      <c r="Z523" s="78"/>
      <c r="AA523" s="78"/>
      <c r="AB523" s="78"/>
      <c r="AC523" s="78"/>
      <c r="AD523" s="79"/>
      <c r="AE523" s="78"/>
      <c r="AF523" s="80"/>
      <c r="AG523" s="81"/>
      <c r="AH523" s="80"/>
      <c r="AI523" s="62"/>
      <c r="AJ523" s="62"/>
      <c r="AK523" s="73"/>
      <c r="AL523" s="62"/>
      <c r="AM523" s="73"/>
      <c r="AN523" s="73"/>
      <c r="AO523" s="82"/>
      <c r="AP523" s="82"/>
      <c r="AQ523" s="83"/>
    </row>
    <row r="524" spans="1:43" s="84" customFormat="1" x14ac:dyDescent="0.25">
      <c r="A524" s="62"/>
      <c r="B524" s="67"/>
      <c r="C524" s="62"/>
      <c r="D524" s="67"/>
      <c r="E524" s="68"/>
      <c r="F524" s="68"/>
      <c r="G524" s="68"/>
      <c r="H524" s="69"/>
      <c r="I524" s="68"/>
      <c r="J524" s="67"/>
      <c r="K524" s="70"/>
      <c r="L524" s="71"/>
      <c r="M524" s="66"/>
      <c r="N524" s="62"/>
      <c r="O524" s="72"/>
      <c r="P524" s="62"/>
      <c r="Q524" s="62"/>
      <c r="R524" s="62"/>
      <c r="S524" s="62"/>
      <c r="T524" s="73"/>
      <c r="U524" s="74"/>
      <c r="V524" s="75"/>
      <c r="W524" s="75"/>
      <c r="X524" s="76"/>
      <c r="Y524" s="77"/>
      <c r="Z524" s="78"/>
      <c r="AA524" s="78"/>
      <c r="AB524" s="78"/>
      <c r="AC524" s="78"/>
      <c r="AD524" s="79"/>
      <c r="AE524" s="78"/>
      <c r="AF524" s="80"/>
      <c r="AG524" s="81"/>
      <c r="AH524" s="80"/>
      <c r="AI524" s="62"/>
      <c r="AJ524" s="62"/>
      <c r="AK524" s="73"/>
      <c r="AL524" s="62"/>
      <c r="AM524" s="73"/>
      <c r="AN524" s="73"/>
      <c r="AO524" s="82"/>
      <c r="AP524" s="82"/>
      <c r="AQ524" s="83"/>
    </row>
    <row r="525" spans="1:43" s="84" customFormat="1" x14ac:dyDescent="0.25">
      <c r="A525" s="62"/>
      <c r="B525" s="67"/>
      <c r="C525" s="62"/>
      <c r="D525" s="67"/>
      <c r="E525" s="68"/>
      <c r="F525" s="68"/>
      <c r="G525" s="68"/>
      <c r="H525" s="69"/>
      <c r="I525" s="68"/>
      <c r="J525" s="67"/>
      <c r="K525" s="70"/>
      <c r="L525" s="71"/>
      <c r="M525" s="66"/>
      <c r="N525" s="62"/>
      <c r="O525" s="72"/>
      <c r="P525" s="62"/>
      <c r="Q525" s="62"/>
      <c r="R525" s="62"/>
      <c r="S525" s="62"/>
      <c r="T525" s="73"/>
      <c r="U525" s="74"/>
      <c r="V525" s="75"/>
      <c r="W525" s="75"/>
      <c r="X525" s="76"/>
      <c r="Y525" s="77"/>
      <c r="Z525" s="78"/>
      <c r="AA525" s="78"/>
      <c r="AB525" s="78"/>
      <c r="AC525" s="78"/>
      <c r="AD525" s="79"/>
      <c r="AE525" s="78"/>
      <c r="AF525" s="80"/>
      <c r="AG525" s="81"/>
      <c r="AH525" s="80"/>
      <c r="AI525" s="62"/>
      <c r="AJ525" s="62"/>
      <c r="AK525" s="73"/>
      <c r="AL525" s="62"/>
      <c r="AM525" s="73"/>
      <c r="AN525" s="73"/>
      <c r="AO525" s="82"/>
      <c r="AP525" s="82"/>
      <c r="AQ525" s="83"/>
    </row>
    <row r="526" spans="1:43" s="84" customFormat="1" x14ac:dyDescent="0.25">
      <c r="A526" s="62"/>
      <c r="B526" s="67"/>
      <c r="C526" s="62"/>
      <c r="D526" s="67"/>
      <c r="E526" s="68"/>
      <c r="F526" s="68"/>
      <c r="G526" s="68"/>
      <c r="H526" s="69"/>
      <c r="I526" s="68"/>
      <c r="J526" s="67"/>
      <c r="K526" s="70"/>
      <c r="L526" s="71"/>
      <c r="M526" s="66"/>
      <c r="N526" s="62"/>
      <c r="O526" s="72"/>
      <c r="P526" s="62"/>
      <c r="Q526" s="62"/>
      <c r="R526" s="62"/>
      <c r="S526" s="62"/>
      <c r="T526" s="73"/>
      <c r="U526" s="74"/>
      <c r="V526" s="75"/>
      <c r="W526" s="75"/>
      <c r="X526" s="76"/>
      <c r="Y526" s="77"/>
      <c r="Z526" s="78"/>
      <c r="AA526" s="78"/>
      <c r="AB526" s="78"/>
      <c r="AC526" s="78"/>
      <c r="AD526" s="79"/>
      <c r="AE526" s="78"/>
      <c r="AF526" s="80"/>
      <c r="AG526" s="81"/>
      <c r="AH526" s="80"/>
      <c r="AI526" s="62"/>
      <c r="AJ526" s="62"/>
      <c r="AK526" s="73"/>
      <c r="AL526" s="62"/>
      <c r="AM526" s="73"/>
      <c r="AN526" s="73"/>
      <c r="AO526" s="82"/>
      <c r="AP526" s="82"/>
      <c r="AQ526" s="83"/>
    </row>
    <row r="527" spans="1:43" s="84" customFormat="1" x14ac:dyDescent="0.25">
      <c r="A527" s="62"/>
      <c r="B527" s="67"/>
      <c r="C527" s="62"/>
      <c r="D527" s="67"/>
      <c r="E527" s="68"/>
      <c r="F527" s="68"/>
      <c r="G527" s="68"/>
      <c r="H527" s="69"/>
      <c r="I527" s="68"/>
      <c r="J527" s="67"/>
      <c r="K527" s="70"/>
      <c r="L527" s="71"/>
      <c r="M527" s="66"/>
      <c r="N527" s="62"/>
      <c r="O527" s="72"/>
      <c r="P527" s="62"/>
      <c r="Q527" s="62"/>
      <c r="R527" s="62"/>
      <c r="S527" s="62"/>
      <c r="T527" s="73"/>
      <c r="U527" s="74"/>
      <c r="V527" s="75"/>
      <c r="W527" s="75"/>
      <c r="X527" s="76"/>
      <c r="Y527" s="77"/>
      <c r="Z527" s="78"/>
      <c r="AA527" s="78"/>
      <c r="AB527" s="78"/>
      <c r="AC527" s="78"/>
      <c r="AD527" s="79"/>
      <c r="AE527" s="78"/>
      <c r="AF527" s="80"/>
      <c r="AG527" s="81"/>
      <c r="AH527" s="80"/>
      <c r="AI527" s="62"/>
      <c r="AJ527" s="62"/>
      <c r="AK527" s="73"/>
      <c r="AL527" s="62"/>
      <c r="AM527" s="73"/>
      <c r="AN527" s="73"/>
      <c r="AO527" s="82"/>
      <c r="AP527" s="82"/>
      <c r="AQ527" s="83"/>
    </row>
    <row r="528" spans="1:43" s="84" customFormat="1" x14ac:dyDescent="0.25">
      <c r="A528" s="62"/>
      <c r="B528" s="67"/>
      <c r="C528" s="62"/>
      <c r="D528" s="67"/>
      <c r="E528" s="68"/>
      <c r="F528" s="68"/>
      <c r="G528" s="68"/>
      <c r="H528" s="69"/>
      <c r="I528" s="68"/>
      <c r="J528" s="67"/>
      <c r="K528" s="70"/>
      <c r="L528" s="71"/>
      <c r="M528" s="66"/>
      <c r="N528" s="62"/>
      <c r="O528" s="72"/>
      <c r="P528" s="62"/>
      <c r="Q528" s="62"/>
      <c r="R528" s="62"/>
      <c r="S528" s="62"/>
      <c r="T528" s="73"/>
      <c r="U528" s="74"/>
      <c r="V528" s="75"/>
      <c r="W528" s="75"/>
      <c r="X528" s="76"/>
      <c r="Y528" s="77"/>
      <c r="Z528" s="78"/>
      <c r="AA528" s="78"/>
      <c r="AB528" s="78"/>
      <c r="AC528" s="78"/>
      <c r="AD528" s="79"/>
      <c r="AE528" s="78"/>
      <c r="AF528" s="80"/>
      <c r="AG528" s="81"/>
      <c r="AH528" s="80"/>
      <c r="AI528" s="62"/>
      <c r="AJ528" s="62"/>
      <c r="AK528" s="73"/>
      <c r="AL528" s="62"/>
      <c r="AM528" s="73"/>
      <c r="AN528" s="73"/>
      <c r="AO528" s="82"/>
      <c r="AP528" s="82"/>
      <c r="AQ528" s="83"/>
    </row>
    <row r="529" spans="1:43" s="84" customFormat="1" x14ac:dyDescent="0.25">
      <c r="A529" s="62"/>
      <c r="B529" s="67"/>
      <c r="C529" s="62"/>
      <c r="D529" s="67"/>
      <c r="E529" s="68"/>
      <c r="F529" s="68"/>
      <c r="G529" s="68"/>
      <c r="H529" s="69"/>
      <c r="I529" s="68"/>
      <c r="J529" s="67"/>
      <c r="K529" s="70"/>
      <c r="L529" s="71"/>
      <c r="M529" s="66"/>
      <c r="N529" s="62"/>
      <c r="O529" s="72"/>
      <c r="P529" s="62"/>
      <c r="Q529" s="62"/>
      <c r="R529" s="62"/>
      <c r="S529" s="62"/>
      <c r="T529" s="73"/>
      <c r="U529" s="74"/>
      <c r="V529" s="75"/>
      <c r="W529" s="75"/>
      <c r="X529" s="76"/>
      <c r="Y529" s="77"/>
      <c r="Z529" s="78"/>
      <c r="AA529" s="78"/>
      <c r="AB529" s="78"/>
      <c r="AC529" s="78"/>
      <c r="AD529" s="79"/>
      <c r="AE529" s="78"/>
      <c r="AF529" s="80"/>
      <c r="AG529" s="81"/>
      <c r="AH529" s="80"/>
      <c r="AI529" s="62"/>
      <c r="AJ529" s="62"/>
      <c r="AK529" s="73"/>
      <c r="AL529" s="62"/>
      <c r="AM529" s="73"/>
      <c r="AN529" s="73"/>
      <c r="AO529" s="82"/>
      <c r="AP529" s="82"/>
      <c r="AQ529" s="83"/>
    </row>
    <row r="530" spans="1:43" s="84" customFormat="1" x14ac:dyDescent="0.25">
      <c r="A530" s="62"/>
      <c r="B530" s="67"/>
      <c r="C530" s="62"/>
      <c r="D530" s="67"/>
      <c r="E530" s="68"/>
      <c r="F530" s="68"/>
      <c r="G530" s="68"/>
      <c r="H530" s="69"/>
      <c r="I530" s="68"/>
      <c r="J530" s="67"/>
      <c r="K530" s="70"/>
      <c r="L530" s="71"/>
      <c r="M530" s="66"/>
      <c r="N530" s="62"/>
      <c r="O530" s="72"/>
      <c r="P530" s="62"/>
      <c r="Q530" s="62"/>
      <c r="R530" s="62"/>
      <c r="S530" s="62"/>
      <c r="T530" s="73"/>
      <c r="U530" s="74"/>
      <c r="V530" s="75"/>
      <c r="W530" s="75"/>
      <c r="X530" s="76"/>
      <c r="Y530" s="77"/>
      <c r="Z530" s="78"/>
      <c r="AA530" s="78"/>
      <c r="AB530" s="78"/>
      <c r="AC530" s="78"/>
      <c r="AD530" s="79"/>
      <c r="AE530" s="78"/>
      <c r="AF530" s="80"/>
      <c r="AG530" s="81"/>
      <c r="AH530" s="80"/>
      <c r="AI530" s="62"/>
      <c r="AJ530" s="62"/>
      <c r="AK530" s="73"/>
      <c r="AL530" s="62"/>
      <c r="AM530" s="73"/>
      <c r="AN530" s="73"/>
      <c r="AO530" s="82"/>
      <c r="AP530" s="82"/>
      <c r="AQ530" s="83"/>
    </row>
    <row r="531" spans="1:43" s="84" customFormat="1" x14ac:dyDescent="0.25">
      <c r="A531" s="62"/>
      <c r="B531" s="67"/>
      <c r="C531" s="62"/>
      <c r="D531" s="67"/>
      <c r="E531" s="68"/>
      <c r="F531" s="68"/>
      <c r="G531" s="68"/>
      <c r="H531" s="69"/>
      <c r="I531" s="68"/>
      <c r="J531" s="67"/>
      <c r="K531" s="70"/>
      <c r="L531" s="71"/>
      <c r="M531" s="66"/>
      <c r="N531" s="62"/>
      <c r="O531" s="72"/>
      <c r="P531" s="62"/>
      <c r="Q531" s="62"/>
      <c r="R531" s="62"/>
      <c r="S531" s="62"/>
      <c r="T531" s="73"/>
      <c r="U531" s="74"/>
      <c r="V531" s="75"/>
      <c r="W531" s="75"/>
      <c r="X531" s="76"/>
      <c r="Y531" s="77"/>
      <c r="Z531" s="78"/>
      <c r="AA531" s="78"/>
      <c r="AB531" s="78"/>
      <c r="AC531" s="78"/>
      <c r="AD531" s="79"/>
      <c r="AE531" s="78"/>
      <c r="AF531" s="80"/>
      <c r="AG531" s="81"/>
      <c r="AH531" s="80"/>
      <c r="AI531" s="62"/>
      <c r="AJ531" s="62"/>
      <c r="AK531" s="73"/>
      <c r="AL531" s="62"/>
      <c r="AM531" s="73"/>
      <c r="AN531" s="73"/>
      <c r="AO531" s="82"/>
      <c r="AP531" s="82"/>
      <c r="AQ531" s="83"/>
    </row>
    <row r="532" spans="1:43" s="84" customFormat="1" x14ac:dyDescent="0.25">
      <c r="A532" s="62"/>
      <c r="B532" s="67"/>
      <c r="C532" s="62"/>
      <c r="D532" s="67"/>
      <c r="E532" s="68"/>
      <c r="F532" s="68"/>
      <c r="G532" s="68"/>
      <c r="H532" s="69"/>
      <c r="I532" s="68"/>
      <c r="J532" s="67"/>
      <c r="K532" s="70"/>
      <c r="L532" s="71"/>
      <c r="M532" s="66"/>
      <c r="N532" s="62"/>
      <c r="O532" s="72"/>
      <c r="P532" s="62"/>
      <c r="Q532" s="62"/>
      <c r="R532" s="62"/>
      <c r="S532" s="62"/>
      <c r="T532" s="73"/>
      <c r="U532" s="74"/>
      <c r="V532" s="75"/>
      <c r="W532" s="75"/>
      <c r="X532" s="76"/>
      <c r="Y532" s="77"/>
      <c r="Z532" s="78"/>
      <c r="AA532" s="78"/>
      <c r="AB532" s="78"/>
      <c r="AC532" s="78"/>
      <c r="AD532" s="79"/>
      <c r="AE532" s="78"/>
      <c r="AF532" s="80"/>
      <c r="AG532" s="81"/>
      <c r="AH532" s="80"/>
      <c r="AI532" s="62"/>
      <c r="AJ532" s="62"/>
      <c r="AK532" s="73"/>
      <c r="AL532" s="62"/>
      <c r="AM532" s="73"/>
      <c r="AN532" s="73"/>
      <c r="AO532" s="82"/>
      <c r="AP532" s="82"/>
      <c r="AQ532" s="83"/>
    </row>
    <row r="533" spans="1:43" s="84" customFormat="1" x14ac:dyDescent="0.25">
      <c r="A533" s="62"/>
      <c r="B533" s="67"/>
      <c r="C533" s="62"/>
      <c r="D533" s="67"/>
      <c r="E533" s="68"/>
      <c r="F533" s="68"/>
      <c r="G533" s="68"/>
      <c r="H533" s="69"/>
      <c r="I533" s="68"/>
      <c r="J533" s="67"/>
      <c r="K533" s="70"/>
      <c r="L533" s="71"/>
      <c r="M533" s="66"/>
      <c r="N533" s="62"/>
      <c r="O533" s="72"/>
      <c r="P533" s="62"/>
      <c r="Q533" s="62"/>
      <c r="R533" s="62"/>
      <c r="S533" s="62"/>
      <c r="T533" s="73"/>
      <c r="U533" s="74"/>
      <c r="V533" s="75"/>
      <c r="W533" s="75"/>
      <c r="X533" s="76"/>
      <c r="Y533" s="77"/>
      <c r="Z533" s="78"/>
      <c r="AA533" s="78"/>
      <c r="AB533" s="78"/>
      <c r="AC533" s="78"/>
      <c r="AD533" s="79"/>
      <c r="AE533" s="78"/>
      <c r="AF533" s="80"/>
      <c r="AG533" s="81"/>
      <c r="AH533" s="80"/>
      <c r="AI533" s="62"/>
      <c r="AJ533" s="62"/>
      <c r="AK533" s="73"/>
      <c r="AL533" s="62"/>
      <c r="AM533" s="73"/>
      <c r="AN533" s="73"/>
      <c r="AO533" s="82"/>
      <c r="AP533" s="82"/>
      <c r="AQ533" s="83"/>
    </row>
    <row r="534" spans="1:43" s="84" customFormat="1" x14ac:dyDescent="0.25">
      <c r="A534" s="62"/>
      <c r="B534" s="67"/>
      <c r="C534" s="62"/>
      <c r="D534" s="67"/>
      <c r="E534" s="68"/>
      <c r="F534" s="68"/>
      <c r="G534" s="68"/>
      <c r="H534" s="69"/>
      <c r="I534" s="68"/>
      <c r="J534" s="67"/>
      <c r="K534" s="70"/>
      <c r="L534" s="71"/>
      <c r="M534" s="66"/>
      <c r="N534" s="62"/>
      <c r="O534" s="72"/>
      <c r="P534" s="62"/>
      <c r="Q534" s="62"/>
      <c r="R534" s="62"/>
      <c r="S534" s="62"/>
      <c r="T534" s="73"/>
      <c r="U534" s="74"/>
      <c r="V534" s="75"/>
      <c r="W534" s="75"/>
      <c r="X534" s="76"/>
      <c r="Y534" s="77"/>
      <c r="Z534" s="78"/>
      <c r="AA534" s="78"/>
      <c r="AB534" s="78"/>
      <c r="AC534" s="78"/>
      <c r="AD534" s="79"/>
      <c r="AE534" s="78"/>
      <c r="AF534" s="80"/>
      <c r="AG534" s="81"/>
      <c r="AH534" s="80"/>
      <c r="AI534" s="62"/>
      <c r="AJ534" s="62"/>
      <c r="AK534" s="73"/>
      <c r="AL534" s="62"/>
      <c r="AM534" s="73"/>
      <c r="AN534" s="73"/>
      <c r="AO534" s="82"/>
      <c r="AP534" s="82"/>
      <c r="AQ534" s="83"/>
    </row>
    <row r="535" spans="1:43" s="84" customFormat="1" x14ac:dyDescent="0.25">
      <c r="A535" s="62"/>
      <c r="B535" s="67"/>
      <c r="C535" s="62"/>
      <c r="D535" s="67"/>
      <c r="E535" s="68"/>
      <c r="F535" s="68"/>
      <c r="G535" s="68"/>
      <c r="H535" s="69"/>
      <c r="I535" s="68"/>
      <c r="J535" s="67"/>
      <c r="K535" s="70"/>
      <c r="L535" s="71"/>
      <c r="M535" s="66"/>
      <c r="N535" s="62"/>
      <c r="O535" s="72"/>
      <c r="P535" s="62"/>
      <c r="Q535" s="62"/>
      <c r="R535" s="62"/>
      <c r="S535" s="62"/>
      <c r="T535" s="73"/>
      <c r="U535" s="74"/>
      <c r="V535" s="75"/>
      <c r="W535" s="75"/>
      <c r="X535" s="76"/>
      <c r="Y535" s="77"/>
      <c r="Z535" s="78"/>
      <c r="AA535" s="78"/>
      <c r="AB535" s="78"/>
      <c r="AC535" s="78"/>
      <c r="AD535" s="79"/>
      <c r="AE535" s="78"/>
      <c r="AF535" s="80"/>
      <c r="AG535" s="81"/>
      <c r="AH535" s="80"/>
      <c r="AI535" s="62"/>
      <c r="AJ535" s="62"/>
      <c r="AK535" s="73"/>
      <c r="AL535" s="62"/>
      <c r="AM535" s="73"/>
      <c r="AN535" s="73"/>
      <c r="AO535" s="82"/>
      <c r="AP535" s="82"/>
      <c r="AQ535" s="83"/>
    </row>
    <row r="536" spans="1:43" s="84" customFormat="1" x14ac:dyDescent="0.25">
      <c r="A536" s="62"/>
      <c r="B536" s="67"/>
      <c r="C536" s="62"/>
      <c r="D536" s="67"/>
      <c r="E536" s="68"/>
      <c r="F536" s="68"/>
      <c r="G536" s="68"/>
      <c r="H536" s="69"/>
      <c r="I536" s="68"/>
      <c r="J536" s="67"/>
      <c r="K536" s="70"/>
      <c r="L536" s="71"/>
      <c r="M536" s="66"/>
      <c r="N536" s="62"/>
      <c r="O536" s="72"/>
      <c r="P536" s="62"/>
      <c r="Q536" s="62"/>
      <c r="R536" s="62"/>
      <c r="S536" s="62"/>
      <c r="T536" s="73"/>
      <c r="U536" s="74"/>
      <c r="V536" s="75"/>
      <c r="W536" s="75"/>
      <c r="X536" s="76"/>
      <c r="Y536" s="77"/>
      <c r="Z536" s="78"/>
      <c r="AA536" s="78"/>
      <c r="AB536" s="78"/>
      <c r="AC536" s="78"/>
      <c r="AD536" s="79"/>
      <c r="AE536" s="78"/>
      <c r="AF536" s="80"/>
      <c r="AG536" s="81"/>
      <c r="AH536" s="80"/>
      <c r="AI536" s="62"/>
      <c r="AJ536" s="62"/>
      <c r="AK536" s="73"/>
      <c r="AL536" s="62"/>
      <c r="AM536" s="73"/>
      <c r="AN536" s="73"/>
      <c r="AO536" s="82"/>
      <c r="AP536" s="82"/>
      <c r="AQ536" s="83"/>
    </row>
    <row r="537" spans="1:43" s="84" customFormat="1" x14ac:dyDescent="0.25">
      <c r="A537" s="62"/>
      <c r="B537" s="67"/>
      <c r="C537" s="62"/>
      <c r="D537" s="67"/>
      <c r="E537" s="68"/>
      <c r="F537" s="68"/>
      <c r="G537" s="68"/>
      <c r="H537" s="69"/>
      <c r="I537" s="68"/>
      <c r="J537" s="67"/>
      <c r="K537" s="70"/>
      <c r="L537" s="71"/>
      <c r="M537" s="66"/>
      <c r="N537" s="62"/>
      <c r="O537" s="72"/>
      <c r="P537" s="62"/>
      <c r="Q537" s="62"/>
      <c r="R537" s="62"/>
      <c r="S537" s="62"/>
      <c r="T537" s="73"/>
      <c r="U537" s="74"/>
      <c r="V537" s="75"/>
      <c r="W537" s="75"/>
      <c r="X537" s="76"/>
      <c r="Y537" s="77"/>
      <c r="Z537" s="78"/>
      <c r="AA537" s="78"/>
      <c r="AB537" s="78"/>
      <c r="AC537" s="78"/>
      <c r="AD537" s="79"/>
      <c r="AE537" s="78"/>
      <c r="AF537" s="80"/>
      <c r="AG537" s="81"/>
      <c r="AH537" s="80"/>
      <c r="AI537" s="62"/>
      <c r="AJ537" s="62"/>
      <c r="AK537" s="73"/>
      <c r="AL537" s="62"/>
      <c r="AM537" s="73"/>
      <c r="AN537" s="73"/>
      <c r="AO537" s="82"/>
      <c r="AP537" s="82"/>
      <c r="AQ537" s="83"/>
    </row>
    <row r="538" spans="1:43" s="84" customFormat="1" x14ac:dyDescent="0.25">
      <c r="A538" s="62"/>
      <c r="B538" s="67"/>
      <c r="C538" s="62"/>
      <c r="D538" s="67"/>
      <c r="E538" s="68"/>
      <c r="F538" s="68"/>
      <c r="G538" s="68"/>
      <c r="H538" s="69"/>
      <c r="I538" s="68"/>
      <c r="J538" s="67"/>
      <c r="K538" s="70"/>
      <c r="L538" s="71"/>
      <c r="M538" s="66"/>
      <c r="N538" s="62"/>
      <c r="O538" s="72"/>
      <c r="P538" s="62"/>
      <c r="Q538" s="62"/>
      <c r="R538" s="62"/>
      <c r="S538" s="62"/>
      <c r="T538" s="73"/>
      <c r="U538" s="74"/>
      <c r="V538" s="75"/>
      <c r="W538" s="75"/>
      <c r="X538" s="76"/>
      <c r="Y538" s="77"/>
      <c r="Z538" s="78"/>
      <c r="AA538" s="78"/>
      <c r="AB538" s="78"/>
      <c r="AC538" s="78"/>
      <c r="AD538" s="79"/>
      <c r="AE538" s="78"/>
      <c r="AF538" s="80"/>
      <c r="AG538" s="81"/>
      <c r="AH538" s="80"/>
      <c r="AI538" s="62"/>
      <c r="AJ538" s="62"/>
      <c r="AK538" s="73"/>
      <c r="AL538" s="62"/>
      <c r="AM538" s="73"/>
      <c r="AN538" s="73"/>
      <c r="AO538" s="82"/>
      <c r="AP538" s="82"/>
      <c r="AQ538" s="83"/>
    </row>
    <row r="539" spans="1:43" s="84" customFormat="1" x14ac:dyDescent="0.25">
      <c r="A539" s="62"/>
      <c r="B539" s="67"/>
      <c r="C539" s="62"/>
      <c r="D539" s="67"/>
      <c r="E539" s="68"/>
      <c r="F539" s="68"/>
      <c r="G539" s="68"/>
      <c r="H539" s="69"/>
      <c r="I539" s="68"/>
      <c r="J539" s="67"/>
      <c r="K539" s="70"/>
      <c r="L539" s="71"/>
      <c r="M539" s="66"/>
      <c r="N539" s="62"/>
      <c r="O539" s="72"/>
      <c r="P539" s="62"/>
      <c r="Q539" s="62"/>
      <c r="R539" s="62"/>
      <c r="S539" s="62"/>
      <c r="T539" s="73"/>
      <c r="U539" s="74"/>
      <c r="V539" s="75"/>
      <c r="W539" s="75"/>
      <c r="X539" s="76"/>
      <c r="Y539" s="77"/>
      <c r="Z539" s="78"/>
      <c r="AA539" s="78"/>
      <c r="AB539" s="78"/>
      <c r="AC539" s="78"/>
      <c r="AD539" s="79"/>
      <c r="AE539" s="78"/>
      <c r="AF539" s="80"/>
      <c r="AG539" s="81"/>
      <c r="AH539" s="80"/>
      <c r="AI539" s="62"/>
      <c r="AJ539" s="62"/>
      <c r="AK539" s="73"/>
      <c r="AL539" s="62"/>
      <c r="AM539" s="73"/>
      <c r="AN539" s="73"/>
      <c r="AO539" s="82"/>
      <c r="AP539" s="82"/>
      <c r="AQ539" s="83"/>
    </row>
    <row r="540" spans="1:43" s="84" customFormat="1" x14ac:dyDescent="0.25">
      <c r="A540" s="62"/>
      <c r="B540" s="67"/>
      <c r="C540" s="62"/>
      <c r="D540" s="67"/>
      <c r="E540" s="68"/>
      <c r="F540" s="68"/>
      <c r="G540" s="68"/>
      <c r="H540" s="69"/>
      <c r="I540" s="68"/>
      <c r="J540" s="67"/>
      <c r="K540" s="70"/>
      <c r="L540" s="71"/>
      <c r="M540" s="66"/>
      <c r="N540" s="62"/>
      <c r="O540" s="72"/>
      <c r="P540" s="62"/>
      <c r="Q540" s="62"/>
      <c r="R540" s="62"/>
      <c r="S540" s="62"/>
      <c r="T540" s="73"/>
      <c r="U540" s="74"/>
      <c r="V540" s="75"/>
      <c r="W540" s="75"/>
      <c r="X540" s="76"/>
      <c r="Y540" s="77"/>
      <c r="Z540" s="78"/>
      <c r="AA540" s="78"/>
      <c r="AB540" s="78"/>
      <c r="AC540" s="78"/>
      <c r="AD540" s="79"/>
      <c r="AE540" s="78"/>
      <c r="AF540" s="80"/>
      <c r="AG540" s="81"/>
      <c r="AH540" s="80"/>
      <c r="AI540" s="62"/>
      <c r="AJ540" s="62"/>
      <c r="AK540" s="73"/>
      <c r="AL540" s="62"/>
      <c r="AM540" s="73"/>
      <c r="AN540" s="73"/>
      <c r="AO540" s="82"/>
      <c r="AP540" s="82"/>
      <c r="AQ540" s="83"/>
    </row>
    <row r="541" spans="1:43" s="84" customFormat="1" x14ac:dyDescent="0.25">
      <c r="A541" s="62"/>
      <c r="B541" s="67"/>
      <c r="C541" s="62"/>
      <c r="D541" s="67"/>
      <c r="E541" s="68"/>
      <c r="F541" s="68"/>
      <c r="G541" s="68"/>
      <c r="H541" s="69"/>
      <c r="I541" s="68"/>
      <c r="J541" s="67"/>
      <c r="K541" s="70"/>
      <c r="L541" s="71"/>
      <c r="M541" s="66"/>
      <c r="N541" s="62"/>
      <c r="O541" s="72"/>
      <c r="P541" s="62"/>
      <c r="Q541" s="62"/>
      <c r="R541" s="62"/>
      <c r="S541" s="62"/>
      <c r="T541" s="73"/>
      <c r="U541" s="74"/>
      <c r="V541" s="75"/>
      <c r="W541" s="75"/>
      <c r="X541" s="76"/>
      <c r="Y541" s="77"/>
      <c r="Z541" s="78"/>
      <c r="AA541" s="78"/>
      <c r="AB541" s="78"/>
      <c r="AC541" s="78"/>
      <c r="AD541" s="79"/>
      <c r="AE541" s="78"/>
      <c r="AF541" s="80"/>
      <c r="AG541" s="81"/>
      <c r="AH541" s="80"/>
      <c r="AI541" s="62"/>
      <c r="AJ541" s="62"/>
      <c r="AK541" s="73"/>
      <c r="AL541" s="62"/>
      <c r="AM541" s="73"/>
      <c r="AN541" s="73"/>
      <c r="AO541" s="82"/>
      <c r="AP541" s="82"/>
      <c r="AQ541" s="83"/>
    </row>
    <row r="542" spans="1:43" s="84" customFormat="1" x14ac:dyDescent="0.25">
      <c r="A542" s="62"/>
      <c r="B542" s="67"/>
      <c r="C542" s="62"/>
      <c r="D542" s="67"/>
      <c r="E542" s="68"/>
      <c r="F542" s="68"/>
      <c r="G542" s="68"/>
      <c r="H542" s="69"/>
      <c r="I542" s="68"/>
      <c r="J542" s="67"/>
      <c r="K542" s="70"/>
      <c r="L542" s="71"/>
      <c r="M542" s="66"/>
      <c r="N542" s="62"/>
      <c r="O542" s="72"/>
      <c r="P542" s="62"/>
      <c r="Q542" s="62"/>
      <c r="R542" s="62"/>
      <c r="S542" s="62"/>
      <c r="T542" s="73"/>
      <c r="U542" s="74"/>
      <c r="V542" s="75"/>
      <c r="W542" s="75"/>
      <c r="X542" s="76"/>
      <c r="Y542" s="77"/>
      <c r="Z542" s="78"/>
      <c r="AA542" s="78"/>
      <c r="AB542" s="78"/>
      <c r="AC542" s="78"/>
      <c r="AD542" s="79"/>
      <c r="AE542" s="78"/>
      <c r="AF542" s="80"/>
      <c r="AG542" s="81"/>
      <c r="AH542" s="80"/>
      <c r="AI542" s="62"/>
      <c r="AJ542" s="62"/>
      <c r="AK542" s="73"/>
      <c r="AL542" s="62"/>
      <c r="AM542" s="73"/>
      <c r="AN542" s="73"/>
      <c r="AO542" s="82"/>
      <c r="AP542" s="82"/>
      <c r="AQ542" s="83"/>
    </row>
    <row r="543" spans="1:43" s="84" customFormat="1" x14ac:dyDescent="0.25">
      <c r="A543" s="62"/>
      <c r="B543" s="67"/>
      <c r="C543" s="62"/>
      <c r="D543" s="67"/>
      <c r="E543" s="68"/>
      <c r="F543" s="68"/>
      <c r="G543" s="68"/>
      <c r="H543" s="69"/>
      <c r="I543" s="68"/>
      <c r="J543" s="67"/>
      <c r="K543" s="70"/>
      <c r="L543" s="71"/>
      <c r="M543" s="66"/>
      <c r="N543" s="62"/>
      <c r="O543" s="72"/>
      <c r="P543" s="62"/>
      <c r="Q543" s="62"/>
      <c r="R543" s="62"/>
      <c r="S543" s="62"/>
      <c r="T543" s="73"/>
      <c r="U543" s="74"/>
      <c r="V543" s="75"/>
      <c r="W543" s="75"/>
      <c r="X543" s="76"/>
      <c r="Y543" s="77"/>
      <c r="Z543" s="78"/>
      <c r="AA543" s="78"/>
      <c r="AB543" s="78"/>
      <c r="AC543" s="78"/>
      <c r="AD543" s="79"/>
      <c r="AE543" s="78"/>
      <c r="AF543" s="80"/>
      <c r="AG543" s="81"/>
      <c r="AH543" s="80"/>
      <c r="AI543" s="62"/>
      <c r="AJ543" s="62"/>
      <c r="AK543" s="73"/>
      <c r="AL543" s="62"/>
      <c r="AM543" s="73"/>
      <c r="AN543" s="73"/>
      <c r="AO543" s="82"/>
      <c r="AP543" s="82"/>
      <c r="AQ543" s="83"/>
    </row>
    <row r="544" spans="1:43" s="84" customFormat="1" x14ac:dyDescent="0.25">
      <c r="A544" s="62"/>
      <c r="B544" s="67"/>
      <c r="C544" s="62"/>
      <c r="D544" s="67"/>
      <c r="E544" s="68"/>
      <c r="F544" s="68"/>
      <c r="G544" s="68"/>
      <c r="H544" s="69"/>
      <c r="I544" s="68"/>
      <c r="J544" s="67"/>
      <c r="K544" s="70"/>
      <c r="L544" s="71"/>
      <c r="M544" s="66"/>
      <c r="N544" s="62"/>
      <c r="O544" s="72"/>
      <c r="P544" s="62"/>
      <c r="Q544" s="62"/>
      <c r="R544" s="62"/>
      <c r="S544" s="62"/>
      <c r="T544" s="73"/>
      <c r="U544" s="74"/>
      <c r="V544" s="75"/>
      <c r="W544" s="75"/>
      <c r="X544" s="76"/>
      <c r="Y544" s="77"/>
      <c r="Z544" s="78"/>
      <c r="AA544" s="78"/>
      <c r="AB544" s="78"/>
      <c r="AC544" s="78"/>
      <c r="AD544" s="79"/>
      <c r="AE544" s="78"/>
      <c r="AF544" s="80"/>
      <c r="AG544" s="81"/>
      <c r="AH544" s="80"/>
      <c r="AI544" s="62"/>
      <c r="AJ544" s="62"/>
      <c r="AK544" s="73"/>
      <c r="AL544" s="62"/>
      <c r="AM544" s="73"/>
      <c r="AN544" s="73"/>
      <c r="AO544" s="82"/>
      <c r="AP544" s="82"/>
      <c r="AQ544" s="83"/>
    </row>
    <row r="545" spans="1:43" s="84" customFormat="1" x14ac:dyDescent="0.25">
      <c r="A545" s="62"/>
      <c r="B545" s="67"/>
      <c r="C545" s="62"/>
      <c r="D545" s="67"/>
      <c r="E545" s="68"/>
      <c r="F545" s="68"/>
      <c r="G545" s="68"/>
      <c r="H545" s="69"/>
      <c r="I545" s="68"/>
      <c r="J545" s="67"/>
      <c r="K545" s="70"/>
      <c r="L545" s="71"/>
      <c r="M545" s="66"/>
      <c r="N545" s="62"/>
      <c r="O545" s="72"/>
      <c r="P545" s="62"/>
      <c r="Q545" s="62"/>
      <c r="R545" s="62"/>
      <c r="S545" s="62"/>
      <c r="T545" s="73"/>
      <c r="U545" s="74"/>
      <c r="V545" s="75"/>
      <c r="W545" s="75"/>
      <c r="X545" s="76"/>
      <c r="Y545" s="77"/>
      <c r="Z545" s="78"/>
      <c r="AA545" s="78"/>
      <c r="AB545" s="78"/>
      <c r="AC545" s="78"/>
      <c r="AD545" s="79"/>
      <c r="AE545" s="78"/>
      <c r="AF545" s="80"/>
      <c r="AG545" s="81"/>
      <c r="AH545" s="80"/>
      <c r="AI545" s="62"/>
      <c r="AJ545" s="62"/>
      <c r="AK545" s="73"/>
      <c r="AL545" s="62"/>
      <c r="AM545" s="73"/>
      <c r="AN545" s="73"/>
      <c r="AO545" s="82"/>
      <c r="AP545" s="82"/>
      <c r="AQ545" s="83"/>
    </row>
    <row r="546" spans="1:43" s="84" customFormat="1" x14ac:dyDescent="0.25">
      <c r="A546" s="62"/>
      <c r="B546" s="67"/>
      <c r="C546" s="62"/>
      <c r="D546" s="67"/>
      <c r="E546" s="68"/>
      <c r="F546" s="68"/>
      <c r="G546" s="68"/>
      <c r="H546" s="69"/>
      <c r="I546" s="68"/>
      <c r="J546" s="67"/>
      <c r="K546" s="70"/>
      <c r="L546" s="71"/>
      <c r="M546" s="66"/>
      <c r="N546" s="62"/>
      <c r="O546" s="72"/>
      <c r="P546" s="62"/>
      <c r="Q546" s="62"/>
      <c r="R546" s="62"/>
      <c r="S546" s="62"/>
      <c r="T546" s="73"/>
      <c r="U546" s="74"/>
      <c r="V546" s="75"/>
      <c r="W546" s="75"/>
      <c r="X546" s="76"/>
      <c r="Y546" s="77"/>
      <c r="Z546" s="78"/>
      <c r="AA546" s="78"/>
      <c r="AB546" s="78"/>
      <c r="AC546" s="78"/>
      <c r="AD546" s="79"/>
      <c r="AE546" s="78"/>
      <c r="AF546" s="80"/>
      <c r="AG546" s="81"/>
      <c r="AH546" s="80"/>
      <c r="AI546" s="62"/>
      <c r="AJ546" s="62"/>
      <c r="AK546" s="73"/>
      <c r="AL546" s="62"/>
      <c r="AM546" s="73"/>
      <c r="AN546" s="73"/>
      <c r="AO546" s="82"/>
      <c r="AP546" s="82"/>
      <c r="AQ546" s="83"/>
    </row>
    <row r="547" spans="1:43" s="84" customFormat="1" x14ac:dyDescent="0.25">
      <c r="A547" s="62"/>
      <c r="B547" s="67"/>
      <c r="C547" s="62"/>
      <c r="D547" s="67"/>
      <c r="E547" s="68"/>
      <c r="F547" s="68"/>
      <c r="G547" s="68"/>
      <c r="H547" s="69"/>
      <c r="I547" s="68"/>
      <c r="J547" s="67"/>
      <c r="K547" s="70"/>
      <c r="L547" s="71"/>
      <c r="M547" s="66"/>
      <c r="N547" s="62"/>
      <c r="O547" s="72"/>
      <c r="P547" s="62"/>
      <c r="Q547" s="62"/>
      <c r="R547" s="62"/>
      <c r="S547" s="62"/>
      <c r="T547" s="73"/>
      <c r="U547" s="74"/>
      <c r="V547" s="75"/>
      <c r="W547" s="75"/>
      <c r="X547" s="76"/>
      <c r="Y547" s="77"/>
      <c r="Z547" s="78"/>
      <c r="AA547" s="78"/>
      <c r="AB547" s="78"/>
      <c r="AC547" s="78"/>
      <c r="AD547" s="79"/>
      <c r="AE547" s="78"/>
      <c r="AF547" s="80"/>
      <c r="AG547" s="81"/>
      <c r="AH547" s="80"/>
      <c r="AI547" s="62"/>
      <c r="AJ547" s="62"/>
      <c r="AK547" s="73"/>
      <c r="AL547" s="62"/>
      <c r="AM547" s="73"/>
      <c r="AN547" s="73"/>
      <c r="AO547" s="82"/>
      <c r="AP547" s="82"/>
      <c r="AQ547" s="83"/>
    </row>
    <row r="548" spans="1:43" s="84" customFormat="1" x14ac:dyDescent="0.25">
      <c r="A548" s="62"/>
      <c r="B548" s="67"/>
      <c r="C548" s="62"/>
      <c r="D548" s="67"/>
      <c r="E548" s="68"/>
      <c r="F548" s="68"/>
      <c r="G548" s="68"/>
      <c r="H548" s="69"/>
      <c r="I548" s="68"/>
      <c r="J548" s="67"/>
      <c r="K548" s="70"/>
      <c r="L548" s="71"/>
      <c r="M548" s="66"/>
      <c r="N548" s="62"/>
      <c r="O548" s="72"/>
      <c r="P548" s="62"/>
      <c r="Q548" s="62"/>
      <c r="R548" s="62"/>
      <c r="S548" s="62"/>
      <c r="T548" s="73"/>
      <c r="U548" s="74"/>
      <c r="V548" s="75"/>
      <c r="W548" s="75"/>
      <c r="X548" s="76"/>
      <c r="Y548" s="77"/>
      <c r="Z548" s="78"/>
      <c r="AA548" s="78"/>
      <c r="AB548" s="78"/>
      <c r="AC548" s="78"/>
      <c r="AD548" s="79"/>
      <c r="AE548" s="78"/>
      <c r="AF548" s="80"/>
      <c r="AG548" s="81"/>
      <c r="AH548" s="80"/>
      <c r="AI548" s="62"/>
      <c r="AJ548" s="62"/>
      <c r="AK548" s="73"/>
      <c r="AL548" s="62"/>
      <c r="AM548" s="73"/>
      <c r="AN548" s="73"/>
      <c r="AO548" s="82"/>
      <c r="AP548" s="82"/>
      <c r="AQ548" s="83"/>
    </row>
    <row r="549" spans="1:43" s="84" customFormat="1" x14ac:dyDescent="0.25">
      <c r="A549" s="62"/>
      <c r="B549" s="67"/>
      <c r="C549" s="62"/>
      <c r="D549" s="67"/>
      <c r="E549" s="68"/>
      <c r="F549" s="68"/>
      <c r="G549" s="68"/>
      <c r="H549" s="69"/>
      <c r="I549" s="68"/>
      <c r="J549" s="67"/>
      <c r="K549" s="70"/>
      <c r="L549" s="71"/>
      <c r="M549" s="66"/>
      <c r="N549" s="62"/>
      <c r="O549" s="72"/>
      <c r="P549" s="62"/>
      <c r="Q549" s="62"/>
      <c r="R549" s="62"/>
      <c r="S549" s="62"/>
      <c r="T549" s="73"/>
      <c r="U549" s="74"/>
      <c r="V549" s="75"/>
      <c r="W549" s="75"/>
      <c r="X549" s="76"/>
      <c r="Y549" s="77"/>
      <c r="Z549" s="78"/>
      <c r="AA549" s="78"/>
      <c r="AB549" s="78"/>
      <c r="AC549" s="78"/>
      <c r="AD549" s="79"/>
      <c r="AE549" s="78"/>
      <c r="AF549" s="80"/>
      <c r="AG549" s="81"/>
      <c r="AH549" s="80"/>
      <c r="AI549" s="62"/>
      <c r="AJ549" s="62"/>
      <c r="AK549" s="73"/>
      <c r="AL549" s="62"/>
      <c r="AM549" s="73"/>
      <c r="AN549" s="73"/>
      <c r="AO549" s="82"/>
      <c r="AP549" s="82"/>
      <c r="AQ549" s="83"/>
    </row>
    <row r="550" spans="1:43" s="84" customFormat="1" x14ac:dyDescent="0.25">
      <c r="A550" s="62"/>
      <c r="B550" s="67"/>
      <c r="C550" s="62"/>
      <c r="D550" s="67"/>
      <c r="E550" s="68"/>
      <c r="F550" s="68"/>
      <c r="G550" s="68"/>
      <c r="H550" s="69"/>
      <c r="I550" s="68"/>
      <c r="J550" s="67"/>
      <c r="K550" s="70"/>
      <c r="L550" s="71"/>
      <c r="M550" s="66"/>
      <c r="N550" s="62"/>
      <c r="O550" s="72"/>
      <c r="P550" s="62"/>
      <c r="Q550" s="62"/>
      <c r="R550" s="62"/>
      <c r="S550" s="62"/>
      <c r="T550" s="73"/>
      <c r="U550" s="74"/>
      <c r="V550" s="75"/>
      <c r="W550" s="75"/>
      <c r="X550" s="76"/>
      <c r="Y550" s="77"/>
      <c r="Z550" s="78"/>
      <c r="AA550" s="78"/>
      <c r="AB550" s="78"/>
      <c r="AC550" s="78"/>
      <c r="AD550" s="79"/>
      <c r="AE550" s="78"/>
      <c r="AF550" s="80"/>
      <c r="AG550" s="81"/>
      <c r="AH550" s="80"/>
      <c r="AI550" s="62"/>
      <c r="AJ550" s="62"/>
      <c r="AK550" s="73"/>
      <c r="AL550" s="62"/>
      <c r="AM550" s="73"/>
      <c r="AN550" s="73"/>
      <c r="AO550" s="82"/>
      <c r="AP550" s="82"/>
      <c r="AQ550" s="83"/>
    </row>
    <row r="551" spans="1:43" s="84" customFormat="1" x14ac:dyDescent="0.25">
      <c r="A551" s="62"/>
      <c r="B551" s="67"/>
      <c r="C551" s="62"/>
      <c r="D551" s="67"/>
      <c r="E551" s="68"/>
      <c r="F551" s="68"/>
      <c r="G551" s="68"/>
      <c r="H551" s="69"/>
      <c r="I551" s="68"/>
      <c r="J551" s="67"/>
      <c r="K551" s="70"/>
      <c r="L551" s="71"/>
      <c r="M551" s="66"/>
      <c r="N551" s="62"/>
      <c r="O551" s="72"/>
      <c r="P551" s="62"/>
      <c r="Q551" s="62"/>
      <c r="R551" s="62"/>
      <c r="S551" s="62"/>
      <c r="T551" s="73"/>
      <c r="U551" s="74"/>
      <c r="V551" s="75"/>
      <c r="W551" s="75"/>
      <c r="X551" s="76"/>
      <c r="Y551" s="77"/>
      <c r="Z551" s="78"/>
      <c r="AA551" s="78"/>
      <c r="AB551" s="78"/>
      <c r="AC551" s="78"/>
      <c r="AD551" s="79"/>
      <c r="AE551" s="78"/>
      <c r="AF551" s="80"/>
      <c r="AG551" s="81"/>
      <c r="AH551" s="80"/>
      <c r="AI551" s="62"/>
      <c r="AJ551" s="62"/>
      <c r="AK551" s="73"/>
      <c r="AL551" s="62"/>
      <c r="AM551" s="73"/>
      <c r="AN551" s="73"/>
      <c r="AO551" s="82"/>
      <c r="AP551" s="82"/>
      <c r="AQ551" s="83"/>
    </row>
    <row r="552" spans="1:43" s="84" customFormat="1" x14ac:dyDescent="0.25">
      <c r="A552" s="62"/>
      <c r="B552" s="67"/>
      <c r="C552" s="62"/>
      <c r="D552" s="67"/>
      <c r="E552" s="68"/>
      <c r="F552" s="68"/>
      <c r="G552" s="68"/>
      <c r="H552" s="69"/>
      <c r="I552" s="68"/>
      <c r="J552" s="67"/>
      <c r="K552" s="70"/>
      <c r="L552" s="71"/>
      <c r="M552" s="66"/>
      <c r="N552" s="62"/>
      <c r="O552" s="72"/>
      <c r="P552" s="62"/>
      <c r="Q552" s="62"/>
      <c r="R552" s="62"/>
      <c r="S552" s="62"/>
      <c r="T552" s="73"/>
      <c r="U552" s="74"/>
      <c r="V552" s="75"/>
      <c r="W552" s="75"/>
      <c r="X552" s="76"/>
      <c r="Y552" s="77"/>
      <c r="Z552" s="78"/>
      <c r="AA552" s="78"/>
      <c r="AB552" s="78"/>
      <c r="AC552" s="78"/>
      <c r="AD552" s="79"/>
      <c r="AE552" s="78"/>
      <c r="AF552" s="80"/>
      <c r="AG552" s="81"/>
      <c r="AH552" s="80"/>
      <c r="AI552" s="62"/>
      <c r="AJ552" s="62"/>
      <c r="AK552" s="73"/>
      <c r="AL552" s="62"/>
      <c r="AM552" s="73"/>
      <c r="AN552" s="73"/>
      <c r="AO552" s="82"/>
      <c r="AP552" s="82"/>
      <c r="AQ552" s="83"/>
    </row>
    <row r="553" spans="1:43" s="84" customFormat="1" x14ac:dyDescent="0.25">
      <c r="A553" s="62"/>
      <c r="B553" s="67"/>
      <c r="C553" s="62"/>
      <c r="D553" s="67"/>
      <c r="E553" s="68"/>
      <c r="F553" s="68"/>
      <c r="G553" s="68"/>
      <c r="H553" s="69"/>
      <c r="I553" s="68"/>
      <c r="J553" s="67"/>
      <c r="K553" s="70"/>
      <c r="L553" s="71"/>
      <c r="M553" s="66"/>
      <c r="N553" s="62"/>
      <c r="O553" s="72"/>
      <c r="P553" s="62"/>
      <c r="Q553" s="62"/>
      <c r="R553" s="62"/>
      <c r="S553" s="62"/>
      <c r="T553" s="73"/>
      <c r="U553" s="74"/>
      <c r="V553" s="75"/>
      <c r="W553" s="75"/>
      <c r="X553" s="76"/>
      <c r="Y553" s="77"/>
      <c r="Z553" s="78"/>
      <c r="AA553" s="78"/>
      <c r="AB553" s="78"/>
      <c r="AC553" s="78"/>
      <c r="AD553" s="79"/>
      <c r="AE553" s="78"/>
      <c r="AF553" s="80"/>
      <c r="AG553" s="81"/>
      <c r="AH553" s="80"/>
      <c r="AI553" s="62"/>
      <c r="AJ553" s="62"/>
      <c r="AK553" s="73"/>
      <c r="AL553" s="62"/>
      <c r="AM553" s="73"/>
      <c r="AN553" s="73"/>
      <c r="AO553" s="82"/>
      <c r="AP553" s="82"/>
      <c r="AQ553" s="83"/>
    </row>
    <row r="554" spans="1:43" s="84" customFormat="1" x14ac:dyDescent="0.25">
      <c r="A554" s="62"/>
      <c r="B554" s="67"/>
      <c r="C554" s="62"/>
      <c r="D554" s="67"/>
      <c r="E554" s="68"/>
      <c r="F554" s="68"/>
      <c r="G554" s="68"/>
      <c r="H554" s="69"/>
      <c r="I554" s="68"/>
      <c r="J554" s="67"/>
      <c r="K554" s="70"/>
      <c r="L554" s="71"/>
      <c r="M554" s="66"/>
      <c r="N554" s="62"/>
      <c r="O554" s="72"/>
      <c r="P554" s="62"/>
      <c r="Q554" s="62"/>
      <c r="R554" s="62"/>
      <c r="S554" s="62"/>
      <c r="T554" s="73"/>
      <c r="U554" s="74"/>
      <c r="V554" s="75"/>
      <c r="W554" s="75"/>
      <c r="X554" s="76"/>
      <c r="Y554" s="77"/>
      <c r="Z554" s="78"/>
      <c r="AA554" s="78"/>
      <c r="AB554" s="78"/>
      <c r="AC554" s="78"/>
      <c r="AD554" s="79"/>
      <c r="AE554" s="78"/>
      <c r="AF554" s="80"/>
      <c r="AG554" s="81"/>
      <c r="AH554" s="80"/>
      <c r="AI554" s="62"/>
      <c r="AJ554" s="62"/>
      <c r="AK554" s="73"/>
      <c r="AL554" s="62"/>
      <c r="AM554" s="73"/>
      <c r="AN554" s="73"/>
      <c r="AO554" s="82"/>
      <c r="AP554" s="82"/>
      <c r="AQ554" s="83"/>
    </row>
    <row r="555" spans="1:43" s="84" customFormat="1" x14ac:dyDescent="0.25">
      <c r="A555" s="62"/>
      <c r="B555" s="67"/>
      <c r="C555" s="62"/>
      <c r="D555" s="67"/>
      <c r="E555" s="68"/>
      <c r="F555" s="68"/>
      <c r="G555" s="68"/>
      <c r="H555" s="69"/>
      <c r="I555" s="68"/>
      <c r="J555" s="67"/>
      <c r="K555" s="70"/>
      <c r="L555" s="71"/>
      <c r="M555" s="66"/>
      <c r="N555" s="62"/>
      <c r="O555" s="72"/>
      <c r="P555" s="62"/>
      <c r="Q555" s="62"/>
      <c r="R555" s="62"/>
      <c r="S555" s="62"/>
      <c r="T555" s="73"/>
      <c r="U555" s="74"/>
      <c r="V555" s="75"/>
      <c r="W555" s="75"/>
      <c r="X555" s="76"/>
      <c r="Y555" s="77"/>
      <c r="Z555" s="78"/>
      <c r="AA555" s="78"/>
      <c r="AB555" s="78"/>
      <c r="AC555" s="78"/>
      <c r="AD555" s="79"/>
      <c r="AE555" s="78"/>
      <c r="AF555" s="80"/>
      <c r="AG555" s="81"/>
      <c r="AH555" s="80"/>
      <c r="AI555" s="62"/>
      <c r="AJ555" s="62"/>
      <c r="AK555" s="73"/>
      <c r="AL555" s="62"/>
      <c r="AM555" s="73"/>
      <c r="AN555" s="73"/>
      <c r="AO555" s="82"/>
      <c r="AP555" s="82"/>
      <c r="AQ555" s="83"/>
    </row>
    <row r="556" spans="1:43" s="84" customFormat="1" x14ac:dyDescent="0.25">
      <c r="A556" s="62"/>
      <c r="B556" s="67"/>
      <c r="C556" s="62"/>
      <c r="D556" s="67"/>
      <c r="E556" s="68"/>
      <c r="F556" s="68"/>
      <c r="G556" s="68"/>
      <c r="H556" s="69"/>
      <c r="I556" s="68"/>
      <c r="J556" s="67"/>
      <c r="K556" s="70"/>
      <c r="L556" s="71"/>
      <c r="M556" s="66"/>
      <c r="N556" s="62"/>
      <c r="O556" s="72"/>
      <c r="P556" s="62"/>
      <c r="Q556" s="62"/>
      <c r="R556" s="62"/>
      <c r="S556" s="62"/>
      <c r="T556" s="73"/>
      <c r="U556" s="74"/>
      <c r="V556" s="75"/>
      <c r="W556" s="75"/>
      <c r="X556" s="76"/>
      <c r="Y556" s="77"/>
      <c r="Z556" s="78"/>
      <c r="AA556" s="78"/>
      <c r="AB556" s="78"/>
      <c r="AC556" s="78"/>
      <c r="AD556" s="79"/>
      <c r="AE556" s="78"/>
      <c r="AF556" s="80"/>
      <c r="AG556" s="81"/>
      <c r="AH556" s="80"/>
      <c r="AI556" s="62"/>
      <c r="AJ556" s="62"/>
      <c r="AK556" s="73"/>
      <c r="AL556" s="62"/>
      <c r="AM556" s="73"/>
      <c r="AN556" s="73"/>
      <c r="AO556" s="82"/>
      <c r="AP556" s="82"/>
      <c r="AQ556" s="83"/>
    </row>
    <row r="557" spans="1:43" s="84" customFormat="1" x14ac:dyDescent="0.25">
      <c r="A557" s="62"/>
      <c r="B557" s="67"/>
      <c r="C557" s="62"/>
      <c r="D557" s="67"/>
      <c r="E557" s="68"/>
      <c r="F557" s="68"/>
      <c r="G557" s="68"/>
      <c r="H557" s="69"/>
      <c r="I557" s="68"/>
      <c r="J557" s="67"/>
      <c r="K557" s="70"/>
      <c r="L557" s="71"/>
      <c r="M557" s="66"/>
      <c r="N557" s="62"/>
      <c r="O557" s="72"/>
      <c r="P557" s="62"/>
      <c r="Q557" s="62"/>
      <c r="R557" s="62"/>
      <c r="S557" s="62"/>
      <c r="T557" s="73"/>
      <c r="U557" s="74"/>
      <c r="V557" s="75"/>
      <c r="W557" s="75"/>
      <c r="X557" s="76"/>
      <c r="Y557" s="77"/>
      <c r="Z557" s="78"/>
      <c r="AA557" s="78"/>
      <c r="AB557" s="78"/>
      <c r="AC557" s="78"/>
      <c r="AD557" s="79"/>
      <c r="AE557" s="78"/>
      <c r="AF557" s="80"/>
      <c r="AG557" s="81"/>
      <c r="AH557" s="80"/>
      <c r="AI557" s="62"/>
      <c r="AJ557" s="62"/>
      <c r="AK557" s="73"/>
      <c r="AL557" s="62"/>
      <c r="AM557" s="73"/>
      <c r="AN557" s="73"/>
      <c r="AO557" s="82"/>
      <c r="AP557" s="82"/>
      <c r="AQ557" s="83"/>
    </row>
    <row r="558" spans="1:43" s="84" customFormat="1" x14ac:dyDescent="0.25">
      <c r="A558" s="62"/>
      <c r="B558" s="67"/>
      <c r="C558" s="62"/>
      <c r="D558" s="67"/>
      <c r="E558" s="68"/>
      <c r="F558" s="68"/>
      <c r="G558" s="68"/>
      <c r="H558" s="69"/>
      <c r="I558" s="68"/>
      <c r="J558" s="67"/>
      <c r="K558" s="70"/>
      <c r="L558" s="71"/>
      <c r="M558" s="66"/>
      <c r="N558" s="62"/>
      <c r="O558" s="72"/>
      <c r="P558" s="62"/>
      <c r="Q558" s="62"/>
      <c r="R558" s="62"/>
      <c r="S558" s="62"/>
      <c r="T558" s="73"/>
      <c r="U558" s="74"/>
      <c r="V558" s="75"/>
      <c r="W558" s="75"/>
      <c r="X558" s="76"/>
      <c r="Y558" s="77"/>
      <c r="Z558" s="78"/>
      <c r="AA558" s="78"/>
      <c r="AB558" s="78"/>
      <c r="AC558" s="78"/>
      <c r="AD558" s="79"/>
      <c r="AE558" s="78"/>
      <c r="AF558" s="80"/>
      <c r="AG558" s="81"/>
      <c r="AH558" s="80"/>
      <c r="AI558" s="62"/>
      <c r="AJ558" s="62"/>
      <c r="AK558" s="73"/>
      <c r="AL558" s="62"/>
      <c r="AM558" s="73"/>
      <c r="AN558" s="73"/>
      <c r="AO558" s="82"/>
      <c r="AP558" s="82"/>
      <c r="AQ558" s="83"/>
    </row>
    <row r="559" spans="1:43" s="84" customFormat="1" x14ac:dyDescent="0.25">
      <c r="A559" s="62"/>
      <c r="B559" s="67"/>
      <c r="C559" s="62"/>
      <c r="D559" s="67"/>
      <c r="E559" s="68"/>
      <c r="F559" s="68"/>
      <c r="G559" s="68"/>
      <c r="H559" s="69"/>
      <c r="I559" s="68"/>
      <c r="J559" s="67"/>
      <c r="K559" s="70"/>
      <c r="L559" s="71"/>
      <c r="M559" s="66"/>
      <c r="N559" s="62"/>
      <c r="O559" s="72"/>
      <c r="P559" s="62"/>
      <c r="Q559" s="62"/>
      <c r="R559" s="62"/>
      <c r="S559" s="62"/>
      <c r="T559" s="73"/>
      <c r="U559" s="74"/>
      <c r="V559" s="75"/>
      <c r="W559" s="75"/>
      <c r="X559" s="76"/>
      <c r="Y559" s="77"/>
      <c r="Z559" s="78"/>
      <c r="AA559" s="78"/>
      <c r="AB559" s="78"/>
      <c r="AC559" s="78"/>
      <c r="AD559" s="79"/>
      <c r="AE559" s="78"/>
      <c r="AF559" s="80"/>
      <c r="AG559" s="81"/>
      <c r="AH559" s="80"/>
      <c r="AI559" s="62"/>
      <c r="AJ559" s="62"/>
      <c r="AK559" s="73"/>
      <c r="AL559" s="62"/>
      <c r="AM559" s="73"/>
      <c r="AN559" s="73"/>
      <c r="AO559" s="82"/>
      <c r="AP559" s="82"/>
      <c r="AQ559" s="83"/>
    </row>
    <row r="560" spans="1:43" s="84" customFormat="1" x14ac:dyDescent="0.25">
      <c r="A560" s="62"/>
      <c r="B560" s="67"/>
      <c r="C560" s="62"/>
      <c r="D560" s="67"/>
      <c r="E560" s="68"/>
      <c r="F560" s="68"/>
      <c r="G560" s="68"/>
      <c r="H560" s="69"/>
      <c r="I560" s="68"/>
      <c r="J560" s="67"/>
      <c r="K560" s="70"/>
      <c r="L560" s="71"/>
      <c r="M560" s="66"/>
      <c r="N560" s="62"/>
      <c r="O560" s="72"/>
      <c r="P560" s="62"/>
      <c r="Q560" s="62"/>
      <c r="R560" s="62"/>
      <c r="S560" s="62"/>
      <c r="T560" s="73"/>
      <c r="U560" s="74"/>
      <c r="V560" s="75"/>
      <c r="W560" s="75"/>
      <c r="X560" s="76"/>
      <c r="Y560" s="77"/>
      <c r="Z560" s="78"/>
      <c r="AA560" s="78"/>
      <c r="AB560" s="78"/>
      <c r="AC560" s="78"/>
      <c r="AD560" s="79"/>
      <c r="AE560" s="78"/>
      <c r="AF560" s="80"/>
      <c r="AG560" s="81"/>
      <c r="AH560" s="80"/>
      <c r="AI560" s="62"/>
      <c r="AJ560" s="62"/>
      <c r="AK560" s="73"/>
      <c r="AL560" s="62"/>
      <c r="AM560" s="73"/>
      <c r="AN560" s="73"/>
      <c r="AO560" s="82"/>
      <c r="AP560" s="82"/>
      <c r="AQ560" s="83"/>
    </row>
    <row r="561" spans="1:43" s="84" customFormat="1" x14ac:dyDescent="0.25">
      <c r="A561" s="62"/>
      <c r="B561" s="67"/>
      <c r="C561" s="62"/>
      <c r="D561" s="67"/>
      <c r="E561" s="68"/>
      <c r="F561" s="68"/>
      <c r="G561" s="68"/>
      <c r="H561" s="69"/>
      <c r="I561" s="68"/>
      <c r="J561" s="67"/>
      <c r="K561" s="70"/>
      <c r="L561" s="71"/>
      <c r="M561" s="66"/>
      <c r="N561" s="62"/>
      <c r="O561" s="72"/>
      <c r="P561" s="62"/>
      <c r="Q561" s="62"/>
      <c r="R561" s="62"/>
      <c r="S561" s="62"/>
      <c r="T561" s="73"/>
      <c r="U561" s="74"/>
      <c r="V561" s="75"/>
      <c r="W561" s="75"/>
      <c r="X561" s="76"/>
      <c r="Y561" s="77"/>
      <c r="Z561" s="78"/>
      <c r="AA561" s="78"/>
      <c r="AB561" s="78"/>
      <c r="AC561" s="78"/>
      <c r="AD561" s="79"/>
      <c r="AE561" s="78"/>
      <c r="AF561" s="80"/>
      <c r="AG561" s="81"/>
      <c r="AH561" s="80"/>
      <c r="AI561" s="62"/>
      <c r="AJ561" s="62"/>
      <c r="AK561" s="73"/>
      <c r="AL561" s="62"/>
      <c r="AM561" s="73"/>
      <c r="AN561" s="73"/>
      <c r="AO561" s="82"/>
      <c r="AP561" s="82"/>
      <c r="AQ561" s="83"/>
    </row>
    <row r="562" spans="1:43" s="84" customFormat="1" x14ac:dyDescent="0.25">
      <c r="A562" s="62"/>
      <c r="B562" s="67"/>
      <c r="C562" s="62"/>
      <c r="D562" s="67"/>
      <c r="E562" s="68"/>
      <c r="F562" s="68"/>
      <c r="G562" s="68"/>
      <c r="H562" s="69"/>
      <c r="I562" s="68"/>
      <c r="J562" s="67"/>
      <c r="K562" s="70"/>
      <c r="L562" s="71"/>
      <c r="M562" s="66"/>
      <c r="N562" s="62"/>
      <c r="O562" s="72"/>
      <c r="P562" s="62"/>
      <c r="Q562" s="62"/>
      <c r="R562" s="62"/>
      <c r="S562" s="62"/>
      <c r="T562" s="73"/>
      <c r="U562" s="74"/>
      <c r="V562" s="75"/>
      <c r="W562" s="75"/>
      <c r="X562" s="76"/>
      <c r="Y562" s="77"/>
      <c r="Z562" s="78"/>
      <c r="AA562" s="78"/>
      <c r="AB562" s="78"/>
      <c r="AC562" s="78"/>
      <c r="AD562" s="79"/>
      <c r="AE562" s="78"/>
      <c r="AF562" s="80"/>
      <c r="AG562" s="81"/>
      <c r="AH562" s="80"/>
      <c r="AI562" s="62"/>
      <c r="AJ562" s="62"/>
      <c r="AK562" s="73"/>
      <c r="AL562" s="62"/>
      <c r="AM562" s="73"/>
      <c r="AN562" s="73"/>
      <c r="AO562" s="82"/>
      <c r="AP562" s="82"/>
      <c r="AQ562" s="83"/>
    </row>
    <row r="563" spans="1:43" s="84" customFormat="1" x14ac:dyDescent="0.25">
      <c r="A563" s="62"/>
      <c r="B563" s="67"/>
      <c r="C563" s="62"/>
      <c r="D563" s="67"/>
      <c r="E563" s="68"/>
      <c r="F563" s="68"/>
      <c r="G563" s="68"/>
      <c r="H563" s="69"/>
      <c r="I563" s="68"/>
      <c r="J563" s="67"/>
      <c r="K563" s="70"/>
      <c r="L563" s="71"/>
      <c r="M563" s="66"/>
      <c r="N563" s="62"/>
      <c r="O563" s="72"/>
      <c r="P563" s="62"/>
      <c r="Q563" s="62"/>
      <c r="R563" s="62"/>
      <c r="S563" s="62"/>
      <c r="T563" s="73"/>
      <c r="U563" s="74"/>
      <c r="V563" s="75"/>
      <c r="W563" s="75"/>
      <c r="X563" s="76"/>
      <c r="Y563" s="77"/>
      <c r="Z563" s="78"/>
      <c r="AA563" s="78"/>
      <c r="AB563" s="78"/>
      <c r="AC563" s="78"/>
      <c r="AD563" s="79"/>
      <c r="AE563" s="78"/>
      <c r="AF563" s="80"/>
      <c r="AG563" s="81"/>
      <c r="AH563" s="80"/>
      <c r="AI563" s="62"/>
      <c r="AJ563" s="62"/>
      <c r="AK563" s="73"/>
      <c r="AL563" s="62"/>
      <c r="AM563" s="73"/>
      <c r="AN563" s="73"/>
      <c r="AO563" s="82"/>
      <c r="AP563" s="82"/>
      <c r="AQ563" s="83"/>
    </row>
    <row r="564" spans="1:43" s="84" customFormat="1" x14ac:dyDescent="0.25">
      <c r="A564" s="62"/>
      <c r="B564" s="67"/>
      <c r="C564" s="62"/>
      <c r="D564" s="67"/>
      <c r="E564" s="68"/>
      <c r="F564" s="68"/>
      <c r="G564" s="68"/>
      <c r="H564" s="69"/>
      <c r="I564" s="68"/>
      <c r="J564" s="67"/>
      <c r="K564" s="70"/>
      <c r="L564" s="71"/>
      <c r="M564" s="66"/>
      <c r="N564" s="62"/>
      <c r="O564" s="72"/>
      <c r="P564" s="62"/>
      <c r="Q564" s="62"/>
      <c r="R564" s="62"/>
      <c r="S564" s="62"/>
      <c r="T564" s="73"/>
      <c r="U564" s="74"/>
      <c r="V564" s="75"/>
      <c r="W564" s="75"/>
      <c r="X564" s="76"/>
      <c r="Y564" s="77"/>
      <c r="Z564" s="78"/>
      <c r="AA564" s="78"/>
      <c r="AB564" s="78"/>
      <c r="AC564" s="78"/>
      <c r="AD564" s="79"/>
      <c r="AE564" s="78"/>
      <c r="AF564" s="80"/>
      <c r="AG564" s="81"/>
      <c r="AH564" s="80"/>
      <c r="AI564" s="62"/>
      <c r="AJ564" s="62"/>
      <c r="AK564" s="73"/>
      <c r="AL564" s="62"/>
      <c r="AM564" s="73"/>
      <c r="AN564" s="73"/>
      <c r="AO564" s="82"/>
      <c r="AP564" s="82"/>
      <c r="AQ564" s="83"/>
    </row>
    <row r="565" spans="1:43" s="84" customFormat="1" x14ac:dyDescent="0.25">
      <c r="A565" s="62"/>
      <c r="B565" s="67"/>
      <c r="C565" s="62"/>
      <c r="D565" s="67"/>
      <c r="E565" s="68"/>
      <c r="F565" s="68"/>
      <c r="G565" s="68"/>
      <c r="H565" s="69"/>
      <c r="I565" s="68"/>
      <c r="J565" s="67"/>
      <c r="K565" s="70"/>
      <c r="L565" s="71"/>
      <c r="M565" s="66"/>
      <c r="N565" s="62"/>
      <c r="O565" s="72"/>
      <c r="P565" s="62"/>
      <c r="Q565" s="62"/>
      <c r="R565" s="62"/>
      <c r="S565" s="62"/>
      <c r="T565" s="73"/>
      <c r="U565" s="74"/>
      <c r="V565" s="75"/>
      <c r="W565" s="75"/>
      <c r="X565" s="76"/>
      <c r="Y565" s="77"/>
      <c r="Z565" s="78"/>
      <c r="AA565" s="78"/>
      <c r="AB565" s="78"/>
      <c r="AC565" s="78"/>
      <c r="AD565" s="79"/>
      <c r="AE565" s="78"/>
      <c r="AF565" s="80"/>
      <c r="AG565" s="81"/>
      <c r="AH565" s="80"/>
      <c r="AI565" s="62"/>
      <c r="AJ565" s="62"/>
      <c r="AK565" s="73"/>
      <c r="AL565" s="62"/>
      <c r="AM565" s="73"/>
      <c r="AN565" s="73"/>
      <c r="AO565" s="82"/>
      <c r="AP565" s="82"/>
      <c r="AQ565" s="83"/>
    </row>
    <row r="566" spans="1:43" s="84" customFormat="1" x14ac:dyDescent="0.25">
      <c r="A566" s="62"/>
      <c r="B566" s="67"/>
      <c r="C566" s="62"/>
      <c r="D566" s="67"/>
      <c r="E566" s="68"/>
      <c r="F566" s="68"/>
      <c r="G566" s="68"/>
      <c r="H566" s="69"/>
      <c r="I566" s="68"/>
      <c r="J566" s="67"/>
      <c r="K566" s="70"/>
      <c r="L566" s="71"/>
      <c r="M566" s="66"/>
      <c r="N566" s="62"/>
      <c r="O566" s="72"/>
      <c r="P566" s="62"/>
      <c r="Q566" s="62"/>
      <c r="R566" s="62"/>
      <c r="S566" s="62"/>
      <c r="T566" s="73"/>
      <c r="U566" s="74"/>
      <c r="V566" s="75"/>
      <c r="W566" s="75"/>
      <c r="X566" s="76"/>
      <c r="Y566" s="77"/>
      <c r="Z566" s="78"/>
      <c r="AA566" s="78"/>
      <c r="AB566" s="78"/>
      <c r="AC566" s="78"/>
      <c r="AD566" s="79"/>
      <c r="AE566" s="78"/>
      <c r="AF566" s="80"/>
      <c r="AG566" s="81"/>
      <c r="AH566" s="80"/>
      <c r="AI566" s="62"/>
      <c r="AJ566" s="62"/>
      <c r="AK566" s="73"/>
      <c r="AL566" s="62"/>
      <c r="AM566" s="73"/>
      <c r="AN566" s="73"/>
      <c r="AO566" s="82"/>
      <c r="AP566" s="82"/>
      <c r="AQ566" s="83"/>
    </row>
    <row r="567" spans="1:43" s="84" customFormat="1" x14ac:dyDescent="0.25">
      <c r="A567" s="62"/>
      <c r="B567" s="67"/>
      <c r="C567" s="62"/>
      <c r="D567" s="67"/>
      <c r="E567" s="68"/>
      <c r="F567" s="68"/>
      <c r="G567" s="68"/>
      <c r="H567" s="69"/>
      <c r="I567" s="68"/>
      <c r="J567" s="67"/>
      <c r="K567" s="70"/>
      <c r="L567" s="71"/>
      <c r="M567" s="66"/>
      <c r="N567" s="62"/>
      <c r="O567" s="72"/>
      <c r="P567" s="62"/>
      <c r="Q567" s="62"/>
      <c r="R567" s="62"/>
      <c r="S567" s="62"/>
      <c r="T567" s="73"/>
      <c r="U567" s="74"/>
      <c r="V567" s="75"/>
      <c r="W567" s="75"/>
      <c r="X567" s="76"/>
      <c r="Y567" s="77"/>
      <c r="Z567" s="78"/>
      <c r="AA567" s="78"/>
      <c r="AB567" s="78"/>
      <c r="AC567" s="78"/>
      <c r="AD567" s="79"/>
      <c r="AE567" s="78"/>
      <c r="AF567" s="80"/>
      <c r="AG567" s="81"/>
      <c r="AH567" s="80"/>
      <c r="AI567" s="62"/>
      <c r="AJ567" s="62"/>
      <c r="AK567" s="73"/>
      <c r="AL567" s="62"/>
      <c r="AM567" s="73"/>
      <c r="AN567" s="73"/>
      <c r="AO567" s="82"/>
      <c r="AP567" s="82"/>
      <c r="AQ567" s="83"/>
    </row>
    <row r="568" spans="1:43" s="84" customFormat="1" x14ac:dyDescent="0.25">
      <c r="A568" s="62"/>
      <c r="B568" s="67"/>
      <c r="C568" s="62"/>
      <c r="D568" s="67"/>
      <c r="E568" s="68"/>
      <c r="F568" s="68"/>
      <c r="G568" s="68"/>
      <c r="H568" s="69"/>
      <c r="I568" s="68"/>
      <c r="J568" s="67"/>
      <c r="K568" s="70"/>
      <c r="L568" s="71"/>
      <c r="M568" s="66"/>
      <c r="N568" s="62"/>
      <c r="O568" s="72"/>
      <c r="P568" s="62"/>
      <c r="Q568" s="62"/>
      <c r="R568" s="62"/>
      <c r="S568" s="62"/>
      <c r="T568" s="73"/>
      <c r="U568" s="74"/>
      <c r="V568" s="75"/>
      <c r="W568" s="75"/>
      <c r="X568" s="76"/>
      <c r="Y568" s="77"/>
      <c r="Z568" s="78"/>
      <c r="AA568" s="78"/>
      <c r="AB568" s="78"/>
      <c r="AC568" s="78"/>
      <c r="AD568" s="79"/>
      <c r="AE568" s="78"/>
      <c r="AF568" s="80"/>
      <c r="AG568" s="81"/>
      <c r="AH568" s="80"/>
      <c r="AI568" s="62"/>
      <c r="AJ568" s="62"/>
      <c r="AK568" s="73"/>
      <c r="AL568" s="62"/>
      <c r="AM568" s="73"/>
      <c r="AN568" s="73"/>
      <c r="AO568" s="82"/>
      <c r="AP568" s="82"/>
      <c r="AQ568" s="83"/>
    </row>
    <row r="569" spans="1:43" s="84" customFormat="1" x14ac:dyDescent="0.25">
      <c r="A569" s="62"/>
      <c r="B569" s="67"/>
      <c r="C569" s="62"/>
      <c r="D569" s="67"/>
      <c r="E569" s="68"/>
      <c r="F569" s="68"/>
      <c r="G569" s="68"/>
      <c r="H569" s="69"/>
      <c r="I569" s="68"/>
      <c r="J569" s="67"/>
      <c r="K569" s="70"/>
      <c r="L569" s="71"/>
      <c r="M569" s="66"/>
      <c r="N569" s="62"/>
      <c r="O569" s="72"/>
      <c r="P569" s="62"/>
      <c r="Q569" s="62"/>
      <c r="R569" s="62"/>
      <c r="S569" s="62"/>
      <c r="T569" s="73"/>
      <c r="U569" s="74"/>
      <c r="V569" s="75"/>
      <c r="W569" s="75"/>
      <c r="X569" s="76"/>
      <c r="Y569" s="77"/>
      <c r="Z569" s="78"/>
      <c r="AA569" s="78"/>
      <c r="AB569" s="78"/>
      <c r="AC569" s="78"/>
      <c r="AD569" s="79"/>
      <c r="AE569" s="78"/>
      <c r="AF569" s="80"/>
      <c r="AG569" s="81"/>
      <c r="AH569" s="80"/>
      <c r="AI569" s="62"/>
      <c r="AJ569" s="62"/>
      <c r="AK569" s="73"/>
      <c r="AL569" s="62"/>
      <c r="AM569" s="73"/>
      <c r="AN569" s="73"/>
      <c r="AO569" s="82"/>
      <c r="AP569" s="82"/>
      <c r="AQ569" s="83"/>
    </row>
    <row r="570" spans="1:43" s="84" customFormat="1" x14ac:dyDescent="0.25">
      <c r="A570" s="62"/>
      <c r="B570" s="67"/>
      <c r="C570" s="62"/>
      <c r="D570" s="67"/>
      <c r="E570" s="68"/>
      <c r="F570" s="68"/>
      <c r="G570" s="68"/>
      <c r="H570" s="69"/>
      <c r="I570" s="68"/>
      <c r="J570" s="67"/>
      <c r="K570" s="70"/>
      <c r="L570" s="71"/>
      <c r="M570" s="66"/>
      <c r="N570" s="62"/>
      <c r="O570" s="72"/>
      <c r="P570" s="62"/>
      <c r="Q570" s="62"/>
      <c r="R570" s="62"/>
      <c r="S570" s="62"/>
      <c r="T570" s="73"/>
      <c r="U570" s="74"/>
      <c r="V570" s="75"/>
      <c r="W570" s="75"/>
      <c r="X570" s="76"/>
      <c r="Y570" s="77"/>
      <c r="Z570" s="78"/>
      <c r="AA570" s="78"/>
      <c r="AB570" s="78"/>
      <c r="AC570" s="78"/>
      <c r="AD570" s="79"/>
      <c r="AE570" s="78"/>
      <c r="AF570" s="80"/>
      <c r="AG570" s="81"/>
      <c r="AH570" s="80"/>
      <c r="AI570" s="62"/>
      <c r="AJ570" s="62"/>
      <c r="AK570" s="73"/>
      <c r="AL570" s="62"/>
      <c r="AM570" s="73"/>
      <c r="AN570" s="73"/>
      <c r="AO570" s="82"/>
      <c r="AP570" s="82"/>
      <c r="AQ570" s="83"/>
    </row>
    <row r="571" spans="1:43" s="84" customFormat="1" x14ac:dyDescent="0.25">
      <c r="A571" s="62"/>
      <c r="B571" s="67"/>
      <c r="C571" s="62"/>
      <c r="D571" s="67"/>
      <c r="E571" s="68"/>
      <c r="F571" s="68"/>
      <c r="G571" s="68"/>
      <c r="H571" s="69"/>
      <c r="I571" s="68"/>
      <c r="J571" s="67"/>
      <c r="K571" s="70"/>
      <c r="L571" s="71"/>
      <c r="M571" s="66"/>
      <c r="N571" s="62"/>
      <c r="O571" s="72"/>
      <c r="P571" s="62"/>
      <c r="Q571" s="62"/>
      <c r="R571" s="62"/>
      <c r="S571" s="62"/>
      <c r="T571" s="73"/>
      <c r="U571" s="74"/>
      <c r="V571" s="75"/>
      <c r="W571" s="75"/>
      <c r="X571" s="76"/>
      <c r="Y571" s="77"/>
      <c r="Z571" s="78"/>
      <c r="AA571" s="78"/>
      <c r="AB571" s="78"/>
      <c r="AC571" s="78"/>
      <c r="AD571" s="79"/>
      <c r="AE571" s="78"/>
      <c r="AF571" s="80"/>
      <c r="AG571" s="81"/>
      <c r="AH571" s="80"/>
      <c r="AI571" s="62"/>
      <c r="AJ571" s="62"/>
      <c r="AK571" s="73"/>
      <c r="AL571" s="62"/>
      <c r="AM571" s="73"/>
      <c r="AN571" s="73"/>
      <c r="AO571" s="82"/>
      <c r="AP571" s="82"/>
      <c r="AQ571" s="83"/>
    </row>
    <row r="572" spans="1:43" s="84" customFormat="1" x14ac:dyDescent="0.25">
      <c r="A572" s="62"/>
      <c r="B572" s="67"/>
      <c r="C572" s="62"/>
      <c r="D572" s="67"/>
      <c r="E572" s="68"/>
      <c r="F572" s="68"/>
      <c r="G572" s="68"/>
      <c r="H572" s="69"/>
      <c r="I572" s="68"/>
      <c r="J572" s="67"/>
      <c r="K572" s="70"/>
      <c r="L572" s="71"/>
      <c r="M572" s="66"/>
      <c r="N572" s="62"/>
      <c r="O572" s="72"/>
      <c r="P572" s="62"/>
      <c r="Q572" s="62"/>
      <c r="R572" s="62"/>
      <c r="S572" s="62"/>
      <c r="T572" s="73"/>
      <c r="U572" s="74"/>
      <c r="V572" s="75"/>
      <c r="W572" s="75"/>
      <c r="X572" s="76"/>
      <c r="Y572" s="77"/>
      <c r="Z572" s="78"/>
      <c r="AA572" s="78"/>
      <c r="AB572" s="78"/>
      <c r="AC572" s="78"/>
      <c r="AD572" s="79"/>
      <c r="AE572" s="78"/>
      <c r="AF572" s="80"/>
      <c r="AG572" s="81"/>
      <c r="AH572" s="80"/>
      <c r="AI572" s="62"/>
      <c r="AJ572" s="62"/>
      <c r="AK572" s="73"/>
      <c r="AL572" s="62"/>
      <c r="AM572" s="73"/>
      <c r="AN572" s="73"/>
      <c r="AO572" s="82"/>
      <c r="AP572" s="82"/>
      <c r="AQ572" s="83"/>
    </row>
    <row r="573" spans="1:43" s="84" customFormat="1" x14ac:dyDescent="0.25">
      <c r="A573" s="62"/>
      <c r="B573" s="67"/>
      <c r="C573" s="62"/>
      <c r="D573" s="67"/>
      <c r="E573" s="68"/>
      <c r="F573" s="68"/>
      <c r="G573" s="68"/>
      <c r="H573" s="69"/>
      <c r="I573" s="68"/>
      <c r="J573" s="67"/>
      <c r="K573" s="70"/>
      <c r="L573" s="71"/>
      <c r="M573" s="66"/>
      <c r="N573" s="62"/>
      <c r="O573" s="72"/>
      <c r="P573" s="62"/>
      <c r="Q573" s="62"/>
      <c r="R573" s="62"/>
      <c r="S573" s="62"/>
      <c r="T573" s="73"/>
      <c r="U573" s="74"/>
      <c r="V573" s="75"/>
      <c r="W573" s="75"/>
      <c r="X573" s="76"/>
      <c r="Y573" s="77"/>
      <c r="Z573" s="78"/>
      <c r="AA573" s="78"/>
      <c r="AB573" s="78"/>
      <c r="AC573" s="78"/>
      <c r="AD573" s="79"/>
      <c r="AE573" s="78"/>
      <c r="AF573" s="80"/>
      <c r="AG573" s="81"/>
      <c r="AH573" s="80"/>
      <c r="AI573" s="62"/>
      <c r="AJ573" s="62"/>
      <c r="AK573" s="73"/>
      <c r="AL573" s="62"/>
      <c r="AM573" s="73"/>
      <c r="AN573" s="73"/>
      <c r="AO573" s="82"/>
      <c r="AP573" s="82"/>
      <c r="AQ573" s="83"/>
    </row>
    <row r="574" spans="1:43" s="84" customFormat="1" x14ac:dyDescent="0.25">
      <c r="A574" s="62"/>
      <c r="B574" s="67"/>
      <c r="C574" s="62"/>
      <c r="D574" s="67"/>
      <c r="E574" s="68"/>
      <c r="F574" s="68"/>
      <c r="G574" s="68"/>
      <c r="H574" s="69"/>
      <c r="I574" s="68"/>
      <c r="J574" s="67"/>
      <c r="K574" s="70"/>
      <c r="L574" s="71"/>
      <c r="M574" s="66"/>
      <c r="N574" s="62"/>
      <c r="O574" s="72"/>
      <c r="P574" s="62"/>
      <c r="Q574" s="62"/>
      <c r="R574" s="62"/>
      <c r="S574" s="62"/>
      <c r="T574" s="73"/>
      <c r="U574" s="74"/>
      <c r="V574" s="75"/>
      <c r="W574" s="75"/>
      <c r="X574" s="76"/>
      <c r="Y574" s="77"/>
      <c r="Z574" s="78"/>
      <c r="AA574" s="78"/>
      <c r="AB574" s="78"/>
      <c r="AC574" s="78"/>
      <c r="AD574" s="79"/>
      <c r="AE574" s="78"/>
      <c r="AF574" s="80"/>
      <c r="AG574" s="81"/>
      <c r="AH574" s="80"/>
      <c r="AI574" s="62"/>
      <c r="AJ574" s="62"/>
      <c r="AK574" s="73"/>
      <c r="AL574" s="62"/>
      <c r="AM574" s="73"/>
      <c r="AN574" s="73"/>
      <c r="AO574" s="82"/>
      <c r="AP574" s="82"/>
      <c r="AQ574" s="83"/>
    </row>
    <row r="575" spans="1:43" s="84" customFormat="1" x14ac:dyDescent="0.25">
      <c r="A575" s="62"/>
      <c r="B575" s="67"/>
      <c r="C575" s="62"/>
      <c r="D575" s="67"/>
      <c r="E575" s="68"/>
      <c r="F575" s="68"/>
      <c r="G575" s="68"/>
      <c r="H575" s="69"/>
      <c r="I575" s="68"/>
      <c r="J575" s="67"/>
      <c r="K575" s="70"/>
      <c r="L575" s="71"/>
      <c r="M575" s="66"/>
      <c r="N575" s="62"/>
      <c r="O575" s="72"/>
      <c r="P575" s="62"/>
      <c r="Q575" s="62"/>
      <c r="R575" s="62"/>
      <c r="S575" s="62"/>
      <c r="T575" s="73"/>
      <c r="U575" s="74"/>
      <c r="V575" s="75"/>
      <c r="W575" s="75"/>
      <c r="X575" s="76"/>
      <c r="Y575" s="77"/>
      <c r="Z575" s="78"/>
      <c r="AA575" s="78"/>
      <c r="AB575" s="78"/>
      <c r="AC575" s="78"/>
      <c r="AD575" s="79"/>
      <c r="AE575" s="78"/>
      <c r="AF575" s="80"/>
      <c r="AG575" s="81"/>
      <c r="AH575" s="80"/>
      <c r="AI575" s="62"/>
      <c r="AJ575" s="62"/>
      <c r="AK575" s="73"/>
      <c r="AL575" s="62"/>
      <c r="AM575" s="73"/>
      <c r="AN575" s="73"/>
      <c r="AO575" s="82"/>
      <c r="AP575" s="82"/>
      <c r="AQ575" s="83"/>
    </row>
    <row r="576" spans="1:43" s="84" customFormat="1" x14ac:dyDescent="0.25">
      <c r="A576" s="62"/>
      <c r="B576" s="67"/>
      <c r="C576" s="62"/>
      <c r="D576" s="67"/>
      <c r="E576" s="68"/>
      <c r="F576" s="68"/>
      <c r="G576" s="68"/>
      <c r="H576" s="69"/>
      <c r="I576" s="68"/>
      <c r="J576" s="67"/>
      <c r="K576" s="70"/>
      <c r="L576" s="71"/>
      <c r="M576" s="66"/>
      <c r="N576" s="62"/>
      <c r="O576" s="72"/>
      <c r="P576" s="62"/>
      <c r="Q576" s="62"/>
      <c r="R576" s="62"/>
      <c r="S576" s="62"/>
      <c r="T576" s="73"/>
      <c r="U576" s="74"/>
      <c r="V576" s="75"/>
      <c r="W576" s="75"/>
      <c r="X576" s="76"/>
      <c r="Y576" s="77"/>
      <c r="Z576" s="78"/>
      <c r="AA576" s="78"/>
      <c r="AB576" s="78"/>
      <c r="AC576" s="78"/>
      <c r="AD576" s="79"/>
      <c r="AE576" s="78"/>
      <c r="AF576" s="80"/>
      <c r="AG576" s="81"/>
      <c r="AH576" s="80"/>
      <c r="AI576" s="62"/>
      <c r="AJ576" s="62"/>
      <c r="AK576" s="73"/>
      <c r="AL576" s="62"/>
      <c r="AM576" s="73"/>
      <c r="AN576" s="73"/>
      <c r="AO576" s="82"/>
      <c r="AP576" s="82"/>
      <c r="AQ576" s="83"/>
    </row>
    <row r="577" spans="1:43" s="84" customFormat="1" x14ac:dyDescent="0.25">
      <c r="A577" s="62"/>
      <c r="B577" s="67"/>
      <c r="C577" s="62"/>
      <c r="D577" s="67"/>
      <c r="E577" s="68"/>
      <c r="F577" s="68"/>
      <c r="G577" s="68"/>
      <c r="H577" s="69"/>
      <c r="I577" s="68"/>
      <c r="J577" s="67"/>
      <c r="K577" s="70"/>
      <c r="L577" s="71"/>
      <c r="M577" s="66"/>
      <c r="N577" s="62"/>
      <c r="O577" s="72"/>
      <c r="P577" s="62"/>
      <c r="Q577" s="62"/>
      <c r="R577" s="62"/>
      <c r="S577" s="62"/>
      <c r="T577" s="73"/>
      <c r="U577" s="74"/>
      <c r="V577" s="75"/>
      <c r="W577" s="75"/>
      <c r="X577" s="76"/>
      <c r="Y577" s="77"/>
      <c r="Z577" s="78"/>
      <c r="AA577" s="78"/>
      <c r="AB577" s="78"/>
      <c r="AC577" s="78"/>
      <c r="AD577" s="79"/>
      <c r="AE577" s="78"/>
      <c r="AF577" s="80"/>
      <c r="AG577" s="81"/>
      <c r="AH577" s="80"/>
      <c r="AI577" s="62"/>
      <c r="AJ577" s="62"/>
      <c r="AK577" s="73"/>
      <c r="AL577" s="62"/>
      <c r="AM577" s="73"/>
      <c r="AN577" s="73"/>
      <c r="AO577" s="82"/>
      <c r="AP577" s="82"/>
      <c r="AQ577" s="83"/>
    </row>
    <row r="578" spans="1:43" s="84" customFormat="1" x14ac:dyDescent="0.25">
      <c r="A578" s="62"/>
      <c r="B578" s="67"/>
      <c r="C578" s="62"/>
      <c r="D578" s="67"/>
      <c r="E578" s="68"/>
      <c r="F578" s="68"/>
      <c r="G578" s="68"/>
      <c r="H578" s="69"/>
      <c r="I578" s="68"/>
      <c r="J578" s="67"/>
      <c r="K578" s="70"/>
      <c r="L578" s="71"/>
      <c r="M578" s="66"/>
      <c r="N578" s="62"/>
      <c r="O578" s="72"/>
      <c r="P578" s="62"/>
      <c r="Q578" s="62"/>
      <c r="R578" s="62"/>
      <c r="S578" s="62"/>
      <c r="T578" s="73"/>
      <c r="U578" s="74"/>
      <c r="V578" s="75"/>
      <c r="W578" s="75"/>
      <c r="X578" s="76"/>
      <c r="Y578" s="77"/>
      <c r="Z578" s="78"/>
      <c r="AA578" s="78"/>
      <c r="AB578" s="78"/>
      <c r="AC578" s="78"/>
      <c r="AD578" s="79"/>
      <c r="AE578" s="78"/>
      <c r="AF578" s="80"/>
      <c r="AG578" s="81"/>
      <c r="AH578" s="80"/>
      <c r="AI578" s="62"/>
      <c r="AJ578" s="62"/>
      <c r="AK578" s="73"/>
      <c r="AL578" s="62"/>
      <c r="AM578" s="73"/>
      <c r="AN578" s="73"/>
      <c r="AO578" s="82"/>
      <c r="AP578" s="82"/>
      <c r="AQ578" s="83"/>
    </row>
    <row r="579" spans="1:43" s="84" customFormat="1" x14ac:dyDescent="0.25">
      <c r="A579" s="62"/>
      <c r="B579" s="67"/>
      <c r="C579" s="62"/>
      <c r="D579" s="67"/>
      <c r="E579" s="68"/>
      <c r="F579" s="68"/>
      <c r="G579" s="68"/>
      <c r="H579" s="69"/>
      <c r="I579" s="68"/>
      <c r="J579" s="67"/>
      <c r="K579" s="70"/>
      <c r="L579" s="71"/>
      <c r="M579" s="66"/>
      <c r="N579" s="62"/>
      <c r="O579" s="72"/>
      <c r="P579" s="62"/>
      <c r="Q579" s="62"/>
      <c r="R579" s="62"/>
      <c r="S579" s="62"/>
      <c r="T579" s="73"/>
      <c r="U579" s="74"/>
      <c r="V579" s="75"/>
      <c r="W579" s="75"/>
      <c r="X579" s="76"/>
      <c r="Y579" s="77"/>
      <c r="Z579" s="78"/>
      <c r="AA579" s="78"/>
      <c r="AB579" s="78"/>
      <c r="AC579" s="78"/>
      <c r="AD579" s="79"/>
      <c r="AE579" s="78"/>
      <c r="AF579" s="80"/>
      <c r="AG579" s="81"/>
      <c r="AH579" s="80"/>
      <c r="AI579" s="62"/>
      <c r="AJ579" s="62"/>
      <c r="AK579" s="73"/>
      <c r="AL579" s="62"/>
      <c r="AM579" s="73"/>
      <c r="AN579" s="73"/>
      <c r="AO579" s="82"/>
      <c r="AP579" s="82"/>
      <c r="AQ579" s="83"/>
    </row>
    <row r="580" spans="1:43" s="84" customFormat="1" x14ac:dyDescent="0.25">
      <c r="A580" s="62"/>
      <c r="B580" s="67"/>
      <c r="C580" s="62"/>
      <c r="D580" s="67"/>
      <c r="E580" s="68"/>
      <c r="F580" s="68"/>
      <c r="G580" s="68"/>
      <c r="H580" s="69"/>
      <c r="I580" s="68"/>
      <c r="J580" s="67"/>
      <c r="K580" s="70"/>
      <c r="L580" s="71"/>
      <c r="M580" s="66"/>
      <c r="N580" s="62"/>
      <c r="O580" s="72"/>
      <c r="P580" s="62"/>
      <c r="Q580" s="62"/>
      <c r="R580" s="62"/>
      <c r="S580" s="62"/>
      <c r="T580" s="73"/>
      <c r="U580" s="74"/>
      <c r="V580" s="75"/>
      <c r="W580" s="75"/>
      <c r="X580" s="76"/>
      <c r="Y580" s="77"/>
      <c r="Z580" s="78"/>
      <c r="AA580" s="78"/>
      <c r="AB580" s="78"/>
      <c r="AC580" s="78"/>
      <c r="AD580" s="79"/>
      <c r="AE580" s="78"/>
      <c r="AF580" s="80"/>
      <c r="AG580" s="81"/>
      <c r="AH580" s="80"/>
      <c r="AI580" s="62"/>
      <c r="AJ580" s="62"/>
      <c r="AK580" s="73"/>
      <c r="AL580" s="62"/>
      <c r="AM580" s="73"/>
      <c r="AN580" s="73"/>
      <c r="AO580" s="82"/>
      <c r="AP580" s="82"/>
      <c r="AQ580" s="83"/>
    </row>
    <row r="581" spans="1:43" s="84" customFormat="1" x14ac:dyDescent="0.25">
      <c r="A581" s="62"/>
      <c r="B581" s="67"/>
      <c r="C581" s="62"/>
      <c r="D581" s="67"/>
      <c r="E581" s="68"/>
      <c r="F581" s="68"/>
      <c r="G581" s="68"/>
      <c r="H581" s="69"/>
      <c r="I581" s="68"/>
      <c r="J581" s="67"/>
      <c r="K581" s="70"/>
      <c r="L581" s="71"/>
      <c r="M581" s="66"/>
      <c r="N581" s="62"/>
      <c r="O581" s="72"/>
      <c r="P581" s="62"/>
      <c r="Q581" s="62"/>
      <c r="R581" s="62"/>
      <c r="S581" s="62"/>
      <c r="T581" s="73"/>
      <c r="U581" s="74"/>
      <c r="V581" s="75"/>
      <c r="W581" s="75"/>
      <c r="X581" s="76"/>
      <c r="Y581" s="77"/>
      <c r="Z581" s="78"/>
      <c r="AA581" s="78"/>
      <c r="AB581" s="78"/>
      <c r="AC581" s="78"/>
      <c r="AD581" s="79"/>
      <c r="AE581" s="78"/>
      <c r="AF581" s="80"/>
      <c r="AG581" s="81"/>
      <c r="AH581" s="80"/>
      <c r="AI581" s="62"/>
      <c r="AJ581" s="62"/>
      <c r="AK581" s="73"/>
      <c r="AL581" s="62"/>
      <c r="AM581" s="73"/>
      <c r="AN581" s="73"/>
      <c r="AO581" s="82"/>
      <c r="AP581" s="82"/>
      <c r="AQ581" s="83"/>
    </row>
    <row r="582" spans="1:43" s="84" customFormat="1" x14ac:dyDescent="0.25">
      <c r="A582" s="62"/>
      <c r="B582" s="67"/>
      <c r="C582" s="62"/>
      <c r="D582" s="67"/>
      <c r="E582" s="68"/>
      <c r="F582" s="68"/>
      <c r="G582" s="68"/>
      <c r="H582" s="69"/>
      <c r="I582" s="68"/>
      <c r="J582" s="67"/>
      <c r="K582" s="70"/>
      <c r="L582" s="71"/>
      <c r="M582" s="66"/>
      <c r="N582" s="62"/>
      <c r="O582" s="72"/>
      <c r="P582" s="62"/>
      <c r="Q582" s="62"/>
      <c r="R582" s="62"/>
      <c r="S582" s="62"/>
      <c r="T582" s="73"/>
      <c r="U582" s="74"/>
      <c r="V582" s="75"/>
      <c r="W582" s="75"/>
      <c r="X582" s="76"/>
      <c r="Y582" s="77"/>
      <c r="Z582" s="78"/>
      <c r="AA582" s="78"/>
      <c r="AB582" s="78"/>
      <c r="AC582" s="78"/>
      <c r="AD582" s="79"/>
      <c r="AE582" s="78"/>
      <c r="AF582" s="80"/>
      <c r="AG582" s="81"/>
      <c r="AH582" s="80"/>
      <c r="AI582" s="62"/>
      <c r="AJ582" s="62"/>
      <c r="AK582" s="73"/>
      <c r="AL582" s="62"/>
      <c r="AM582" s="73"/>
      <c r="AN582" s="73"/>
      <c r="AO582" s="82"/>
      <c r="AP582" s="82"/>
      <c r="AQ582" s="83"/>
    </row>
    <row r="583" spans="1:43" s="84" customFormat="1" x14ac:dyDescent="0.25">
      <c r="A583" s="62"/>
      <c r="B583" s="67"/>
      <c r="C583" s="62"/>
      <c r="D583" s="67"/>
      <c r="E583" s="68"/>
      <c r="F583" s="68"/>
      <c r="G583" s="68"/>
      <c r="H583" s="69"/>
      <c r="I583" s="68"/>
      <c r="J583" s="67"/>
      <c r="K583" s="70"/>
      <c r="L583" s="71"/>
      <c r="M583" s="66"/>
      <c r="N583" s="62"/>
      <c r="O583" s="72"/>
      <c r="P583" s="62"/>
      <c r="Q583" s="62"/>
      <c r="R583" s="62"/>
      <c r="S583" s="62"/>
      <c r="T583" s="73"/>
      <c r="U583" s="74"/>
      <c r="V583" s="75"/>
      <c r="W583" s="75"/>
      <c r="X583" s="76"/>
      <c r="Y583" s="77"/>
      <c r="Z583" s="78"/>
      <c r="AA583" s="78"/>
      <c r="AB583" s="78"/>
      <c r="AC583" s="78"/>
      <c r="AD583" s="79"/>
      <c r="AE583" s="78"/>
      <c r="AF583" s="80"/>
      <c r="AG583" s="81"/>
      <c r="AH583" s="80"/>
      <c r="AI583" s="62"/>
      <c r="AJ583" s="62"/>
      <c r="AK583" s="73"/>
      <c r="AL583" s="62"/>
      <c r="AM583" s="73"/>
      <c r="AN583" s="73"/>
      <c r="AO583" s="82"/>
      <c r="AP583" s="82"/>
      <c r="AQ583" s="83"/>
    </row>
    <row r="584" spans="1:43" s="84" customFormat="1" x14ac:dyDescent="0.25">
      <c r="A584" s="62"/>
      <c r="B584" s="67"/>
      <c r="C584" s="62"/>
      <c r="D584" s="67"/>
      <c r="E584" s="68"/>
      <c r="F584" s="68"/>
      <c r="G584" s="68"/>
      <c r="H584" s="69"/>
      <c r="I584" s="68"/>
      <c r="J584" s="67"/>
      <c r="K584" s="70"/>
      <c r="L584" s="71"/>
      <c r="M584" s="66"/>
      <c r="N584" s="62"/>
      <c r="O584" s="72"/>
      <c r="P584" s="62"/>
      <c r="Q584" s="62"/>
      <c r="R584" s="62"/>
      <c r="S584" s="62"/>
      <c r="T584" s="73"/>
      <c r="U584" s="74"/>
      <c r="V584" s="75"/>
      <c r="W584" s="75"/>
      <c r="X584" s="76"/>
      <c r="Y584" s="77"/>
      <c r="Z584" s="78"/>
      <c r="AA584" s="78"/>
      <c r="AB584" s="78"/>
      <c r="AC584" s="78"/>
      <c r="AD584" s="79"/>
      <c r="AE584" s="78"/>
      <c r="AF584" s="80"/>
      <c r="AG584" s="81"/>
      <c r="AH584" s="80"/>
      <c r="AI584" s="62"/>
      <c r="AJ584" s="62"/>
      <c r="AK584" s="73"/>
      <c r="AL584" s="62"/>
      <c r="AM584" s="73"/>
      <c r="AN584" s="73"/>
      <c r="AO584" s="82"/>
      <c r="AP584" s="82"/>
      <c r="AQ584" s="83"/>
    </row>
    <row r="585" spans="1:43" s="84" customFormat="1" x14ac:dyDescent="0.25">
      <c r="A585" s="62"/>
      <c r="B585" s="67"/>
      <c r="C585" s="62"/>
      <c r="D585" s="67"/>
      <c r="E585" s="68"/>
      <c r="F585" s="68"/>
      <c r="G585" s="68"/>
      <c r="H585" s="69"/>
      <c r="I585" s="68"/>
      <c r="J585" s="67"/>
      <c r="K585" s="70"/>
      <c r="L585" s="71"/>
      <c r="M585" s="66"/>
      <c r="N585" s="62"/>
      <c r="O585" s="72"/>
      <c r="P585" s="62"/>
      <c r="Q585" s="62"/>
      <c r="R585" s="62"/>
      <c r="S585" s="62"/>
      <c r="T585" s="73"/>
      <c r="U585" s="74"/>
      <c r="V585" s="75"/>
      <c r="W585" s="75"/>
      <c r="X585" s="76"/>
      <c r="Y585" s="77"/>
      <c r="Z585" s="78"/>
      <c r="AA585" s="78"/>
      <c r="AB585" s="78"/>
      <c r="AC585" s="78"/>
      <c r="AD585" s="79"/>
      <c r="AE585" s="78"/>
      <c r="AF585" s="80"/>
      <c r="AG585" s="81"/>
      <c r="AH585" s="80"/>
      <c r="AI585" s="62"/>
      <c r="AJ585" s="62"/>
      <c r="AK585" s="73"/>
      <c r="AL585" s="62"/>
      <c r="AM585" s="73"/>
      <c r="AN585" s="73"/>
      <c r="AO585" s="82"/>
      <c r="AP585" s="82"/>
      <c r="AQ585" s="83"/>
    </row>
    <row r="586" spans="1:43" s="84" customFormat="1" x14ac:dyDescent="0.25">
      <c r="A586" s="62"/>
      <c r="B586" s="67"/>
      <c r="C586" s="62"/>
      <c r="D586" s="67"/>
      <c r="E586" s="68"/>
      <c r="F586" s="68"/>
      <c r="G586" s="68"/>
      <c r="H586" s="69"/>
      <c r="I586" s="68"/>
      <c r="J586" s="67"/>
      <c r="K586" s="70"/>
      <c r="L586" s="71"/>
      <c r="M586" s="66"/>
      <c r="N586" s="62"/>
      <c r="O586" s="72"/>
      <c r="P586" s="62"/>
      <c r="Q586" s="62"/>
      <c r="R586" s="62"/>
      <c r="S586" s="62"/>
      <c r="T586" s="73"/>
      <c r="U586" s="74"/>
      <c r="V586" s="75"/>
      <c r="W586" s="75"/>
      <c r="X586" s="76"/>
      <c r="Y586" s="77"/>
      <c r="Z586" s="78"/>
      <c r="AA586" s="78"/>
      <c r="AB586" s="78"/>
      <c r="AC586" s="78"/>
      <c r="AD586" s="79"/>
      <c r="AE586" s="78"/>
      <c r="AF586" s="80"/>
      <c r="AG586" s="81"/>
      <c r="AH586" s="80"/>
      <c r="AI586" s="62"/>
      <c r="AJ586" s="62"/>
      <c r="AK586" s="73"/>
      <c r="AL586" s="62"/>
      <c r="AM586" s="73"/>
      <c r="AN586" s="73"/>
      <c r="AO586" s="82"/>
      <c r="AP586" s="82"/>
      <c r="AQ586" s="83"/>
    </row>
    <row r="587" spans="1:43" s="84" customFormat="1" x14ac:dyDescent="0.25">
      <c r="A587" s="62"/>
      <c r="B587" s="67"/>
      <c r="C587" s="62"/>
      <c r="D587" s="67"/>
      <c r="E587" s="68"/>
      <c r="F587" s="68"/>
      <c r="G587" s="68"/>
      <c r="H587" s="69"/>
      <c r="I587" s="68"/>
      <c r="J587" s="67"/>
      <c r="K587" s="70"/>
      <c r="L587" s="71"/>
      <c r="M587" s="66"/>
      <c r="N587" s="62"/>
      <c r="O587" s="72"/>
      <c r="P587" s="62"/>
      <c r="Q587" s="62"/>
      <c r="R587" s="62"/>
      <c r="S587" s="62"/>
      <c r="T587" s="73"/>
      <c r="U587" s="74"/>
      <c r="V587" s="75"/>
      <c r="W587" s="75"/>
      <c r="X587" s="76"/>
      <c r="Y587" s="77"/>
      <c r="Z587" s="78"/>
      <c r="AA587" s="78"/>
      <c r="AB587" s="78"/>
      <c r="AC587" s="78"/>
      <c r="AD587" s="79"/>
      <c r="AE587" s="78"/>
      <c r="AF587" s="80"/>
      <c r="AG587" s="81"/>
      <c r="AH587" s="80"/>
      <c r="AI587" s="62"/>
      <c r="AJ587" s="62"/>
      <c r="AK587" s="73"/>
      <c r="AL587" s="62"/>
      <c r="AM587" s="73"/>
      <c r="AN587" s="73"/>
      <c r="AO587" s="82"/>
      <c r="AP587" s="82"/>
      <c r="AQ587" s="83"/>
    </row>
    <row r="588" spans="1:43" s="84" customFormat="1" x14ac:dyDescent="0.25">
      <c r="A588" s="62"/>
      <c r="B588" s="67"/>
      <c r="C588" s="62"/>
      <c r="D588" s="67"/>
      <c r="E588" s="68"/>
      <c r="F588" s="68"/>
      <c r="G588" s="68"/>
      <c r="H588" s="69"/>
      <c r="I588" s="68"/>
      <c r="J588" s="67"/>
      <c r="K588" s="70"/>
      <c r="L588" s="71"/>
      <c r="M588" s="66"/>
      <c r="N588" s="62"/>
      <c r="O588" s="72"/>
      <c r="P588" s="62"/>
      <c r="Q588" s="62"/>
      <c r="R588" s="62"/>
      <c r="S588" s="62"/>
      <c r="T588" s="73"/>
      <c r="U588" s="74"/>
      <c r="V588" s="75"/>
      <c r="W588" s="75"/>
      <c r="X588" s="76"/>
      <c r="Y588" s="77"/>
      <c r="Z588" s="78"/>
      <c r="AA588" s="78"/>
      <c r="AB588" s="78"/>
      <c r="AC588" s="78"/>
      <c r="AD588" s="79"/>
      <c r="AE588" s="78"/>
      <c r="AF588" s="80"/>
      <c r="AG588" s="81"/>
      <c r="AH588" s="80"/>
      <c r="AI588" s="62"/>
      <c r="AJ588" s="62"/>
      <c r="AK588" s="73"/>
      <c r="AL588" s="62"/>
      <c r="AM588" s="73"/>
      <c r="AN588" s="73"/>
      <c r="AO588" s="82"/>
      <c r="AP588" s="82"/>
      <c r="AQ588" s="83"/>
    </row>
    <row r="589" spans="1:43" s="84" customFormat="1" x14ac:dyDescent="0.25">
      <c r="A589" s="62"/>
      <c r="B589" s="67"/>
      <c r="C589" s="62"/>
      <c r="D589" s="67"/>
      <c r="E589" s="68"/>
      <c r="F589" s="68"/>
      <c r="G589" s="68"/>
      <c r="H589" s="69"/>
      <c r="I589" s="68"/>
      <c r="J589" s="67"/>
      <c r="K589" s="70"/>
      <c r="L589" s="71"/>
      <c r="M589" s="66"/>
      <c r="N589" s="62"/>
      <c r="O589" s="72"/>
      <c r="P589" s="62"/>
      <c r="Q589" s="62"/>
      <c r="R589" s="62"/>
      <c r="S589" s="62"/>
      <c r="T589" s="73"/>
      <c r="U589" s="74"/>
      <c r="V589" s="75"/>
      <c r="W589" s="75"/>
      <c r="X589" s="76"/>
      <c r="Y589" s="77"/>
      <c r="Z589" s="78"/>
      <c r="AA589" s="78"/>
      <c r="AB589" s="78"/>
      <c r="AC589" s="78"/>
      <c r="AD589" s="79"/>
      <c r="AE589" s="78"/>
      <c r="AF589" s="80"/>
      <c r="AG589" s="81"/>
      <c r="AH589" s="80"/>
      <c r="AI589" s="62"/>
      <c r="AJ589" s="62"/>
      <c r="AK589" s="73"/>
      <c r="AL589" s="62"/>
      <c r="AM589" s="73"/>
      <c r="AN589" s="73"/>
      <c r="AO589" s="82"/>
      <c r="AP589" s="82"/>
      <c r="AQ589" s="83"/>
    </row>
    <row r="590" spans="1:43" s="84" customFormat="1" x14ac:dyDescent="0.25">
      <c r="A590" s="62"/>
      <c r="B590" s="67"/>
      <c r="C590" s="62"/>
      <c r="D590" s="67"/>
      <c r="E590" s="68"/>
      <c r="F590" s="68"/>
      <c r="G590" s="68"/>
      <c r="H590" s="69"/>
      <c r="I590" s="68"/>
      <c r="J590" s="67"/>
      <c r="K590" s="70"/>
      <c r="L590" s="71"/>
      <c r="M590" s="66"/>
      <c r="N590" s="62"/>
      <c r="O590" s="72"/>
      <c r="P590" s="62"/>
      <c r="Q590" s="62"/>
      <c r="R590" s="62"/>
      <c r="S590" s="62"/>
      <c r="T590" s="73"/>
      <c r="U590" s="74"/>
      <c r="V590" s="75"/>
      <c r="W590" s="75"/>
      <c r="X590" s="76"/>
      <c r="Y590" s="77"/>
      <c r="Z590" s="78"/>
      <c r="AA590" s="78"/>
      <c r="AB590" s="78"/>
      <c r="AC590" s="78"/>
      <c r="AD590" s="79"/>
      <c r="AE590" s="78"/>
      <c r="AF590" s="80"/>
      <c r="AG590" s="81"/>
      <c r="AH590" s="80"/>
      <c r="AI590" s="62"/>
      <c r="AJ590" s="62"/>
      <c r="AK590" s="73"/>
      <c r="AL590" s="62"/>
      <c r="AM590" s="73"/>
      <c r="AN590" s="73"/>
      <c r="AO590" s="82"/>
      <c r="AP590" s="82"/>
      <c r="AQ590" s="83"/>
    </row>
    <row r="591" spans="1:43" s="84" customFormat="1" x14ac:dyDescent="0.25">
      <c r="A591" s="62"/>
      <c r="B591" s="67"/>
      <c r="C591" s="62"/>
      <c r="D591" s="67"/>
      <c r="E591" s="68"/>
      <c r="F591" s="68"/>
      <c r="G591" s="68"/>
      <c r="H591" s="69"/>
      <c r="I591" s="68"/>
      <c r="J591" s="67"/>
      <c r="K591" s="70"/>
      <c r="L591" s="71"/>
      <c r="M591" s="66"/>
      <c r="N591" s="62"/>
      <c r="O591" s="72"/>
      <c r="P591" s="62"/>
      <c r="Q591" s="62"/>
      <c r="R591" s="62"/>
      <c r="S591" s="62"/>
      <c r="T591" s="73"/>
      <c r="U591" s="74"/>
      <c r="V591" s="75"/>
      <c r="W591" s="75"/>
      <c r="X591" s="76"/>
      <c r="Y591" s="77"/>
      <c r="Z591" s="78"/>
      <c r="AA591" s="78"/>
      <c r="AB591" s="78"/>
      <c r="AC591" s="78"/>
      <c r="AD591" s="79"/>
      <c r="AE591" s="78"/>
      <c r="AF591" s="80"/>
      <c r="AG591" s="81"/>
      <c r="AH591" s="80"/>
      <c r="AI591" s="62"/>
      <c r="AJ591" s="62"/>
      <c r="AK591" s="73"/>
      <c r="AL591" s="62"/>
      <c r="AM591" s="73"/>
      <c r="AN591" s="73"/>
      <c r="AO591" s="82"/>
      <c r="AP591" s="82"/>
      <c r="AQ591" s="83"/>
    </row>
    <row r="592" spans="1:43" s="84" customFormat="1" x14ac:dyDescent="0.25">
      <c r="A592" s="62"/>
      <c r="B592" s="67"/>
      <c r="C592" s="62"/>
      <c r="D592" s="67"/>
      <c r="E592" s="68"/>
      <c r="F592" s="68"/>
      <c r="G592" s="68"/>
      <c r="H592" s="69"/>
      <c r="I592" s="68"/>
      <c r="J592" s="67"/>
      <c r="K592" s="70"/>
      <c r="L592" s="71"/>
      <c r="M592" s="66"/>
      <c r="N592" s="62"/>
      <c r="O592" s="72"/>
      <c r="P592" s="62"/>
      <c r="Q592" s="62"/>
      <c r="R592" s="62"/>
      <c r="S592" s="62"/>
      <c r="T592" s="73"/>
      <c r="U592" s="74"/>
      <c r="V592" s="75"/>
      <c r="W592" s="75"/>
      <c r="X592" s="76"/>
      <c r="Y592" s="77"/>
      <c r="Z592" s="78"/>
      <c r="AA592" s="78"/>
      <c r="AB592" s="78"/>
      <c r="AC592" s="78"/>
      <c r="AD592" s="79"/>
      <c r="AE592" s="78"/>
      <c r="AF592" s="80"/>
      <c r="AG592" s="81"/>
      <c r="AH592" s="80"/>
      <c r="AI592" s="62"/>
      <c r="AJ592" s="62"/>
      <c r="AK592" s="73"/>
      <c r="AL592" s="62"/>
      <c r="AM592" s="73"/>
      <c r="AN592" s="73"/>
      <c r="AO592" s="82"/>
      <c r="AP592" s="82"/>
      <c r="AQ592" s="83"/>
    </row>
    <row r="593" spans="1:43" s="84" customFormat="1" x14ac:dyDescent="0.25">
      <c r="A593" s="62"/>
      <c r="B593" s="67"/>
      <c r="C593" s="62"/>
      <c r="D593" s="67"/>
      <c r="E593" s="68"/>
      <c r="F593" s="68"/>
      <c r="G593" s="68"/>
      <c r="H593" s="69"/>
      <c r="I593" s="68"/>
      <c r="J593" s="67"/>
      <c r="K593" s="70"/>
      <c r="L593" s="71"/>
      <c r="M593" s="66"/>
      <c r="N593" s="62"/>
      <c r="O593" s="72"/>
      <c r="P593" s="62"/>
      <c r="Q593" s="62"/>
      <c r="R593" s="62"/>
      <c r="S593" s="62"/>
      <c r="T593" s="73"/>
      <c r="U593" s="74"/>
      <c r="V593" s="75"/>
      <c r="W593" s="75"/>
      <c r="X593" s="76"/>
      <c r="Y593" s="77"/>
      <c r="Z593" s="78"/>
      <c r="AA593" s="78"/>
      <c r="AB593" s="78"/>
      <c r="AC593" s="78"/>
      <c r="AD593" s="79"/>
      <c r="AE593" s="78"/>
      <c r="AF593" s="80"/>
      <c r="AG593" s="81"/>
      <c r="AH593" s="80"/>
      <c r="AI593" s="62"/>
      <c r="AJ593" s="62"/>
      <c r="AK593" s="73"/>
      <c r="AL593" s="62"/>
      <c r="AM593" s="73"/>
      <c r="AN593" s="73"/>
      <c r="AO593" s="82"/>
      <c r="AP593" s="82"/>
      <c r="AQ593" s="83"/>
    </row>
    <row r="594" spans="1:43" s="84" customFormat="1" x14ac:dyDescent="0.25">
      <c r="A594" s="62"/>
      <c r="B594" s="67"/>
      <c r="C594" s="62"/>
      <c r="D594" s="67"/>
      <c r="E594" s="68"/>
      <c r="F594" s="68"/>
      <c r="G594" s="68"/>
      <c r="H594" s="69"/>
      <c r="I594" s="68"/>
      <c r="J594" s="67"/>
      <c r="K594" s="70"/>
      <c r="L594" s="71"/>
      <c r="M594" s="66"/>
      <c r="N594" s="62"/>
      <c r="O594" s="72"/>
      <c r="P594" s="62"/>
      <c r="Q594" s="62"/>
      <c r="R594" s="62"/>
      <c r="S594" s="62"/>
      <c r="T594" s="73"/>
      <c r="U594" s="74"/>
      <c r="V594" s="75"/>
      <c r="W594" s="75"/>
      <c r="X594" s="76"/>
      <c r="Y594" s="77"/>
      <c r="Z594" s="78"/>
      <c r="AA594" s="78"/>
      <c r="AB594" s="78"/>
      <c r="AC594" s="78"/>
      <c r="AD594" s="79"/>
      <c r="AE594" s="78"/>
      <c r="AF594" s="80"/>
      <c r="AG594" s="81"/>
      <c r="AH594" s="80"/>
      <c r="AI594" s="62"/>
      <c r="AJ594" s="62"/>
      <c r="AK594" s="73"/>
      <c r="AL594" s="62"/>
      <c r="AM594" s="73"/>
      <c r="AN594" s="73"/>
      <c r="AO594" s="82"/>
      <c r="AP594" s="82"/>
      <c r="AQ594" s="83"/>
    </row>
    <row r="595" spans="1:43" s="84" customFormat="1" x14ac:dyDescent="0.25">
      <c r="A595" s="62"/>
      <c r="B595" s="67"/>
      <c r="C595" s="62"/>
      <c r="D595" s="67"/>
      <c r="E595" s="68"/>
      <c r="F595" s="68"/>
      <c r="G595" s="68"/>
      <c r="H595" s="69"/>
      <c r="I595" s="68"/>
      <c r="J595" s="67"/>
      <c r="K595" s="70"/>
      <c r="L595" s="71"/>
      <c r="M595" s="66"/>
      <c r="N595" s="62"/>
      <c r="O595" s="72"/>
      <c r="P595" s="62"/>
      <c r="Q595" s="62"/>
      <c r="R595" s="62"/>
      <c r="S595" s="62"/>
      <c r="T595" s="73"/>
      <c r="U595" s="74"/>
      <c r="V595" s="75"/>
      <c r="W595" s="75"/>
      <c r="X595" s="76"/>
      <c r="Y595" s="77"/>
      <c r="Z595" s="78"/>
      <c r="AA595" s="78"/>
      <c r="AB595" s="78"/>
      <c r="AC595" s="78"/>
      <c r="AD595" s="79"/>
      <c r="AE595" s="78"/>
      <c r="AF595" s="80"/>
      <c r="AG595" s="81"/>
      <c r="AH595" s="80"/>
      <c r="AI595" s="62"/>
      <c r="AJ595" s="62"/>
      <c r="AK595" s="73"/>
      <c r="AL595" s="62"/>
      <c r="AM595" s="73"/>
      <c r="AN595" s="73"/>
      <c r="AO595" s="82"/>
      <c r="AP595" s="82"/>
      <c r="AQ595" s="83"/>
    </row>
    <row r="596" spans="1:43" s="84" customFormat="1" x14ac:dyDescent="0.25">
      <c r="A596" s="62"/>
      <c r="B596" s="67"/>
      <c r="C596" s="62"/>
      <c r="D596" s="67"/>
      <c r="E596" s="68"/>
      <c r="F596" s="68"/>
      <c r="G596" s="68"/>
      <c r="H596" s="69"/>
      <c r="I596" s="68"/>
      <c r="J596" s="67"/>
      <c r="K596" s="70"/>
      <c r="L596" s="71"/>
      <c r="M596" s="66"/>
      <c r="N596" s="62"/>
      <c r="O596" s="72"/>
      <c r="P596" s="62"/>
      <c r="Q596" s="62"/>
      <c r="R596" s="62"/>
      <c r="S596" s="62"/>
      <c r="T596" s="73"/>
      <c r="U596" s="74"/>
      <c r="V596" s="75"/>
      <c r="W596" s="75"/>
      <c r="X596" s="76"/>
      <c r="Y596" s="77"/>
      <c r="Z596" s="78"/>
      <c r="AA596" s="78"/>
      <c r="AB596" s="78"/>
      <c r="AC596" s="78"/>
      <c r="AD596" s="79"/>
      <c r="AE596" s="78"/>
      <c r="AF596" s="80"/>
      <c r="AG596" s="81"/>
      <c r="AH596" s="80"/>
      <c r="AI596" s="62"/>
      <c r="AJ596" s="62"/>
      <c r="AK596" s="73"/>
      <c r="AL596" s="62"/>
      <c r="AM596" s="73"/>
      <c r="AN596" s="73"/>
      <c r="AO596" s="82"/>
      <c r="AP596" s="82"/>
      <c r="AQ596" s="83"/>
    </row>
    <row r="597" spans="1:43" s="84" customFormat="1" x14ac:dyDescent="0.25">
      <c r="A597" s="62"/>
      <c r="B597" s="67"/>
      <c r="C597" s="62"/>
      <c r="D597" s="67"/>
      <c r="E597" s="68"/>
      <c r="F597" s="68"/>
      <c r="G597" s="68"/>
      <c r="H597" s="69"/>
      <c r="I597" s="68"/>
      <c r="J597" s="67"/>
      <c r="K597" s="70"/>
      <c r="L597" s="71"/>
      <c r="M597" s="66"/>
      <c r="N597" s="62"/>
      <c r="O597" s="72"/>
      <c r="P597" s="62"/>
      <c r="Q597" s="62"/>
      <c r="R597" s="62"/>
      <c r="S597" s="62"/>
      <c r="T597" s="73"/>
      <c r="U597" s="74"/>
      <c r="V597" s="75"/>
      <c r="W597" s="75"/>
      <c r="X597" s="76"/>
      <c r="Y597" s="77"/>
      <c r="Z597" s="78"/>
      <c r="AA597" s="78"/>
      <c r="AB597" s="78"/>
      <c r="AC597" s="78"/>
      <c r="AD597" s="79"/>
      <c r="AE597" s="78"/>
      <c r="AF597" s="80"/>
      <c r="AG597" s="81"/>
      <c r="AH597" s="80"/>
      <c r="AI597" s="62"/>
      <c r="AJ597" s="62"/>
      <c r="AK597" s="73"/>
      <c r="AL597" s="62"/>
      <c r="AM597" s="73"/>
      <c r="AN597" s="73"/>
      <c r="AO597" s="82"/>
      <c r="AP597" s="82"/>
      <c r="AQ597" s="83"/>
    </row>
    <row r="598" spans="1:43" s="84" customFormat="1" x14ac:dyDescent="0.25">
      <c r="A598" s="62"/>
      <c r="B598" s="67"/>
      <c r="C598" s="62"/>
      <c r="D598" s="67"/>
      <c r="E598" s="68"/>
      <c r="F598" s="68"/>
      <c r="G598" s="68"/>
      <c r="H598" s="69"/>
      <c r="I598" s="68"/>
      <c r="J598" s="67"/>
      <c r="K598" s="70"/>
      <c r="L598" s="71"/>
      <c r="M598" s="66"/>
      <c r="N598" s="62"/>
      <c r="O598" s="72"/>
      <c r="P598" s="62"/>
      <c r="Q598" s="62"/>
      <c r="R598" s="62"/>
      <c r="S598" s="62"/>
      <c r="T598" s="73"/>
      <c r="U598" s="74"/>
      <c r="V598" s="75"/>
      <c r="W598" s="75"/>
      <c r="X598" s="76"/>
      <c r="Y598" s="77"/>
      <c r="Z598" s="78"/>
      <c r="AA598" s="78"/>
      <c r="AB598" s="78"/>
      <c r="AC598" s="78"/>
      <c r="AD598" s="79"/>
      <c r="AE598" s="78"/>
      <c r="AF598" s="80"/>
      <c r="AG598" s="81"/>
      <c r="AH598" s="80"/>
      <c r="AI598" s="62"/>
      <c r="AJ598" s="62"/>
      <c r="AK598" s="73"/>
      <c r="AL598" s="62"/>
      <c r="AM598" s="73"/>
      <c r="AN598" s="73"/>
      <c r="AO598" s="82"/>
      <c r="AP598" s="82"/>
      <c r="AQ598" s="83"/>
    </row>
    <row r="599" spans="1:43" s="84" customFormat="1" x14ac:dyDescent="0.25">
      <c r="A599" s="62"/>
      <c r="B599" s="67"/>
      <c r="C599" s="62"/>
      <c r="D599" s="67"/>
      <c r="E599" s="68"/>
      <c r="F599" s="68"/>
      <c r="G599" s="68"/>
      <c r="H599" s="69"/>
      <c r="I599" s="68"/>
      <c r="J599" s="67"/>
      <c r="K599" s="70"/>
      <c r="L599" s="71"/>
      <c r="M599" s="66"/>
      <c r="N599" s="62"/>
      <c r="O599" s="72"/>
      <c r="P599" s="62"/>
      <c r="Q599" s="62"/>
      <c r="R599" s="62"/>
      <c r="S599" s="62"/>
      <c r="T599" s="73"/>
      <c r="U599" s="74"/>
      <c r="V599" s="75"/>
      <c r="W599" s="75"/>
      <c r="X599" s="76"/>
      <c r="Y599" s="77"/>
      <c r="Z599" s="78"/>
      <c r="AA599" s="78"/>
      <c r="AB599" s="78"/>
      <c r="AC599" s="78"/>
      <c r="AD599" s="79"/>
      <c r="AE599" s="78"/>
      <c r="AF599" s="80"/>
      <c r="AG599" s="81"/>
      <c r="AH599" s="80"/>
      <c r="AI599" s="62"/>
      <c r="AJ599" s="62"/>
      <c r="AK599" s="73"/>
      <c r="AL599" s="62"/>
      <c r="AM599" s="73"/>
      <c r="AN599" s="73"/>
      <c r="AO599" s="82"/>
      <c r="AP599" s="82"/>
      <c r="AQ599" s="83"/>
    </row>
    <row r="600" spans="1:43" s="84" customFormat="1" x14ac:dyDescent="0.25">
      <c r="A600" s="62"/>
      <c r="B600" s="67"/>
      <c r="C600" s="62"/>
      <c r="D600" s="67"/>
      <c r="E600" s="68"/>
      <c r="F600" s="68"/>
      <c r="G600" s="68"/>
      <c r="H600" s="69"/>
      <c r="I600" s="68"/>
      <c r="J600" s="67"/>
      <c r="K600" s="70"/>
      <c r="L600" s="71"/>
      <c r="M600" s="66"/>
      <c r="N600" s="62"/>
      <c r="O600" s="72"/>
      <c r="P600" s="62"/>
      <c r="Q600" s="62"/>
      <c r="R600" s="62"/>
      <c r="S600" s="62"/>
      <c r="T600" s="73"/>
      <c r="U600" s="74"/>
      <c r="V600" s="75"/>
      <c r="W600" s="75"/>
      <c r="X600" s="76"/>
      <c r="Y600" s="77"/>
      <c r="Z600" s="78"/>
      <c r="AA600" s="78"/>
      <c r="AB600" s="78"/>
      <c r="AC600" s="78"/>
      <c r="AD600" s="79"/>
      <c r="AE600" s="78"/>
      <c r="AF600" s="80"/>
      <c r="AG600" s="81"/>
      <c r="AH600" s="80"/>
      <c r="AI600" s="62"/>
      <c r="AJ600" s="62"/>
      <c r="AK600" s="73"/>
      <c r="AL600" s="62"/>
      <c r="AM600" s="73"/>
      <c r="AN600" s="73"/>
      <c r="AO600" s="82"/>
      <c r="AP600" s="82"/>
      <c r="AQ600" s="83"/>
    </row>
    <row r="601" spans="1:43" s="84" customFormat="1" x14ac:dyDescent="0.25">
      <c r="A601" s="62"/>
      <c r="B601" s="67"/>
      <c r="C601" s="62"/>
      <c r="D601" s="67"/>
      <c r="E601" s="68"/>
      <c r="F601" s="68"/>
      <c r="G601" s="68"/>
      <c r="H601" s="69"/>
      <c r="I601" s="68"/>
      <c r="J601" s="67"/>
      <c r="K601" s="70"/>
      <c r="L601" s="71"/>
      <c r="M601" s="66"/>
      <c r="N601" s="62"/>
      <c r="O601" s="72"/>
      <c r="P601" s="62"/>
      <c r="Q601" s="62"/>
      <c r="R601" s="62"/>
      <c r="S601" s="62"/>
      <c r="T601" s="73"/>
      <c r="U601" s="74"/>
      <c r="V601" s="75"/>
      <c r="W601" s="75"/>
      <c r="X601" s="76"/>
      <c r="Y601" s="77"/>
      <c r="Z601" s="78"/>
      <c r="AA601" s="78"/>
      <c r="AB601" s="78"/>
      <c r="AC601" s="78"/>
      <c r="AD601" s="79"/>
      <c r="AE601" s="78"/>
      <c r="AF601" s="80"/>
      <c r="AG601" s="81"/>
      <c r="AH601" s="80"/>
      <c r="AI601" s="62"/>
      <c r="AJ601" s="62"/>
      <c r="AK601" s="73"/>
      <c r="AL601" s="62"/>
      <c r="AM601" s="73"/>
      <c r="AN601" s="73"/>
      <c r="AO601" s="82"/>
      <c r="AP601" s="82"/>
      <c r="AQ601" s="83"/>
    </row>
    <row r="602" spans="1:43" s="84" customFormat="1" x14ac:dyDescent="0.25">
      <c r="A602" s="62"/>
      <c r="B602" s="67"/>
      <c r="C602" s="62"/>
      <c r="D602" s="67"/>
      <c r="E602" s="68"/>
      <c r="F602" s="68"/>
      <c r="G602" s="68"/>
      <c r="H602" s="69"/>
      <c r="I602" s="68"/>
      <c r="J602" s="67"/>
      <c r="K602" s="70"/>
      <c r="L602" s="71"/>
      <c r="M602" s="66"/>
      <c r="N602" s="62"/>
      <c r="O602" s="72"/>
      <c r="P602" s="62"/>
      <c r="Q602" s="62"/>
      <c r="R602" s="62"/>
      <c r="S602" s="62"/>
      <c r="T602" s="73"/>
      <c r="U602" s="74"/>
      <c r="V602" s="75"/>
      <c r="W602" s="75"/>
      <c r="X602" s="76"/>
      <c r="Y602" s="77"/>
      <c r="Z602" s="78"/>
      <c r="AA602" s="78"/>
      <c r="AB602" s="78"/>
      <c r="AC602" s="78"/>
      <c r="AD602" s="79"/>
      <c r="AE602" s="78"/>
      <c r="AF602" s="80"/>
      <c r="AG602" s="81"/>
      <c r="AH602" s="80"/>
      <c r="AI602" s="62"/>
      <c r="AJ602" s="62"/>
      <c r="AK602" s="73"/>
      <c r="AL602" s="62"/>
      <c r="AM602" s="73"/>
      <c r="AN602" s="73"/>
      <c r="AO602" s="82"/>
      <c r="AP602" s="82"/>
      <c r="AQ602" s="83"/>
    </row>
    <row r="603" spans="1:43" s="84" customFormat="1" x14ac:dyDescent="0.25">
      <c r="A603" s="62"/>
      <c r="B603" s="67"/>
      <c r="C603" s="62"/>
      <c r="D603" s="67"/>
      <c r="E603" s="68"/>
      <c r="F603" s="68"/>
      <c r="G603" s="68"/>
      <c r="H603" s="69"/>
      <c r="I603" s="68"/>
      <c r="J603" s="67"/>
      <c r="K603" s="70"/>
      <c r="L603" s="71"/>
      <c r="M603" s="66"/>
      <c r="N603" s="62"/>
      <c r="O603" s="72"/>
      <c r="P603" s="62"/>
      <c r="Q603" s="62"/>
      <c r="R603" s="62"/>
      <c r="S603" s="62"/>
      <c r="T603" s="73"/>
      <c r="U603" s="74"/>
      <c r="V603" s="75"/>
      <c r="W603" s="75"/>
      <c r="X603" s="76"/>
      <c r="Y603" s="77"/>
      <c r="Z603" s="78"/>
      <c r="AA603" s="78"/>
      <c r="AB603" s="78"/>
      <c r="AC603" s="78"/>
      <c r="AD603" s="79"/>
      <c r="AE603" s="78"/>
      <c r="AF603" s="80"/>
      <c r="AG603" s="81"/>
      <c r="AH603" s="80"/>
      <c r="AI603" s="62"/>
      <c r="AJ603" s="62"/>
      <c r="AK603" s="73"/>
      <c r="AL603" s="62"/>
      <c r="AM603" s="73"/>
      <c r="AN603" s="73"/>
      <c r="AO603" s="82"/>
      <c r="AP603" s="82"/>
      <c r="AQ603" s="83"/>
    </row>
    <row r="604" spans="1:43" s="84" customFormat="1" x14ac:dyDescent="0.25">
      <c r="A604" s="62"/>
      <c r="B604" s="67"/>
      <c r="C604" s="62"/>
      <c r="D604" s="67"/>
      <c r="E604" s="68"/>
      <c r="F604" s="68"/>
      <c r="G604" s="68"/>
      <c r="H604" s="69"/>
      <c r="I604" s="68"/>
      <c r="J604" s="67"/>
      <c r="K604" s="70"/>
      <c r="L604" s="71"/>
      <c r="M604" s="66"/>
      <c r="N604" s="62"/>
      <c r="O604" s="72"/>
      <c r="P604" s="62"/>
      <c r="Q604" s="62"/>
      <c r="R604" s="62"/>
      <c r="S604" s="62"/>
      <c r="T604" s="73"/>
      <c r="U604" s="74"/>
      <c r="V604" s="75"/>
      <c r="W604" s="75"/>
      <c r="X604" s="76"/>
      <c r="Y604" s="77"/>
      <c r="Z604" s="78"/>
      <c r="AA604" s="78"/>
      <c r="AB604" s="78"/>
      <c r="AC604" s="78"/>
      <c r="AD604" s="79"/>
      <c r="AE604" s="78"/>
      <c r="AF604" s="80"/>
      <c r="AG604" s="81"/>
      <c r="AH604" s="80"/>
      <c r="AI604" s="62"/>
      <c r="AJ604" s="62"/>
      <c r="AK604" s="73"/>
      <c r="AL604" s="62"/>
      <c r="AM604" s="73"/>
      <c r="AN604" s="73"/>
      <c r="AO604" s="82"/>
      <c r="AP604" s="82"/>
      <c r="AQ604" s="83"/>
    </row>
    <row r="605" spans="1:43" s="84" customFormat="1" x14ac:dyDescent="0.25">
      <c r="A605" s="62"/>
      <c r="B605" s="67"/>
      <c r="C605" s="62"/>
      <c r="D605" s="67"/>
      <c r="E605" s="68"/>
      <c r="F605" s="68"/>
      <c r="G605" s="68"/>
      <c r="H605" s="69"/>
      <c r="I605" s="68"/>
      <c r="J605" s="67"/>
      <c r="K605" s="70"/>
      <c r="L605" s="71"/>
      <c r="M605" s="66"/>
      <c r="N605" s="62"/>
      <c r="O605" s="72"/>
      <c r="P605" s="62"/>
      <c r="Q605" s="62"/>
      <c r="R605" s="62"/>
      <c r="S605" s="62"/>
      <c r="T605" s="73"/>
      <c r="U605" s="74"/>
      <c r="V605" s="75"/>
      <c r="W605" s="75"/>
      <c r="X605" s="76"/>
      <c r="Y605" s="77"/>
      <c r="Z605" s="78"/>
      <c r="AA605" s="78"/>
      <c r="AB605" s="78"/>
      <c r="AC605" s="78"/>
      <c r="AD605" s="79"/>
      <c r="AE605" s="78"/>
      <c r="AF605" s="80"/>
      <c r="AG605" s="81"/>
      <c r="AH605" s="80"/>
      <c r="AI605" s="62"/>
      <c r="AJ605" s="62"/>
      <c r="AK605" s="73"/>
      <c r="AL605" s="62"/>
      <c r="AM605" s="73"/>
      <c r="AN605" s="73"/>
      <c r="AO605" s="82"/>
      <c r="AP605" s="82"/>
      <c r="AQ605" s="83"/>
    </row>
    <row r="606" spans="1:43" s="84" customFormat="1" x14ac:dyDescent="0.25">
      <c r="A606" s="62"/>
      <c r="B606" s="67"/>
      <c r="C606" s="62"/>
      <c r="D606" s="67"/>
      <c r="E606" s="68"/>
      <c r="F606" s="68"/>
      <c r="G606" s="68"/>
      <c r="H606" s="69"/>
      <c r="I606" s="68"/>
      <c r="J606" s="67"/>
      <c r="K606" s="70"/>
      <c r="L606" s="71"/>
      <c r="M606" s="66"/>
      <c r="N606" s="62"/>
      <c r="O606" s="72"/>
      <c r="P606" s="62"/>
      <c r="Q606" s="62"/>
      <c r="R606" s="62"/>
      <c r="S606" s="62"/>
      <c r="T606" s="73"/>
      <c r="U606" s="74"/>
      <c r="V606" s="75"/>
      <c r="W606" s="75"/>
      <c r="X606" s="76"/>
      <c r="Y606" s="77"/>
      <c r="Z606" s="78"/>
      <c r="AA606" s="78"/>
      <c r="AB606" s="78"/>
      <c r="AC606" s="78"/>
      <c r="AD606" s="79"/>
      <c r="AE606" s="78"/>
      <c r="AF606" s="80"/>
      <c r="AG606" s="81"/>
      <c r="AH606" s="80"/>
      <c r="AI606" s="62"/>
      <c r="AJ606" s="62"/>
      <c r="AK606" s="73"/>
      <c r="AL606" s="62"/>
      <c r="AM606" s="73"/>
      <c r="AN606" s="73"/>
      <c r="AO606" s="82"/>
      <c r="AP606" s="82"/>
      <c r="AQ606" s="83"/>
    </row>
    <row r="607" spans="1:43" s="84" customFormat="1" x14ac:dyDescent="0.25">
      <c r="A607" s="62"/>
      <c r="B607" s="67"/>
      <c r="C607" s="62"/>
      <c r="D607" s="67"/>
      <c r="E607" s="68"/>
      <c r="F607" s="68"/>
      <c r="G607" s="68"/>
      <c r="H607" s="69"/>
      <c r="I607" s="68"/>
      <c r="J607" s="67"/>
      <c r="K607" s="70"/>
      <c r="L607" s="71"/>
      <c r="M607" s="66"/>
      <c r="N607" s="62"/>
      <c r="O607" s="72"/>
      <c r="P607" s="62"/>
      <c r="Q607" s="62"/>
      <c r="R607" s="62"/>
      <c r="S607" s="62"/>
      <c r="T607" s="73"/>
      <c r="U607" s="74"/>
      <c r="V607" s="75"/>
      <c r="W607" s="75"/>
      <c r="X607" s="76"/>
      <c r="Y607" s="77"/>
      <c r="Z607" s="78"/>
      <c r="AA607" s="78"/>
      <c r="AB607" s="78"/>
      <c r="AC607" s="78"/>
      <c r="AD607" s="79"/>
      <c r="AE607" s="78"/>
      <c r="AF607" s="80"/>
      <c r="AG607" s="81"/>
      <c r="AH607" s="80"/>
      <c r="AI607" s="62"/>
      <c r="AJ607" s="62"/>
      <c r="AK607" s="73"/>
      <c r="AL607" s="62"/>
      <c r="AM607" s="73"/>
      <c r="AN607" s="73"/>
      <c r="AO607" s="82"/>
      <c r="AP607" s="82"/>
      <c r="AQ607" s="83"/>
    </row>
    <row r="608" spans="1:43" s="84" customFormat="1" x14ac:dyDescent="0.25">
      <c r="A608" s="62"/>
      <c r="B608" s="67"/>
      <c r="C608" s="62"/>
      <c r="D608" s="67"/>
      <c r="E608" s="68"/>
      <c r="F608" s="68"/>
      <c r="G608" s="68"/>
      <c r="H608" s="69"/>
      <c r="I608" s="68"/>
      <c r="J608" s="67"/>
      <c r="K608" s="70"/>
      <c r="L608" s="71"/>
      <c r="M608" s="66"/>
      <c r="N608" s="62"/>
      <c r="O608" s="72"/>
      <c r="P608" s="62"/>
      <c r="Q608" s="62"/>
      <c r="R608" s="62"/>
      <c r="S608" s="62"/>
      <c r="T608" s="73"/>
      <c r="U608" s="74"/>
      <c r="V608" s="75"/>
      <c r="W608" s="75"/>
      <c r="X608" s="76"/>
      <c r="Y608" s="77"/>
      <c r="Z608" s="78"/>
      <c r="AA608" s="78"/>
      <c r="AB608" s="78"/>
      <c r="AC608" s="78"/>
      <c r="AD608" s="79"/>
      <c r="AE608" s="78"/>
      <c r="AF608" s="80"/>
      <c r="AG608" s="81"/>
      <c r="AH608" s="80"/>
      <c r="AI608" s="62"/>
      <c r="AJ608" s="62"/>
      <c r="AK608" s="73"/>
      <c r="AL608" s="62"/>
      <c r="AM608" s="73"/>
      <c r="AN608" s="73"/>
      <c r="AO608" s="82"/>
      <c r="AP608" s="82"/>
      <c r="AQ608" s="83"/>
    </row>
    <row r="609" spans="1:43" s="84" customFormat="1" x14ac:dyDescent="0.25">
      <c r="A609" s="62"/>
      <c r="B609" s="67"/>
      <c r="C609" s="62"/>
      <c r="D609" s="67"/>
      <c r="E609" s="68"/>
      <c r="F609" s="68"/>
      <c r="G609" s="68"/>
      <c r="H609" s="69"/>
      <c r="I609" s="68"/>
      <c r="J609" s="67"/>
      <c r="K609" s="70"/>
      <c r="L609" s="71"/>
      <c r="M609" s="66"/>
      <c r="N609" s="62"/>
      <c r="O609" s="72"/>
      <c r="P609" s="62"/>
      <c r="Q609" s="62"/>
      <c r="R609" s="62"/>
      <c r="S609" s="62"/>
      <c r="T609" s="73"/>
      <c r="U609" s="74"/>
      <c r="V609" s="75"/>
      <c r="W609" s="75"/>
      <c r="X609" s="76"/>
      <c r="Y609" s="77"/>
      <c r="Z609" s="78"/>
      <c r="AA609" s="78"/>
      <c r="AB609" s="78"/>
      <c r="AC609" s="78"/>
      <c r="AD609" s="79"/>
      <c r="AE609" s="78"/>
      <c r="AF609" s="80"/>
      <c r="AG609" s="81"/>
      <c r="AH609" s="80"/>
      <c r="AI609" s="62"/>
      <c r="AJ609" s="62"/>
      <c r="AK609" s="73"/>
      <c r="AL609" s="62"/>
      <c r="AM609" s="73"/>
      <c r="AN609" s="73"/>
      <c r="AO609" s="82"/>
      <c r="AP609" s="82"/>
      <c r="AQ609" s="83"/>
    </row>
    <row r="610" spans="1:43" s="84" customFormat="1" x14ac:dyDescent="0.25">
      <c r="A610" s="62"/>
      <c r="B610" s="67"/>
      <c r="C610" s="62"/>
      <c r="D610" s="67"/>
      <c r="E610" s="68"/>
      <c r="F610" s="68"/>
      <c r="G610" s="68"/>
      <c r="H610" s="69"/>
      <c r="I610" s="68"/>
      <c r="J610" s="67"/>
      <c r="K610" s="70"/>
      <c r="L610" s="71"/>
      <c r="M610" s="66"/>
      <c r="N610" s="62"/>
      <c r="O610" s="72"/>
      <c r="P610" s="62"/>
      <c r="Q610" s="62"/>
      <c r="R610" s="62"/>
      <c r="S610" s="62"/>
      <c r="T610" s="73"/>
      <c r="U610" s="74"/>
      <c r="V610" s="75"/>
      <c r="W610" s="75"/>
      <c r="X610" s="76"/>
      <c r="Y610" s="77"/>
      <c r="Z610" s="78"/>
      <c r="AA610" s="78"/>
      <c r="AB610" s="78"/>
      <c r="AC610" s="78"/>
      <c r="AD610" s="79"/>
      <c r="AE610" s="78"/>
      <c r="AF610" s="80"/>
      <c r="AG610" s="81"/>
      <c r="AH610" s="80"/>
      <c r="AI610" s="62"/>
      <c r="AJ610" s="62"/>
      <c r="AK610" s="73"/>
      <c r="AL610" s="62"/>
      <c r="AM610" s="73"/>
      <c r="AN610" s="73"/>
      <c r="AO610" s="82"/>
      <c r="AP610" s="82"/>
      <c r="AQ610" s="83"/>
    </row>
    <row r="611" spans="1:43" s="84" customFormat="1" x14ac:dyDescent="0.25">
      <c r="A611" s="62"/>
      <c r="B611" s="67"/>
      <c r="C611" s="62"/>
      <c r="D611" s="67"/>
      <c r="E611" s="68"/>
      <c r="F611" s="68"/>
      <c r="G611" s="68"/>
      <c r="H611" s="69"/>
      <c r="I611" s="68"/>
      <c r="J611" s="67"/>
      <c r="K611" s="70"/>
      <c r="L611" s="71"/>
      <c r="M611" s="66"/>
      <c r="N611" s="62"/>
      <c r="O611" s="72"/>
      <c r="P611" s="62"/>
      <c r="Q611" s="62"/>
      <c r="R611" s="62"/>
      <c r="S611" s="62"/>
      <c r="T611" s="73"/>
      <c r="U611" s="74"/>
      <c r="V611" s="75"/>
      <c r="W611" s="75"/>
      <c r="X611" s="76"/>
      <c r="Y611" s="77"/>
      <c r="Z611" s="78"/>
      <c r="AA611" s="78"/>
      <c r="AB611" s="78"/>
      <c r="AC611" s="78"/>
      <c r="AD611" s="79"/>
      <c r="AE611" s="78"/>
      <c r="AF611" s="80"/>
      <c r="AG611" s="81"/>
      <c r="AH611" s="80"/>
      <c r="AI611" s="62"/>
      <c r="AJ611" s="62"/>
      <c r="AK611" s="73"/>
      <c r="AL611" s="62"/>
      <c r="AM611" s="73"/>
      <c r="AN611" s="73"/>
      <c r="AO611" s="82"/>
      <c r="AP611" s="82"/>
      <c r="AQ611" s="83"/>
    </row>
    <row r="612" spans="1:43" s="84" customFormat="1" x14ac:dyDescent="0.25">
      <c r="A612" s="62"/>
      <c r="B612" s="67"/>
      <c r="C612" s="62"/>
      <c r="D612" s="67"/>
      <c r="E612" s="68"/>
      <c r="F612" s="68"/>
      <c r="G612" s="68"/>
      <c r="H612" s="69"/>
      <c r="I612" s="68"/>
      <c r="J612" s="67"/>
      <c r="K612" s="70"/>
      <c r="L612" s="71"/>
      <c r="M612" s="66"/>
      <c r="N612" s="62"/>
      <c r="O612" s="72"/>
      <c r="P612" s="62"/>
      <c r="Q612" s="62"/>
      <c r="R612" s="62"/>
      <c r="S612" s="62"/>
      <c r="T612" s="73"/>
      <c r="U612" s="74"/>
      <c r="V612" s="75"/>
      <c r="W612" s="75"/>
      <c r="X612" s="76"/>
      <c r="Y612" s="77"/>
      <c r="Z612" s="78"/>
      <c r="AA612" s="78"/>
      <c r="AB612" s="78"/>
      <c r="AC612" s="78"/>
      <c r="AD612" s="79"/>
      <c r="AE612" s="78"/>
      <c r="AF612" s="80"/>
      <c r="AG612" s="81"/>
      <c r="AH612" s="80"/>
      <c r="AI612" s="62"/>
      <c r="AJ612" s="62"/>
      <c r="AK612" s="73"/>
      <c r="AL612" s="62"/>
      <c r="AM612" s="73"/>
      <c r="AN612" s="73"/>
      <c r="AO612" s="82"/>
      <c r="AP612" s="82"/>
      <c r="AQ612" s="83"/>
    </row>
    <row r="613" spans="1:43" s="84" customFormat="1" x14ac:dyDescent="0.25">
      <c r="A613" s="62"/>
      <c r="B613" s="67"/>
      <c r="C613" s="62"/>
      <c r="D613" s="67"/>
      <c r="E613" s="68"/>
      <c r="F613" s="68"/>
      <c r="G613" s="68"/>
      <c r="H613" s="69"/>
      <c r="I613" s="68"/>
      <c r="J613" s="67"/>
      <c r="K613" s="70"/>
      <c r="L613" s="71"/>
      <c r="M613" s="66"/>
      <c r="N613" s="62"/>
      <c r="O613" s="72"/>
      <c r="P613" s="62"/>
      <c r="Q613" s="62"/>
      <c r="R613" s="62"/>
      <c r="S613" s="62"/>
      <c r="T613" s="73"/>
      <c r="U613" s="74"/>
      <c r="V613" s="75"/>
      <c r="W613" s="75"/>
      <c r="X613" s="76"/>
      <c r="Y613" s="77"/>
      <c r="Z613" s="78"/>
      <c r="AA613" s="78"/>
      <c r="AB613" s="78"/>
      <c r="AC613" s="78"/>
      <c r="AD613" s="79"/>
      <c r="AE613" s="78"/>
      <c r="AF613" s="80"/>
      <c r="AG613" s="81"/>
      <c r="AH613" s="80"/>
      <c r="AI613" s="62"/>
      <c r="AJ613" s="62"/>
      <c r="AK613" s="73"/>
      <c r="AL613" s="62"/>
      <c r="AM613" s="73"/>
      <c r="AN613" s="73"/>
      <c r="AO613" s="82"/>
      <c r="AP613" s="82"/>
      <c r="AQ613" s="83"/>
    </row>
    <row r="614" spans="1:43" s="84" customFormat="1" x14ac:dyDescent="0.25">
      <c r="A614" s="62"/>
      <c r="B614" s="67"/>
      <c r="C614" s="62"/>
      <c r="D614" s="67"/>
      <c r="E614" s="68"/>
      <c r="F614" s="68"/>
      <c r="G614" s="68"/>
      <c r="H614" s="69"/>
      <c r="I614" s="68"/>
      <c r="J614" s="67"/>
      <c r="K614" s="70"/>
      <c r="L614" s="71"/>
      <c r="M614" s="66"/>
      <c r="N614" s="62"/>
      <c r="O614" s="72"/>
      <c r="P614" s="62"/>
      <c r="Q614" s="62"/>
      <c r="R614" s="62"/>
      <c r="S614" s="62"/>
      <c r="T614" s="73"/>
      <c r="U614" s="74"/>
      <c r="V614" s="75"/>
      <c r="W614" s="75"/>
      <c r="X614" s="76"/>
      <c r="Y614" s="77"/>
      <c r="Z614" s="78"/>
      <c r="AA614" s="78"/>
      <c r="AB614" s="78"/>
      <c r="AC614" s="78"/>
      <c r="AD614" s="79"/>
      <c r="AE614" s="78"/>
      <c r="AF614" s="80"/>
      <c r="AG614" s="81"/>
      <c r="AH614" s="80"/>
      <c r="AI614" s="62"/>
      <c r="AJ614" s="62"/>
      <c r="AK614" s="73"/>
      <c r="AL614" s="62"/>
      <c r="AM614" s="73"/>
      <c r="AN614" s="73"/>
      <c r="AO614" s="82"/>
      <c r="AP614" s="82"/>
      <c r="AQ614" s="83"/>
    </row>
    <row r="615" spans="1:43" s="84" customFormat="1" x14ac:dyDescent="0.25">
      <c r="A615" s="62"/>
      <c r="B615" s="67"/>
      <c r="C615" s="62"/>
      <c r="D615" s="67"/>
      <c r="E615" s="68"/>
      <c r="F615" s="68"/>
      <c r="G615" s="68"/>
      <c r="H615" s="69"/>
      <c r="I615" s="68"/>
      <c r="J615" s="67"/>
      <c r="K615" s="70"/>
      <c r="L615" s="71"/>
      <c r="M615" s="66"/>
      <c r="N615" s="62"/>
      <c r="O615" s="72"/>
      <c r="P615" s="62"/>
      <c r="Q615" s="62"/>
      <c r="R615" s="62"/>
      <c r="S615" s="62"/>
      <c r="T615" s="73"/>
      <c r="U615" s="74"/>
      <c r="V615" s="75"/>
      <c r="W615" s="75"/>
      <c r="X615" s="76"/>
      <c r="Y615" s="77"/>
      <c r="Z615" s="78"/>
      <c r="AA615" s="78"/>
      <c r="AB615" s="78"/>
      <c r="AC615" s="78"/>
      <c r="AD615" s="79"/>
      <c r="AE615" s="78"/>
      <c r="AF615" s="80"/>
      <c r="AG615" s="81"/>
      <c r="AH615" s="80"/>
      <c r="AI615" s="62"/>
      <c r="AJ615" s="62"/>
      <c r="AK615" s="73"/>
      <c r="AL615" s="62"/>
      <c r="AM615" s="73"/>
      <c r="AN615" s="73"/>
      <c r="AO615" s="82"/>
      <c r="AP615" s="82"/>
      <c r="AQ615" s="83"/>
    </row>
    <row r="616" spans="1:43" s="84" customFormat="1" x14ac:dyDescent="0.25">
      <c r="A616" s="62"/>
      <c r="B616" s="67"/>
      <c r="C616" s="62"/>
      <c r="D616" s="67"/>
      <c r="E616" s="68"/>
      <c r="F616" s="68"/>
      <c r="G616" s="68"/>
      <c r="H616" s="69"/>
      <c r="I616" s="68"/>
      <c r="J616" s="67"/>
      <c r="K616" s="70"/>
      <c r="L616" s="71"/>
      <c r="M616" s="66"/>
      <c r="N616" s="62"/>
      <c r="O616" s="72"/>
      <c r="P616" s="62"/>
      <c r="Q616" s="62"/>
      <c r="R616" s="62"/>
      <c r="S616" s="62"/>
      <c r="T616" s="73"/>
      <c r="U616" s="74"/>
      <c r="V616" s="75"/>
      <c r="W616" s="75"/>
      <c r="X616" s="76"/>
      <c r="Y616" s="77"/>
      <c r="Z616" s="78"/>
      <c r="AA616" s="78"/>
      <c r="AB616" s="78"/>
      <c r="AC616" s="78"/>
      <c r="AD616" s="79"/>
      <c r="AE616" s="78"/>
      <c r="AF616" s="80"/>
      <c r="AG616" s="81"/>
      <c r="AH616" s="80"/>
      <c r="AI616" s="62"/>
      <c r="AJ616" s="62"/>
      <c r="AK616" s="73"/>
      <c r="AL616" s="62"/>
      <c r="AM616" s="73"/>
      <c r="AN616" s="73"/>
      <c r="AO616" s="82"/>
      <c r="AP616" s="82"/>
      <c r="AQ616" s="83"/>
    </row>
    <row r="617" spans="1:43" s="84" customFormat="1" x14ac:dyDescent="0.25">
      <c r="A617" s="62"/>
      <c r="B617" s="67"/>
      <c r="C617" s="62"/>
      <c r="D617" s="67"/>
      <c r="E617" s="68"/>
      <c r="F617" s="68"/>
      <c r="G617" s="68"/>
      <c r="H617" s="69"/>
      <c r="I617" s="68"/>
      <c r="J617" s="67"/>
      <c r="K617" s="70"/>
      <c r="L617" s="71"/>
      <c r="M617" s="66"/>
      <c r="N617" s="62"/>
      <c r="O617" s="72"/>
      <c r="P617" s="62"/>
      <c r="Q617" s="62"/>
      <c r="R617" s="62"/>
      <c r="S617" s="62"/>
      <c r="T617" s="73"/>
      <c r="U617" s="74"/>
      <c r="V617" s="75"/>
      <c r="W617" s="75"/>
      <c r="X617" s="76"/>
      <c r="Y617" s="77"/>
      <c r="Z617" s="78"/>
      <c r="AA617" s="78"/>
      <c r="AB617" s="78"/>
      <c r="AC617" s="78"/>
      <c r="AD617" s="79"/>
      <c r="AE617" s="78"/>
      <c r="AF617" s="80"/>
      <c r="AG617" s="81"/>
      <c r="AH617" s="80"/>
      <c r="AI617" s="62"/>
      <c r="AJ617" s="62"/>
      <c r="AK617" s="73"/>
      <c r="AL617" s="62"/>
      <c r="AM617" s="73"/>
      <c r="AN617" s="73"/>
      <c r="AO617" s="82"/>
      <c r="AP617" s="82"/>
      <c r="AQ617" s="83"/>
    </row>
    <row r="618" spans="1:43" s="84" customFormat="1" x14ac:dyDescent="0.25">
      <c r="A618" s="62"/>
      <c r="B618" s="67"/>
      <c r="C618" s="62"/>
      <c r="D618" s="67"/>
      <c r="E618" s="68"/>
      <c r="F618" s="68"/>
      <c r="G618" s="68"/>
      <c r="H618" s="69"/>
      <c r="I618" s="68"/>
      <c r="J618" s="67"/>
      <c r="K618" s="70"/>
      <c r="L618" s="71"/>
      <c r="M618" s="66"/>
      <c r="N618" s="62"/>
      <c r="O618" s="72"/>
      <c r="P618" s="62"/>
      <c r="Q618" s="62"/>
      <c r="R618" s="62"/>
      <c r="S618" s="62"/>
      <c r="T618" s="73"/>
      <c r="U618" s="74"/>
      <c r="V618" s="75"/>
      <c r="W618" s="75"/>
      <c r="X618" s="76"/>
      <c r="Y618" s="77"/>
      <c r="Z618" s="78"/>
      <c r="AA618" s="78"/>
      <c r="AB618" s="78"/>
      <c r="AC618" s="78"/>
      <c r="AD618" s="79"/>
      <c r="AE618" s="78"/>
      <c r="AF618" s="80"/>
      <c r="AG618" s="81"/>
      <c r="AH618" s="80"/>
      <c r="AI618" s="62"/>
      <c r="AJ618" s="62"/>
      <c r="AK618" s="73"/>
      <c r="AL618" s="62"/>
      <c r="AM618" s="73"/>
      <c r="AN618" s="73"/>
      <c r="AO618" s="82"/>
      <c r="AP618" s="82"/>
      <c r="AQ618" s="83"/>
    </row>
    <row r="619" spans="1:43" s="84" customFormat="1" x14ac:dyDescent="0.25">
      <c r="A619" s="62"/>
      <c r="B619" s="67"/>
      <c r="C619" s="62"/>
      <c r="D619" s="67"/>
      <c r="E619" s="68"/>
      <c r="F619" s="68"/>
      <c r="G619" s="68"/>
      <c r="H619" s="69"/>
      <c r="I619" s="68"/>
      <c r="J619" s="67"/>
      <c r="K619" s="70"/>
      <c r="L619" s="71"/>
      <c r="M619" s="66"/>
      <c r="N619" s="62"/>
      <c r="O619" s="72"/>
      <c r="P619" s="62"/>
      <c r="Q619" s="62"/>
      <c r="R619" s="62"/>
      <c r="S619" s="62"/>
      <c r="T619" s="73"/>
      <c r="U619" s="74"/>
      <c r="V619" s="75"/>
      <c r="W619" s="75"/>
      <c r="X619" s="76"/>
      <c r="Y619" s="77"/>
      <c r="Z619" s="78"/>
      <c r="AA619" s="78"/>
      <c r="AB619" s="78"/>
      <c r="AC619" s="78"/>
      <c r="AD619" s="79"/>
      <c r="AE619" s="78"/>
      <c r="AF619" s="80"/>
      <c r="AG619" s="81"/>
      <c r="AH619" s="80"/>
      <c r="AI619" s="62"/>
      <c r="AJ619" s="62"/>
      <c r="AK619" s="73"/>
      <c r="AL619" s="62"/>
      <c r="AM619" s="73"/>
      <c r="AN619" s="73"/>
      <c r="AO619" s="82"/>
      <c r="AP619" s="82"/>
      <c r="AQ619" s="83"/>
    </row>
    <row r="620" spans="1:43" s="84" customFormat="1" x14ac:dyDescent="0.25">
      <c r="A620" s="62"/>
      <c r="B620" s="67"/>
      <c r="C620" s="62"/>
      <c r="D620" s="67"/>
      <c r="E620" s="68"/>
      <c r="F620" s="68"/>
      <c r="G620" s="68"/>
      <c r="H620" s="69"/>
      <c r="I620" s="68"/>
      <c r="J620" s="67"/>
      <c r="K620" s="70"/>
      <c r="L620" s="71"/>
      <c r="M620" s="66"/>
      <c r="N620" s="62"/>
      <c r="O620" s="72"/>
      <c r="P620" s="62"/>
      <c r="Q620" s="62"/>
      <c r="R620" s="62"/>
      <c r="S620" s="62"/>
      <c r="T620" s="73"/>
      <c r="U620" s="74"/>
      <c r="V620" s="75"/>
      <c r="W620" s="75"/>
      <c r="X620" s="76"/>
      <c r="Y620" s="77"/>
      <c r="Z620" s="78"/>
      <c r="AA620" s="78"/>
      <c r="AB620" s="78"/>
      <c r="AC620" s="78"/>
      <c r="AD620" s="79"/>
      <c r="AE620" s="78"/>
      <c r="AF620" s="80"/>
      <c r="AG620" s="81"/>
      <c r="AH620" s="80"/>
      <c r="AI620" s="62"/>
      <c r="AJ620" s="62"/>
      <c r="AK620" s="73"/>
      <c r="AL620" s="62"/>
      <c r="AM620" s="73"/>
      <c r="AN620" s="73"/>
      <c r="AO620" s="82"/>
      <c r="AP620" s="82"/>
      <c r="AQ620" s="83"/>
    </row>
    <row r="621" spans="1:43" s="84" customFormat="1" x14ac:dyDescent="0.25">
      <c r="A621" s="62"/>
      <c r="B621" s="67"/>
      <c r="C621" s="62"/>
      <c r="D621" s="67"/>
      <c r="E621" s="68"/>
      <c r="F621" s="68"/>
      <c r="G621" s="68"/>
      <c r="H621" s="69"/>
      <c r="I621" s="68"/>
      <c r="J621" s="67"/>
      <c r="K621" s="70"/>
      <c r="L621" s="71"/>
      <c r="M621" s="66"/>
      <c r="N621" s="62"/>
      <c r="O621" s="72"/>
      <c r="P621" s="62"/>
      <c r="Q621" s="62"/>
      <c r="R621" s="62"/>
      <c r="S621" s="62"/>
      <c r="T621" s="73"/>
      <c r="U621" s="74"/>
      <c r="V621" s="75"/>
      <c r="W621" s="75"/>
      <c r="X621" s="76"/>
      <c r="Y621" s="77"/>
      <c r="Z621" s="78"/>
      <c r="AA621" s="78"/>
      <c r="AB621" s="78"/>
      <c r="AC621" s="78"/>
      <c r="AD621" s="79"/>
      <c r="AE621" s="78"/>
      <c r="AF621" s="80"/>
      <c r="AG621" s="81"/>
      <c r="AH621" s="80"/>
      <c r="AI621" s="62"/>
      <c r="AJ621" s="62"/>
      <c r="AK621" s="73"/>
      <c r="AL621" s="62"/>
      <c r="AM621" s="73"/>
      <c r="AN621" s="73"/>
      <c r="AO621" s="82"/>
      <c r="AP621" s="82"/>
      <c r="AQ621" s="83"/>
    </row>
    <row r="622" spans="1:43" s="84" customFormat="1" x14ac:dyDescent="0.25">
      <c r="A622" s="62"/>
      <c r="B622" s="67"/>
      <c r="C622" s="62"/>
      <c r="D622" s="67"/>
      <c r="E622" s="68"/>
      <c r="F622" s="68"/>
      <c r="G622" s="68"/>
      <c r="H622" s="69"/>
      <c r="I622" s="68"/>
      <c r="J622" s="67"/>
      <c r="K622" s="70"/>
      <c r="L622" s="71"/>
      <c r="M622" s="66"/>
      <c r="N622" s="62"/>
      <c r="O622" s="72"/>
      <c r="P622" s="62"/>
      <c r="Q622" s="62"/>
      <c r="R622" s="62"/>
      <c r="S622" s="62"/>
      <c r="T622" s="73"/>
      <c r="U622" s="74"/>
      <c r="V622" s="75"/>
      <c r="W622" s="75"/>
      <c r="X622" s="76"/>
      <c r="Y622" s="77"/>
      <c r="Z622" s="78"/>
      <c r="AA622" s="78"/>
      <c r="AB622" s="78"/>
      <c r="AC622" s="78"/>
      <c r="AD622" s="79"/>
      <c r="AE622" s="78"/>
      <c r="AF622" s="80"/>
      <c r="AG622" s="81"/>
      <c r="AH622" s="80"/>
      <c r="AI622" s="62"/>
      <c r="AJ622" s="62"/>
      <c r="AK622" s="73"/>
      <c r="AL622" s="62"/>
      <c r="AM622" s="73"/>
      <c r="AN622" s="73"/>
      <c r="AO622" s="82"/>
      <c r="AP622" s="82"/>
      <c r="AQ622" s="83"/>
    </row>
    <row r="623" spans="1:43" s="84" customFormat="1" x14ac:dyDescent="0.25">
      <c r="A623" s="62"/>
      <c r="B623" s="67"/>
      <c r="C623" s="62"/>
      <c r="D623" s="67"/>
      <c r="E623" s="68"/>
      <c r="F623" s="68"/>
      <c r="G623" s="68"/>
      <c r="H623" s="69"/>
      <c r="I623" s="68"/>
      <c r="J623" s="67"/>
      <c r="K623" s="70"/>
      <c r="L623" s="71"/>
      <c r="M623" s="66"/>
      <c r="N623" s="62"/>
      <c r="O623" s="72"/>
      <c r="P623" s="62"/>
      <c r="Q623" s="62"/>
      <c r="R623" s="62"/>
      <c r="S623" s="62"/>
      <c r="T623" s="73"/>
      <c r="U623" s="74"/>
      <c r="V623" s="75"/>
      <c r="W623" s="75"/>
      <c r="X623" s="76"/>
      <c r="Y623" s="77"/>
      <c r="Z623" s="78"/>
      <c r="AA623" s="78"/>
      <c r="AB623" s="78"/>
      <c r="AC623" s="78"/>
      <c r="AD623" s="79"/>
      <c r="AE623" s="78"/>
      <c r="AF623" s="80"/>
      <c r="AG623" s="81"/>
      <c r="AH623" s="80"/>
      <c r="AI623" s="62"/>
      <c r="AJ623" s="62"/>
      <c r="AK623" s="73"/>
      <c r="AL623" s="62"/>
      <c r="AM623" s="73"/>
      <c r="AN623" s="73"/>
      <c r="AO623" s="82"/>
      <c r="AP623" s="82"/>
      <c r="AQ623" s="83"/>
    </row>
    <row r="624" spans="1:43" s="84" customFormat="1" x14ac:dyDescent="0.25">
      <c r="A624" s="62"/>
      <c r="B624" s="67"/>
      <c r="C624" s="62"/>
      <c r="D624" s="67"/>
      <c r="E624" s="68"/>
      <c r="F624" s="68"/>
      <c r="G624" s="68"/>
      <c r="H624" s="69"/>
      <c r="I624" s="68"/>
      <c r="J624" s="67"/>
      <c r="K624" s="70"/>
      <c r="L624" s="71"/>
      <c r="M624" s="66"/>
      <c r="N624" s="62"/>
      <c r="O624" s="72"/>
      <c r="P624" s="62"/>
      <c r="Q624" s="62"/>
      <c r="R624" s="62"/>
      <c r="S624" s="62"/>
      <c r="T624" s="73"/>
      <c r="U624" s="74"/>
      <c r="V624" s="75"/>
      <c r="W624" s="75"/>
      <c r="X624" s="76"/>
      <c r="Y624" s="77"/>
      <c r="Z624" s="78"/>
      <c r="AA624" s="78"/>
      <c r="AB624" s="78"/>
      <c r="AC624" s="78"/>
      <c r="AD624" s="79"/>
      <c r="AE624" s="78"/>
      <c r="AF624" s="80"/>
      <c r="AG624" s="81"/>
      <c r="AH624" s="80"/>
      <c r="AI624" s="62"/>
      <c r="AJ624" s="62"/>
      <c r="AK624" s="73"/>
      <c r="AL624" s="62"/>
      <c r="AM624" s="73"/>
      <c r="AN624" s="73"/>
      <c r="AO624" s="82"/>
      <c r="AP624" s="82"/>
      <c r="AQ624" s="83"/>
    </row>
    <row r="625" spans="1:43" s="84" customFormat="1" x14ac:dyDescent="0.25">
      <c r="A625" s="62"/>
      <c r="B625" s="67"/>
      <c r="C625" s="62"/>
      <c r="D625" s="67"/>
      <c r="E625" s="68"/>
      <c r="F625" s="68"/>
      <c r="G625" s="68"/>
      <c r="H625" s="69"/>
      <c r="I625" s="68"/>
      <c r="J625" s="67"/>
      <c r="K625" s="70"/>
      <c r="L625" s="71"/>
      <c r="M625" s="66"/>
      <c r="N625" s="62"/>
      <c r="O625" s="72"/>
      <c r="P625" s="62"/>
      <c r="Q625" s="62"/>
      <c r="R625" s="62"/>
      <c r="S625" s="62"/>
      <c r="T625" s="73"/>
      <c r="U625" s="74"/>
      <c r="V625" s="75"/>
      <c r="W625" s="75"/>
      <c r="X625" s="76"/>
      <c r="Y625" s="77"/>
      <c r="Z625" s="78"/>
      <c r="AA625" s="78"/>
      <c r="AB625" s="78"/>
      <c r="AC625" s="78"/>
      <c r="AD625" s="79"/>
      <c r="AE625" s="78"/>
      <c r="AF625" s="80"/>
      <c r="AG625" s="81"/>
      <c r="AH625" s="80"/>
      <c r="AI625" s="62"/>
      <c r="AJ625" s="62"/>
      <c r="AK625" s="73"/>
      <c r="AL625" s="62"/>
      <c r="AM625" s="73"/>
      <c r="AN625" s="73"/>
      <c r="AO625" s="82"/>
      <c r="AP625" s="82"/>
      <c r="AQ625" s="83"/>
    </row>
    <row r="626" spans="1:43" s="84" customFormat="1" x14ac:dyDescent="0.25">
      <c r="A626" s="62"/>
      <c r="B626" s="67"/>
      <c r="C626" s="62"/>
      <c r="D626" s="67"/>
      <c r="E626" s="68"/>
      <c r="F626" s="68"/>
      <c r="G626" s="68"/>
      <c r="H626" s="69"/>
      <c r="I626" s="68"/>
      <c r="J626" s="67"/>
      <c r="K626" s="70"/>
      <c r="L626" s="71"/>
      <c r="M626" s="66"/>
      <c r="N626" s="62"/>
      <c r="O626" s="72"/>
      <c r="P626" s="62"/>
      <c r="Q626" s="62"/>
      <c r="R626" s="62"/>
      <c r="S626" s="62"/>
      <c r="T626" s="73"/>
      <c r="U626" s="74"/>
      <c r="V626" s="75"/>
      <c r="W626" s="75"/>
      <c r="X626" s="76"/>
      <c r="Y626" s="77"/>
      <c r="Z626" s="78"/>
      <c r="AA626" s="78"/>
      <c r="AB626" s="78"/>
      <c r="AC626" s="78"/>
      <c r="AD626" s="79"/>
      <c r="AE626" s="78"/>
      <c r="AF626" s="80"/>
      <c r="AG626" s="81"/>
      <c r="AH626" s="80"/>
      <c r="AI626" s="62"/>
      <c r="AJ626" s="62"/>
      <c r="AK626" s="73"/>
      <c r="AL626" s="62"/>
      <c r="AM626" s="73"/>
      <c r="AN626" s="73"/>
      <c r="AO626" s="82"/>
      <c r="AP626" s="82"/>
      <c r="AQ626" s="83"/>
    </row>
    <row r="627" spans="1:43" s="84" customFormat="1" x14ac:dyDescent="0.25">
      <c r="A627" s="62"/>
      <c r="B627" s="67"/>
      <c r="C627" s="62"/>
      <c r="D627" s="67"/>
      <c r="E627" s="68"/>
      <c r="F627" s="68"/>
      <c r="G627" s="68"/>
      <c r="H627" s="69"/>
      <c r="I627" s="68"/>
      <c r="J627" s="67"/>
      <c r="K627" s="70"/>
      <c r="L627" s="71"/>
      <c r="M627" s="66"/>
      <c r="N627" s="62"/>
      <c r="O627" s="72"/>
      <c r="P627" s="62"/>
      <c r="Q627" s="62"/>
      <c r="R627" s="62"/>
      <c r="S627" s="62"/>
      <c r="T627" s="73"/>
      <c r="U627" s="74"/>
      <c r="V627" s="75"/>
      <c r="W627" s="75"/>
      <c r="X627" s="76"/>
      <c r="Y627" s="77"/>
      <c r="Z627" s="78"/>
      <c r="AA627" s="78"/>
      <c r="AB627" s="78"/>
      <c r="AC627" s="78"/>
      <c r="AD627" s="79"/>
      <c r="AE627" s="78"/>
      <c r="AF627" s="80"/>
      <c r="AG627" s="81"/>
      <c r="AH627" s="80"/>
      <c r="AI627" s="62"/>
      <c r="AJ627" s="62"/>
      <c r="AK627" s="73"/>
      <c r="AL627" s="62"/>
      <c r="AM627" s="73"/>
      <c r="AN627" s="73"/>
      <c r="AO627" s="82"/>
      <c r="AP627" s="82"/>
      <c r="AQ627" s="83"/>
    </row>
    <row r="628" spans="1:43" s="84" customFormat="1" x14ac:dyDescent="0.25">
      <c r="A628" s="62"/>
      <c r="B628" s="67"/>
      <c r="C628" s="62"/>
      <c r="D628" s="67"/>
      <c r="E628" s="68"/>
      <c r="F628" s="68"/>
      <c r="G628" s="68"/>
      <c r="H628" s="69"/>
      <c r="I628" s="68"/>
      <c r="J628" s="67"/>
      <c r="K628" s="70"/>
      <c r="L628" s="71"/>
      <c r="M628" s="66"/>
      <c r="N628" s="62"/>
      <c r="O628" s="72"/>
      <c r="P628" s="62"/>
      <c r="Q628" s="62"/>
      <c r="R628" s="62"/>
      <c r="S628" s="62"/>
      <c r="T628" s="73"/>
      <c r="U628" s="74"/>
      <c r="V628" s="75"/>
      <c r="W628" s="75"/>
      <c r="X628" s="76"/>
      <c r="Y628" s="77"/>
      <c r="Z628" s="78"/>
      <c r="AA628" s="78"/>
      <c r="AB628" s="78"/>
      <c r="AC628" s="78"/>
      <c r="AD628" s="79"/>
      <c r="AE628" s="78"/>
      <c r="AF628" s="80"/>
      <c r="AG628" s="81"/>
      <c r="AH628" s="80"/>
      <c r="AI628" s="62"/>
      <c r="AJ628" s="62"/>
      <c r="AK628" s="73"/>
      <c r="AL628" s="62"/>
      <c r="AM628" s="73"/>
      <c r="AN628" s="73"/>
      <c r="AO628" s="82"/>
      <c r="AP628" s="82"/>
      <c r="AQ628" s="83"/>
    </row>
    <row r="629" spans="1:43" s="84" customFormat="1" x14ac:dyDescent="0.25">
      <c r="A629" s="62"/>
      <c r="B629" s="67"/>
      <c r="C629" s="62"/>
      <c r="D629" s="67"/>
      <c r="E629" s="68"/>
      <c r="F629" s="68"/>
      <c r="G629" s="68"/>
      <c r="H629" s="69"/>
      <c r="I629" s="68"/>
      <c r="J629" s="67"/>
      <c r="K629" s="70"/>
      <c r="L629" s="71"/>
      <c r="M629" s="66"/>
      <c r="N629" s="62"/>
      <c r="O629" s="72"/>
      <c r="P629" s="62"/>
      <c r="Q629" s="62"/>
      <c r="R629" s="62"/>
      <c r="S629" s="62"/>
      <c r="T629" s="73"/>
      <c r="U629" s="74"/>
      <c r="V629" s="75"/>
      <c r="W629" s="75"/>
      <c r="X629" s="76"/>
      <c r="Y629" s="77"/>
      <c r="Z629" s="78"/>
      <c r="AA629" s="78"/>
      <c r="AB629" s="78"/>
      <c r="AC629" s="78"/>
      <c r="AD629" s="79"/>
      <c r="AE629" s="78"/>
      <c r="AF629" s="80"/>
      <c r="AG629" s="81"/>
      <c r="AH629" s="80"/>
      <c r="AI629" s="62"/>
      <c r="AJ629" s="62"/>
      <c r="AK629" s="73"/>
      <c r="AL629" s="62"/>
      <c r="AM629" s="73"/>
      <c r="AN629" s="73"/>
      <c r="AO629" s="82"/>
      <c r="AP629" s="82"/>
      <c r="AQ629" s="83"/>
    </row>
    <row r="630" spans="1:43" s="84" customFormat="1" x14ac:dyDescent="0.25">
      <c r="A630" s="62"/>
      <c r="B630" s="67"/>
      <c r="C630" s="62"/>
      <c r="D630" s="67"/>
      <c r="E630" s="68"/>
      <c r="F630" s="68"/>
      <c r="G630" s="68"/>
      <c r="H630" s="69"/>
      <c r="I630" s="68"/>
      <c r="J630" s="67"/>
      <c r="K630" s="70"/>
      <c r="L630" s="71"/>
      <c r="M630" s="66"/>
      <c r="N630" s="62"/>
      <c r="O630" s="72"/>
      <c r="P630" s="62"/>
      <c r="Q630" s="62"/>
      <c r="R630" s="62"/>
      <c r="S630" s="62"/>
      <c r="T630" s="73"/>
      <c r="U630" s="74"/>
      <c r="V630" s="75"/>
      <c r="W630" s="75"/>
      <c r="X630" s="76"/>
      <c r="Y630" s="77"/>
      <c r="Z630" s="78"/>
      <c r="AA630" s="78"/>
      <c r="AB630" s="78"/>
      <c r="AC630" s="78"/>
      <c r="AD630" s="79"/>
      <c r="AE630" s="78"/>
      <c r="AF630" s="80"/>
      <c r="AG630" s="81"/>
      <c r="AH630" s="80"/>
      <c r="AI630" s="62"/>
      <c r="AJ630" s="62"/>
      <c r="AK630" s="73"/>
      <c r="AL630" s="62"/>
      <c r="AM630" s="73"/>
      <c r="AN630" s="73"/>
      <c r="AO630" s="82"/>
      <c r="AP630" s="82"/>
      <c r="AQ630" s="83"/>
    </row>
    <row r="631" spans="1:43" s="84" customFormat="1" x14ac:dyDescent="0.25">
      <c r="A631" s="62"/>
      <c r="B631" s="67"/>
      <c r="C631" s="62"/>
      <c r="D631" s="67"/>
      <c r="E631" s="68"/>
      <c r="F631" s="68"/>
      <c r="G631" s="68"/>
      <c r="H631" s="69"/>
      <c r="I631" s="68"/>
      <c r="J631" s="67"/>
      <c r="K631" s="70"/>
      <c r="L631" s="71"/>
      <c r="M631" s="66"/>
      <c r="N631" s="62"/>
      <c r="O631" s="72"/>
      <c r="P631" s="62"/>
      <c r="Q631" s="62"/>
      <c r="R631" s="62"/>
      <c r="S631" s="62"/>
      <c r="T631" s="73"/>
      <c r="U631" s="74"/>
      <c r="V631" s="75"/>
      <c r="W631" s="75"/>
      <c r="X631" s="76"/>
      <c r="Y631" s="77"/>
      <c r="Z631" s="78"/>
      <c r="AA631" s="78"/>
      <c r="AB631" s="78"/>
      <c r="AC631" s="78"/>
      <c r="AD631" s="79"/>
      <c r="AE631" s="78"/>
      <c r="AF631" s="80"/>
      <c r="AG631" s="81"/>
      <c r="AH631" s="80"/>
      <c r="AI631" s="62"/>
      <c r="AJ631" s="62"/>
      <c r="AK631" s="73"/>
      <c r="AL631" s="62"/>
      <c r="AM631" s="73"/>
      <c r="AN631" s="73"/>
      <c r="AO631" s="82"/>
      <c r="AP631" s="82"/>
      <c r="AQ631" s="83"/>
    </row>
    <row r="632" spans="1:43" s="84" customFormat="1" x14ac:dyDescent="0.25">
      <c r="A632" s="62"/>
      <c r="B632" s="67"/>
      <c r="C632" s="62"/>
      <c r="D632" s="67"/>
      <c r="E632" s="68"/>
      <c r="F632" s="68"/>
      <c r="G632" s="68"/>
      <c r="H632" s="69"/>
      <c r="I632" s="68"/>
      <c r="J632" s="67"/>
      <c r="K632" s="70"/>
      <c r="L632" s="71"/>
      <c r="M632" s="66"/>
      <c r="N632" s="62"/>
      <c r="O632" s="72"/>
      <c r="P632" s="62"/>
      <c r="Q632" s="62"/>
      <c r="R632" s="62"/>
      <c r="S632" s="62"/>
      <c r="T632" s="73"/>
      <c r="U632" s="74"/>
      <c r="V632" s="75"/>
      <c r="W632" s="75"/>
      <c r="X632" s="76"/>
      <c r="Y632" s="77"/>
      <c r="Z632" s="78"/>
      <c r="AA632" s="78"/>
      <c r="AB632" s="78"/>
      <c r="AC632" s="78"/>
      <c r="AD632" s="79"/>
      <c r="AE632" s="78"/>
      <c r="AF632" s="80"/>
      <c r="AG632" s="81"/>
      <c r="AH632" s="80"/>
      <c r="AI632" s="62"/>
      <c r="AJ632" s="62"/>
      <c r="AK632" s="73"/>
      <c r="AL632" s="62"/>
      <c r="AM632" s="73"/>
      <c r="AN632" s="73"/>
      <c r="AO632" s="82"/>
      <c r="AP632" s="82"/>
      <c r="AQ632" s="83"/>
    </row>
    <row r="633" spans="1:43" s="84" customFormat="1" x14ac:dyDescent="0.25">
      <c r="A633" s="62"/>
      <c r="B633" s="67"/>
      <c r="C633" s="62"/>
      <c r="D633" s="67"/>
      <c r="E633" s="68"/>
      <c r="F633" s="68"/>
      <c r="G633" s="68"/>
      <c r="H633" s="69"/>
      <c r="I633" s="68"/>
      <c r="J633" s="67"/>
      <c r="K633" s="70"/>
      <c r="L633" s="71"/>
      <c r="M633" s="66"/>
      <c r="N633" s="62"/>
      <c r="O633" s="72"/>
      <c r="P633" s="62"/>
      <c r="Q633" s="62"/>
      <c r="R633" s="62"/>
      <c r="S633" s="62"/>
      <c r="T633" s="73"/>
      <c r="U633" s="74"/>
      <c r="V633" s="75"/>
      <c r="W633" s="75"/>
      <c r="X633" s="76"/>
      <c r="Y633" s="77"/>
      <c r="Z633" s="78"/>
      <c r="AA633" s="78"/>
      <c r="AB633" s="78"/>
      <c r="AC633" s="78"/>
      <c r="AD633" s="79"/>
      <c r="AE633" s="78"/>
      <c r="AF633" s="80"/>
      <c r="AG633" s="81"/>
      <c r="AH633" s="80"/>
      <c r="AI633" s="62"/>
      <c r="AJ633" s="62"/>
      <c r="AK633" s="73"/>
      <c r="AL633" s="62"/>
      <c r="AM633" s="73"/>
      <c r="AN633" s="73"/>
      <c r="AO633" s="82"/>
      <c r="AP633" s="82"/>
      <c r="AQ633" s="83"/>
    </row>
    <row r="634" spans="1:43" s="84" customFormat="1" x14ac:dyDescent="0.25">
      <c r="A634" s="62"/>
      <c r="B634" s="67"/>
      <c r="C634" s="62"/>
      <c r="D634" s="67"/>
      <c r="E634" s="68"/>
      <c r="F634" s="68"/>
      <c r="G634" s="68"/>
      <c r="H634" s="69"/>
      <c r="I634" s="68"/>
      <c r="J634" s="67"/>
      <c r="K634" s="70"/>
      <c r="L634" s="71"/>
      <c r="M634" s="66"/>
      <c r="N634" s="62"/>
      <c r="O634" s="72"/>
      <c r="P634" s="62"/>
      <c r="Q634" s="62"/>
      <c r="R634" s="62"/>
      <c r="S634" s="62"/>
      <c r="T634" s="73"/>
      <c r="U634" s="74"/>
      <c r="V634" s="75"/>
      <c r="W634" s="75"/>
      <c r="X634" s="76"/>
      <c r="Y634" s="77"/>
      <c r="Z634" s="78"/>
      <c r="AA634" s="78"/>
      <c r="AB634" s="78"/>
      <c r="AC634" s="78"/>
      <c r="AD634" s="79"/>
      <c r="AE634" s="78"/>
      <c r="AF634" s="80"/>
      <c r="AG634" s="81"/>
      <c r="AH634" s="80"/>
      <c r="AI634" s="62"/>
      <c r="AJ634" s="62"/>
      <c r="AK634" s="73"/>
      <c r="AL634" s="62"/>
      <c r="AM634" s="73"/>
      <c r="AN634" s="73"/>
      <c r="AO634" s="82"/>
      <c r="AP634" s="82"/>
      <c r="AQ634" s="83"/>
    </row>
    <row r="635" spans="1:43" s="84" customFormat="1" x14ac:dyDescent="0.25">
      <c r="A635" s="62"/>
      <c r="B635" s="67"/>
      <c r="C635" s="62"/>
      <c r="D635" s="67"/>
      <c r="E635" s="68"/>
      <c r="F635" s="68"/>
      <c r="G635" s="68"/>
      <c r="H635" s="69"/>
      <c r="I635" s="68"/>
      <c r="J635" s="67"/>
      <c r="K635" s="70"/>
      <c r="L635" s="71"/>
      <c r="M635" s="66"/>
      <c r="N635" s="62"/>
      <c r="O635" s="72"/>
      <c r="P635" s="62"/>
      <c r="Q635" s="62"/>
      <c r="R635" s="62"/>
      <c r="S635" s="62"/>
      <c r="T635" s="73"/>
      <c r="U635" s="74"/>
      <c r="V635" s="75"/>
      <c r="W635" s="75"/>
      <c r="X635" s="76"/>
      <c r="Y635" s="77"/>
      <c r="Z635" s="78"/>
      <c r="AA635" s="78"/>
      <c r="AB635" s="78"/>
      <c r="AC635" s="78"/>
      <c r="AD635" s="79"/>
      <c r="AE635" s="78"/>
      <c r="AF635" s="80"/>
      <c r="AG635" s="81"/>
      <c r="AH635" s="80"/>
      <c r="AI635" s="62"/>
      <c r="AJ635" s="62"/>
      <c r="AK635" s="73"/>
      <c r="AL635" s="62"/>
      <c r="AM635" s="73"/>
      <c r="AN635" s="73"/>
      <c r="AO635" s="82"/>
      <c r="AP635" s="82"/>
      <c r="AQ635" s="83"/>
    </row>
    <row r="636" spans="1:43" s="84" customFormat="1" x14ac:dyDescent="0.25">
      <c r="A636" s="62"/>
      <c r="B636" s="67"/>
      <c r="C636" s="62"/>
      <c r="D636" s="67"/>
      <c r="E636" s="68"/>
      <c r="F636" s="68"/>
      <c r="G636" s="68"/>
      <c r="H636" s="69"/>
      <c r="I636" s="68"/>
      <c r="J636" s="67"/>
      <c r="K636" s="70"/>
      <c r="L636" s="71"/>
      <c r="M636" s="66"/>
      <c r="N636" s="62"/>
      <c r="O636" s="72"/>
      <c r="P636" s="62"/>
      <c r="Q636" s="62"/>
      <c r="R636" s="62"/>
      <c r="S636" s="62"/>
      <c r="T636" s="73"/>
      <c r="U636" s="74"/>
      <c r="V636" s="75"/>
      <c r="W636" s="75"/>
      <c r="X636" s="76"/>
      <c r="Y636" s="77"/>
      <c r="Z636" s="78"/>
      <c r="AA636" s="78"/>
      <c r="AB636" s="78"/>
      <c r="AC636" s="78"/>
      <c r="AD636" s="79"/>
      <c r="AE636" s="78"/>
      <c r="AF636" s="80"/>
      <c r="AG636" s="81"/>
      <c r="AH636" s="80"/>
      <c r="AI636" s="62"/>
      <c r="AJ636" s="62"/>
      <c r="AK636" s="73"/>
      <c r="AL636" s="62"/>
      <c r="AM636" s="73"/>
      <c r="AN636" s="73"/>
      <c r="AO636" s="82"/>
      <c r="AP636" s="82"/>
      <c r="AQ636" s="83"/>
    </row>
    <row r="637" spans="1:43" s="84" customFormat="1" x14ac:dyDescent="0.25">
      <c r="A637" s="62"/>
      <c r="B637" s="67"/>
      <c r="C637" s="62"/>
      <c r="D637" s="67"/>
      <c r="E637" s="68"/>
      <c r="F637" s="68"/>
      <c r="G637" s="68"/>
      <c r="H637" s="69"/>
      <c r="I637" s="68"/>
      <c r="J637" s="67"/>
      <c r="K637" s="70"/>
      <c r="L637" s="71"/>
      <c r="M637" s="66"/>
      <c r="N637" s="62"/>
      <c r="O637" s="72"/>
      <c r="P637" s="62"/>
      <c r="Q637" s="62"/>
      <c r="R637" s="62"/>
      <c r="S637" s="62"/>
      <c r="T637" s="73"/>
      <c r="U637" s="74"/>
      <c r="V637" s="75"/>
      <c r="W637" s="75"/>
      <c r="X637" s="76"/>
      <c r="Y637" s="77"/>
      <c r="Z637" s="78"/>
      <c r="AA637" s="78"/>
      <c r="AB637" s="78"/>
      <c r="AC637" s="78"/>
      <c r="AD637" s="79"/>
      <c r="AE637" s="78"/>
      <c r="AF637" s="80"/>
      <c r="AG637" s="81"/>
      <c r="AH637" s="80"/>
      <c r="AI637" s="62"/>
      <c r="AJ637" s="62"/>
      <c r="AK637" s="73"/>
      <c r="AL637" s="62"/>
      <c r="AM637" s="73"/>
      <c r="AN637" s="73"/>
      <c r="AO637" s="82"/>
      <c r="AP637" s="82"/>
      <c r="AQ637" s="83"/>
    </row>
    <row r="638" spans="1:43" s="84" customFormat="1" x14ac:dyDescent="0.25">
      <c r="A638" s="62"/>
      <c r="B638" s="67"/>
      <c r="C638" s="62"/>
      <c r="D638" s="67"/>
      <c r="E638" s="68"/>
      <c r="F638" s="68"/>
      <c r="G638" s="68"/>
      <c r="H638" s="69"/>
      <c r="I638" s="68"/>
      <c r="J638" s="67"/>
      <c r="K638" s="70"/>
      <c r="L638" s="71"/>
      <c r="M638" s="66"/>
      <c r="N638" s="62"/>
      <c r="O638" s="72"/>
      <c r="P638" s="62"/>
      <c r="Q638" s="62"/>
      <c r="R638" s="62"/>
      <c r="S638" s="62"/>
      <c r="T638" s="73"/>
      <c r="U638" s="74"/>
      <c r="V638" s="75"/>
      <c r="W638" s="75"/>
      <c r="X638" s="76"/>
      <c r="Y638" s="77"/>
      <c r="Z638" s="78"/>
      <c r="AA638" s="78"/>
      <c r="AB638" s="78"/>
      <c r="AC638" s="78"/>
      <c r="AD638" s="79"/>
      <c r="AE638" s="78"/>
      <c r="AF638" s="80"/>
      <c r="AG638" s="81"/>
      <c r="AH638" s="80"/>
      <c r="AI638" s="62"/>
      <c r="AJ638" s="62"/>
      <c r="AK638" s="73"/>
      <c r="AL638" s="62"/>
      <c r="AM638" s="73"/>
      <c r="AN638" s="73"/>
      <c r="AO638" s="82"/>
      <c r="AP638" s="82"/>
      <c r="AQ638" s="83"/>
    </row>
    <row r="639" spans="1:43" s="84" customFormat="1" x14ac:dyDescent="0.25">
      <c r="A639" s="62"/>
      <c r="B639" s="67"/>
      <c r="C639" s="62"/>
      <c r="D639" s="67"/>
      <c r="E639" s="68"/>
      <c r="F639" s="68"/>
      <c r="G639" s="68"/>
      <c r="H639" s="69"/>
      <c r="I639" s="68"/>
      <c r="J639" s="67"/>
      <c r="K639" s="70"/>
      <c r="L639" s="71"/>
      <c r="M639" s="66"/>
      <c r="N639" s="62"/>
      <c r="O639" s="72"/>
      <c r="P639" s="62"/>
      <c r="Q639" s="62"/>
      <c r="R639" s="62"/>
      <c r="S639" s="62"/>
      <c r="T639" s="73"/>
      <c r="U639" s="74"/>
      <c r="V639" s="75"/>
      <c r="W639" s="75"/>
      <c r="X639" s="76"/>
      <c r="Y639" s="77"/>
      <c r="Z639" s="78"/>
      <c r="AA639" s="78"/>
      <c r="AB639" s="78"/>
      <c r="AC639" s="78"/>
      <c r="AD639" s="79"/>
      <c r="AE639" s="78"/>
      <c r="AF639" s="80"/>
      <c r="AG639" s="81"/>
      <c r="AH639" s="80"/>
      <c r="AI639" s="62"/>
      <c r="AJ639" s="62"/>
      <c r="AK639" s="73"/>
      <c r="AL639" s="62"/>
      <c r="AM639" s="73"/>
      <c r="AN639" s="73"/>
      <c r="AO639" s="82"/>
      <c r="AP639" s="82"/>
      <c r="AQ639" s="83"/>
    </row>
    <row r="640" spans="1:43" s="84" customFormat="1" x14ac:dyDescent="0.25">
      <c r="A640" s="62"/>
      <c r="B640" s="67"/>
      <c r="C640" s="62"/>
      <c r="D640" s="67"/>
      <c r="E640" s="68"/>
      <c r="F640" s="68"/>
      <c r="G640" s="68"/>
      <c r="H640" s="69"/>
      <c r="I640" s="68"/>
      <c r="J640" s="67"/>
      <c r="K640" s="70"/>
      <c r="L640" s="71"/>
      <c r="M640" s="66"/>
      <c r="N640" s="62"/>
      <c r="O640" s="72"/>
      <c r="P640" s="62"/>
      <c r="Q640" s="62"/>
      <c r="R640" s="62"/>
      <c r="S640" s="62"/>
      <c r="T640" s="73"/>
      <c r="U640" s="74"/>
      <c r="V640" s="75"/>
      <c r="W640" s="75"/>
      <c r="X640" s="76"/>
      <c r="Y640" s="77"/>
      <c r="Z640" s="78"/>
      <c r="AA640" s="78"/>
      <c r="AB640" s="78"/>
      <c r="AC640" s="78"/>
      <c r="AD640" s="79"/>
      <c r="AE640" s="78"/>
      <c r="AF640" s="80"/>
      <c r="AG640" s="81"/>
      <c r="AH640" s="80"/>
      <c r="AI640" s="62"/>
      <c r="AJ640" s="62"/>
      <c r="AK640" s="73"/>
      <c r="AL640" s="62"/>
      <c r="AM640" s="73"/>
      <c r="AN640" s="73"/>
      <c r="AO640" s="82"/>
      <c r="AP640" s="82"/>
      <c r="AQ640" s="83"/>
    </row>
    <row r="641" spans="1:43" s="84" customFormat="1" x14ac:dyDescent="0.25">
      <c r="A641" s="62"/>
      <c r="B641" s="67"/>
      <c r="C641" s="62"/>
      <c r="D641" s="67"/>
      <c r="E641" s="68"/>
      <c r="F641" s="68"/>
      <c r="G641" s="68"/>
      <c r="H641" s="69"/>
      <c r="I641" s="68"/>
      <c r="J641" s="67"/>
      <c r="K641" s="70"/>
      <c r="L641" s="71"/>
      <c r="M641" s="66"/>
      <c r="N641" s="62"/>
      <c r="O641" s="72"/>
      <c r="P641" s="62"/>
      <c r="Q641" s="62"/>
      <c r="R641" s="62"/>
      <c r="S641" s="62"/>
      <c r="T641" s="73"/>
      <c r="U641" s="74"/>
      <c r="V641" s="75"/>
      <c r="W641" s="75"/>
      <c r="X641" s="76"/>
      <c r="Y641" s="77"/>
      <c r="Z641" s="78"/>
      <c r="AA641" s="78"/>
      <c r="AB641" s="78"/>
      <c r="AC641" s="78"/>
      <c r="AD641" s="79"/>
      <c r="AE641" s="78"/>
      <c r="AF641" s="80"/>
      <c r="AG641" s="81"/>
      <c r="AH641" s="80"/>
      <c r="AI641" s="62"/>
      <c r="AJ641" s="62"/>
      <c r="AK641" s="73"/>
      <c r="AL641" s="62"/>
      <c r="AM641" s="73"/>
      <c r="AN641" s="73"/>
      <c r="AO641" s="82"/>
      <c r="AP641" s="82"/>
      <c r="AQ641" s="83"/>
    </row>
    <row r="642" spans="1:43" s="84" customFormat="1" x14ac:dyDescent="0.25">
      <c r="A642" s="62"/>
      <c r="B642" s="67"/>
      <c r="C642" s="62"/>
      <c r="D642" s="67"/>
      <c r="E642" s="68"/>
      <c r="F642" s="68"/>
      <c r="G642" s="68"/>
      <c r="H642" s="69"/>
      <c r="I642" s="68"/>
      <c r="J642" s="67"/>
      <c r="K642" s="70"/>
      <c r="L642" s="71"/>
      <c r="M642" s="66"/>
      <c r="N642" s="62"/>
      <c r="O642" s="72"/>
      <c r="P642" s="62"/>
      <c r="Q642" s="62"/>
      <c r="R642" s="62"/>
      <c r="S642" s="62"/>
      <c r="T642" s="73"/>
      <c r="U642" s="74"/>
      <c r="V642" s="75"/>
      <c r="W642" s="75"/>
      <c r="X642" s="76"/>
      <c r="Y642" s="77"/>
      <c r="Z642" s="78"/>
      <c r="AA642" s="78"/>
      <c r="AB642" s="78"/>
      <c r="AC642" s="78"/>
      <c r="AD642" s="79"/>
      <c r="AE642" s="78"/>
      <c r="AF642" s="80"/>
      <c r="AG642" s="81"/>
      <c r="AH642" s="80"/>
      <c r="AI642" s="62"/>
      <c r="AJ642" s="62"/>
      <c r="AK642" s="73"/>
      <c r="AL642" s="62"/>
      <c r="AM642" s="73"/>
      <c r="AN642" s="73"/>
      <c r="AO642" s="82"/>
      <c r="AP642" s="82"/>
      <c r="AQ642" s="83"/>
    </row>
    <row r="643" spans="1:43" s="84" customFormat="1" x14ac:dyDescent="0.25">
      <c r="A643" s="62"/>
      <c r="B643" s="67"/>
      <c r="C643" s="62"/>
      <c r="D643" s="67"/>
      <c r="E643" s="68"/>
      <c r="F643" s="68"/>
      <c r="G643" s="68"/>
      <c r="H643" s="69"/>
      <c r="I643" s="68"/>
      <c r="J643" s="67"/>
      <c r="K643" s="70"/>
      <c r="L643" s="71"/>
      <c r="M643" s="66"/>
      <c r="N643" s="62"/>
      <c r="O643" s="72"/>
      <c r="P643" s="62"/>
      <c r="Q643" s="62"/>
      <c r="R643" s="62"/>
      <c r="S643" s="62"/>
      <c r="T643" s="73"/>
      <c r="U643" s="74"/>
      <c r="V643" s="75"/>
      <c r="W643" s="75"/>
      <c r="X643" s="76"/>
      <c r="Y643" s="77"/>
      <c r="Z643" s="78"/>
      <c r="AA643" s="78"/>
      <c r="AB643" s="78"/>
      <c r="AC643" s="78"/>
      <c r="AD643" s="79"/>
      <c r="AE643" s="78"/>
      <c r="AF643" s="80"/>
      <c r="AG643" s="81"/>
      <c r="AH643" s="80"/>
      <c r="AI643" s="62"/>
      <c r="AJ643" s="62"/>
      <c r="AK643" s="73"/>
      <c r="AL643" s="62"/>
      <c r="AM643" s="73"/>
      <c r="AN643" s="73"/>
      <c r="AO643" s="82"/>
      <c r="AP643" s="82"/>
      <c r="AQ643" s="83"/>
    </row>
    <row r="644" spans="1:43" s="84" customFormat="1" x14ac:dyDescent="0.25">
      <c r="A644" s="62"/>
      <c r="B644" s="67"/>
      <c r="C644" s="62"/>
      <c r="D644" s="67"/>
      <c r="E644" s="68"/>
      <c r="F644" s="68"/>
      <c r="G644" s="68"/>
      <c r="H644" s="69"/>
      <c r="I644" s="68"/>
      <c r="J644" s="67"/>
      <c r="K644" s="70"/>
      <c r="L644" s="71"/>
      <c r="M644" s="66"/>
      <c r="N644" s="62"/>
      <c r="O644" s="72"/>
      <c r="P644" s="62"/>
      <c r="Q644" s="62"/>
      <c r="R644" s="62"/>
      <c r="S644" s="62"/>
      <c r="T644" s="73"/>
      <c r="U644" s="74"/>
      <c r="V644" s="75"/>
      <c r="W644" s="75"/>
      <c r="X644" s="76"/>
      <c r="Y644" s="77"/>
      <c r="Z644" s="78"/>
      <c r="AA644" s="78"/>
      <c r="AB644" s="78"/>
      <c r="AC644" s="78"/>
      <c r="AD644" s="79"/>
      <c r="AE644" s="78"/>
      <c r="AF644" s="80"/>
      <c r="AG644" s="81"/>
      <c r="AH644" s="80"/>
      <c r="AI644" s="62"/>
      <c r="AJ644" s="62"/>
      <c r="AK644" s="73"/>
      <c r="AL644" s="62"/>
      <c r="AM644" s="73"/>
      <c r="AN644" s="73"/>
      <c r="AO644" s="82"/>
      <c r="AP644" s="82"/>
      <c r="AQ644" s="83"/>
    </row>
    <row r="645" spans="1:43" s="84" customFormat="1" x14ac:dyDescent="0.25">
      <c r="A645" s="62"/>
      <c r="B645" s="67"/>
      <c r="C645" s="62"/>
      <c r="D645" s="67"/>
      <c r="E645" s="68"/>
      <c r="F645" s="68"/>
      <c r="G645" s="68"/>
      <c r="H645" s="69"/>
      <c r="I645" s="68"/>
      <c r="J645" s="67"/>
      <c r="K645" s="70"/>
      <c r="L645" s="71"/>
      <c r="M645" s="66"/>
      <c r="N645" s="62"/>
      <c r="O645" s="72"/>
      <c r="P645" s="62"/>
      <c r="Q645" s="62"/>
      <c r="R645" s="62"/>
      <c r="S645" s="62"/>
      <c r="T645" s="73"/>
      <c r="U645" s="74"/>
      <c r="V645" s="75"/>
      <c r="W645" s="75"/>
      <c r="X645" s="76"/>
      <c r="Y645" s="77"/>
      <c r="Z645" s="78"/>
      <c r="AA645" s="78"/>
      <c r="AB645" s="78"/>
      <c r="AC645" s="78"/>
      <c r="AD645" s="79"/>
      <c r="AE645" s="78"/>
      <c r="AF645" s="80"/>
      <c r="AG645" s="81"/>
      <c r="AH645" s="80"/>
      <c r="AI645" s="62"/>
      <c r="AJ645" s="62"/>
      <c r="AK645" s="73"/>
      <c r="AL645" s="62"/>
      <c r="AM645" s="73"/>
      <c r="AN645" s="73"/>
      <c r="AO645" s="82"/>
      <c r="AP645" s="82"/>
      <c r="AQ645" s="83"/>
    </row>
    <row r="646" spans="1:43" s="84" customFormat="1" x14ac:dyDescent="0.25">
      <c r="A646" s="62"/>
      <c r="B646" s="67"/>
      <c r="C646" s="62"/>
      <c r="D646" s="67"/>
      <c r="E646" s="68"/>
      <c r="F646" s="68"/>
      <c r="G646" s="68"/>
      <c r="H646" s="69"/>
      <c r="I646" s="68"/>
      <c r="J646" s="67"/>
      <c r="K646" s="70"/>
      <c r="L646" s="71"/>
      <c r="M646" s="66"/>
      <c r="N646" s="62"/>
      <c r="O646" s="72"/>
      <c r="P646" s="62"/>
      <c r="Q646" s="62"/>
      <c r="R646" s="62"/>
      <c r="S646" s="62"/>
      <c r="T646" s="73"/>
      <c r="U646" s="74"/>
      <c r="V646" s="75"/>
      <c r="W646" s="75"/>
      <c r="X646" s="76"/>
      <c r="Y646" s="77"/>
      <c r="Z646" s="78"/>
      <c r="AA646" s="78"/>
      <c r="AB646" s="78"/>
      <c r="AC646" s="78"/>
      <c r="AD646" s="79"/>
      <c r="AE646" s="78"/>
      <c r="AF646" s="80"/>
      <c r="AG646" s="81"/>
      <c r="AH646" s="80"/>
      <c r="AI646" s="62"/>
      <c r="AJ646" s="62"/>
      <c r="AK646" s="73"/>
      <c r="AL646" s="62"/>
      <c r="AM646" s="73"/>
      <c r="AN646" s="73"/>
      <c r="AO646" s="82"/>
      <c r="AP646" s="82"/>
      <c r="AQ646" s="83"/>
    </row>
    <row r="647" spans="1:43" s="84" customFormat="1" x14ac:dyDescent="0.25">
      <c r="A647" s="62"/>
      <c r="B647" s="67"/>
      <c r="C647" s="62"/>
      <c r="D647" s="67"/>
      <c r="E647" s="68"/>
      <c r="F647" s="68"/>
      <c r="G647" s="68"/>
      <c r="H647" s="69"/>
      <c r="I647" s="68"/>
      <c r="J647" s="67"/>
      <c r="K647" s="70"/>
      <c r="L647" s="71"/>
      <c r="M647" s="66"/>
      <c r="N647" s="62"/>
      <c r="O647" s="72"/>
      <c r="P647" s="62"/>
      <c r="Q647" s="62"/>
      <c r="R647" s="62"/>
      <c r="S647" s="62"/>
      <c r="T647" s="73"/>
      <c r="U647" s="74"/>
      <c r="V647" s="75"/>
      <c r="W647" s="75"/>
      <c r="X647" s="76"/>
      <c r="Y647" s="77"/>
      <c r="Z647" s="78"/>
      <c r="AA647" s="78"/>
      <c r="AB647" s="78"/>
      <c r="AC647" s="78"/>
      <c r="AD647" s="79"/>
      <c r="AE647" s="78"/>
      <c r="AF647" s="80"/>
      <c r="AG647" s="81"/>
      <c r="AH647" s="80"/>
      <c r="AI647" s="62"/>
      <c r="AJ647" s="62"/>
      <c r="AK647" s="73"/>
      <c r="AL647" s="62"/>
      <c r="AM647" s="73"/>
      <c r="AN647" s="73"/>
      <c r="AO647" s="82"/>
      <c r="AP647" s="82"/>
      <c r="AQ647" s="83"/>
    </row>
    <row r="648" spans="1:43" s="84" customFormat="1" x14ac:dyDescent="0.25">
      <c r="A648" s="62"/>
      <c r="B648" s="67"/>
      <c r="C648" s="62"/>
      <c r="D648" s="67"/>
      <c r="E648" s="68"/>
      <c r="F648" s="68"/>
      <c r="G648" s="68"/>
      <c r="H648" s="69"/>
      <c r="I648" s="68"/>
      <c r="J648" s="67"/>
      <c r="K648" s="70"/>
      <c r="L648" s="71"/>
      <c r="M648" s="66"/>
      <c r="N648" s="62"/>
      <c r="O648" s="72"/>
      <c r="P648" s="62"/>
      <c r="Q648" s="62"/>
      <c r="R648" s="62"/>
      <c r="S648" s="62"/>
      <c r="T648" s="73"/>
      <c r="U648" s="74"/>
      <c r="V648" s="75"/>
      <c r="W648" s="75"/>
      <c r="X648" s="76"/>
      <c r="Y648" s="77"/>
      <c r="Z648" s="78"/>
      <c r="AA648" s="78"/>
      <c r="AB648" s="78"/>
      <c r="AC648" s="78"/>
      <c r="AD648" s="79"/>
      <c r="AE648" s="78"/>
      <c r="AF648" s="80"/>
      <c r="AG648" s="81"/>
      <c r="AH648" s="80"/>
      <c r="AI648" s="62"/>
      <c r="AJ648" s="62"/>
      <c r="AK648" s="73"/>
      <c r="AL648" s="62"/>
      <c r="AM648" s="73"/>
      <c r="AN648" s="73"/>
      <c r="AO648" s="82"/>
      <c r="AP648" s="82"/>
      <c r="AQ648" s="83"/>
    </row>
    <row r="649" spans="1:43" s="84" customFormat="1" x14ac:dyDescent="0.25">
      <c r="A649" s="62"/>
      <c r="B649" s="67"/>
      <c r="C649" s="62"/>
      <c r="D649" s="67"/>
      <c r="E649" s="68"/>
      <c r="F649" s="68"/>
      <c r="G649" s="68"/>
      <c r="H649" s="69"/>
      <c r="I649" s="68"/>
      <c r="J649" s="67"/>
      <c r="K649" s="70"/>
      <c r="L649" s="71"/>
      <c r="M649" s="66"/>
      <c r="N649" s="62"/>
      <c r="O649" s="72"/>
      <c r="P649" s="62"/>
      <c r="Q649" s="62"/>
      <c r="R649" s="62"/>
      <c r="S649" s="62"/>
      <c r="T649" s="73"/>
      <c r="U649" s="74"/>
      <c r="V649" s="75"/>
      <c r="W649" s="75"/>
      <c r="X649" s="76"/>
      <c r="Y649" s="77"/>
      <c r="Z649" s="78"/>
      <c r="AA649" s="78"/>
      <c r="AB649" s="78"/>
      <c r="AC649" s="78"/>
      <c r="AD649" s="79"/>
      <c r="AE649" s="78"/>
      <c r="AF649" s="80"/>
      <c r="AG649" s="81"/>
      <c r="AH649" s="80"/>
      <c r="AI649" s="62"/>
      <c r="AJ649" s="62"/>
      <c r="AK649" s="73"/>
      <c r="AL649" s="62"/>
      <c r="AM649" s="73"/>
      <c r="AN649" s="73"/>
      <c r="AO649" s="82"/>
      <c r="AP649" s="82"/>
      <c r="AQ649" s="83"/>
    </row>
    <row r="650" spans="1:43" s="84" customFormat="1" x14ac:dyDescent="0.25">
      <c r="A650" s="62"/>
      <c r="B650" s="67"/>
      <c r="C650" s="62"/>
      <c r="D650" s="67"/>
      <c r="E650" s="68"/>
      <c r="F650" s="68"/>
      <c r="G650" s="68"/>
      <c r="H650" s="69"/>
      <c r="I650" s="68"/>
      <c r="J650" s="67"/>
      <c r="K650" s="70"/>
      <c r="L650" s="71"/>
      <c r="M650" s="66"/>
      <c r="N650" s="62"/>
      <c r="O650" s="72"/>
      <c r="P650" s="62"/>
      <c r="Q650" s="62"/>
      <c r="R650" s="62"/>
      <c r="S650" s="62"/>
      <c r="T650" s="73"/>
      <c r="U650" s="74"/>
      <c r="V650" s="75"/>
      <c r="W650" s="75"/>
      <c r="X650" s="76"/>
      <c r="Y650" s="77"/>
      <c r="Z650" s="78"/>
      <c r="AA650" s="78"/>
      <c r="AB650" s="78"/>
      <c r="AC650" s="78"/>
      <c r="AD650" s="79"/>
      <c r="AE650" s="78"/>
      <c r="AF650" s="80"/>
      <c r="AG650" s="81"/>
      <c r="AH650" s="80"/>
      <c r="AI650" s="62"/>
      <c r="AJ650" s="62"/>
      <c r="AK650" s="73"/>
      <c r="AL650" s="62"/>
      <c r="AM650" s="73"/>
      <c r="AN650" s="73"/>
      <c r="AO650" s="82"/>
      <c r="AP650" s="82"/>
      <c r="AQ650" s="83"/>
    </row>
    <row r="651" spans="1:43" s="84" customFormat="1" x14ac:dyDescent="0.25">
      <c r="A651" s="62"/>
      <c r="B651" s="67"/>
      <c r="C651" s="62"/>
      <c r="D651" s="67"/>
      <c r="E651" s="68"/>
      <c r="F651" s="68"/>
      <c r="G651" s="68"/>
      <c r="H651" s="69"/>
      <c r="I651" s="68"/>
      <c r="J651" s="67"/>
      <c r="K651" s="70"/>
      <c r="L651" s="71"/>
      <c r="M651" s="66"/>
      <c r="N651" s="62"/>
      <c r="O651" s="72"/>
      <c r="P651" s="62"/>
      <c r="Q651" s="62"/>
      <c r="R651" s="62"/>
      <c r="S651" s="62"/>
      <c r="T651" s="73"/>
      <c r="U651" s="74"/>
      <c r="V651" s="75"/>
      <c r="W651" s="75"/>
      <c r="X651" s="76"/>
      <c r="Y651" s="77"/>
      <c r="Z651" s="78"/>
      <c r="AA651" s="78"/>
      <c r="AB651" s="78"/>
      <c r="AC651" s="78"/>
      <c r="AD651" s="79"/>
      <c r="AE651" s="78"/>
      <c r="AF651" s="80"/>
      <c r="AG651" s="81"/>
      <c r="AH651" s="80"/>
      <c r="AI651" s="62"/>
      <c r="AJ651" s="62"/>
      <c r="AK651" s="73"/>
      <c r="AL651" s="62"/>
      <c r="AM651" s="73"/>
      <c r="AN651" s="73"/>
      <c r="AO651" s="82"/>
      <c r="AP651" s="82"/>
      <c r="AQ651" s="83"/>
    </row>
    <row r="652" spans="1:43" s="84" customFormat="1" x14ac:dyDescent="0.25">
      <c r="A652" s="62"/>
      <c r="B652" s="67"/>
      <c r="C652" s="62"/>
      <c r="D652" s="67"/>
      <c r="E652" s="68"/>
      <c r="F652" s="68"/>
      <c r="G652" s="68"/>
      <c r="H652" s="69"/>
      <c r="I652" s="68"/>
      <c r="J652" s="67"/>
      <c r="K652" s="70"/>
      <c r="L652" s="71"/>
      <c r="M652" s="66"/>
      <c r="N652" s="62"/>
      <c r="O652" s="72"/>
      <c r="P652" s="62"/>
      <c r="Q652" s="62"/>
      <c r="R652" s="62"/>
      <c r="S652" s="62"/>
      <c r="T652" s="73"/>
      <c r="U652" s="74"/>
      <c r="V652" s="75"/>
      <c r="W652" s="75"/>
      <c r="X652" s="76"/>
      <c r="Y652" s="77"/>
      <c r="Z652" s="78"/>
      <c r="AA652" s="78"/>
      <c r="AB652" s="78"/>
      <c r="AC652" s="78"/>
      <c r="AD652" s="79"/>
      <c r="AE652" s="78"/>
      <c r="AF652" s="80"/>
      <c r="AG652" s="81"/>
      <c r="AH652" s="80"/>
      <c r="AI652" s="62"/>
      <c r="AJ652" s="62"/>
      <c r="AK652" s="73"/>
      <c r="AL652" s="62"/>
      <c r="AM652" s="73"/>
      <c r="AN652" s="73"/>
      <c r="AO652" s="82"/>
      <c r="AP652" s="82"/>
      <c r="AQ652" s="83"/>
    </row>
    <row r="653" spans="1:43" s="84" customFormat="1" x14ac:dyDescent="0.25">
      <c r="A653" s="62"/>
      <c r="B653" s="67"/>
      <c r="C653" s="62"/>
      <c r="D653" s="67"/>
      <c r="E653" s="68"/>
      <c r="F653" s="68"/>
      <c r="G653" s="68"/>
      <c r="H653" s="69"/>
      <c r="I653" s="68"/>
      <c r="J653" s="67"/>
      <c r="K653" s="70"/>
      <c r="L653" s="71"/>
      <c r="M653" s="66"/>
      <c r="N653" s="62"/>
      <c r="O653" s="72"/>
      <c r="P653" s="62"/>
      <c r="Q653" s="62"/>
      <c r="R653" s="62"/>
      <c r="S653" s="62"/>
      <c r="T653" s="73"/>
      <c r="U653" s="74"/>
      <c r="V653" s="75"/>
      <c r="W653" s="75"/>
      <c r="X653" s="76"/>
      <c r="Y653" s="77"/>
      <c r="Z653" s="78"/>
      <c r="AA653" s="78"/>
      <c r="AB653" s="78"/>
      <c r="AC653" s="78"/>
      <c r="AD653" s="79"/>
      <c r="AE653" s="78"/>
      <c r="AF653" s="80"/>
      <c r="AG653" s="81"/>
      <c r="AH653" s="80"/>
      <c r="AI653" s="62"/>
      <c r="AJ653" s="62"/>
      <c r="AK653" s="73"/>
      <c r="AL653" s="62"/>
      <c r="AM653" s="73"/>
      <c r="AN653" s="73"/>
      <c r="AO653" s="82"/>
      <c r="AP653" s="82"/>
      <c r="AQ653" s="83"/>
    </row>
    <row r="654" spans="1:43" s="84" customFormat="1" x14ac:dyDescent="0.25">
      <c r="A654" s="62"/>
      <c r="B654" s="67"/>
      <c r="C654" s="62"/>
      <c r="D654" s="67"/>
      <c r="E654" s="68"/>
      <c r="F654" s="68"/>
      <c r="G654" s="68"/>
      <c r="H654" s="69"/>
      <c r="I654" s="68"/>
      <c r="J654" s="67"/>
      <c r="K654" s="70"/>
      <c r="L654" s="71"/>
      <c r="M654" s="66"/>
      <c r="N654" s="62"/>
      <c r="O654" s="72"/>
      <c r="P654" s="62"/>
      <c r="Q654" s="62"/>
      <c r="R654" s="62"/>
      <c r="S654" s="62"/>
      <c r="T654" s="73"/>
      <c r="U654" s="74"/>
      <c r="V654" s="75"/>
      <c r="W654" s="75"/>
      <c r="X654" s="76"/>
      <c r="Y654" s="77"/>
      <c r="Z654" s="78"/>
      <c r="AA654" s="78"/>
      <c r="AB654" s="78"/>
      <c r="AC654" s="78"/>
      <c r="AD654" s="79"/>
      <c r="AE654" s="78"/>
      <c r="AF654" s="80"/>
      <c r="AG654" s="81"/>
      <c r="AH654" s="80"/>
      <c r="AI654" s="62"/>
      <c r="AJ654" s="62"/>
      <c r="AK654" s="73"/>
      <c r="AL654" s="62"/>
      <c r="AM654" s="73"/>
      <c r="AN654" s="73"/>
      <c r="AO654" s="82"/>
      <c r="AP654" s="82"/>
      <c r="AQ654" s="83"/>
    </row>
    <row r="655" spans="1:43" s="84" customFormat="1" x14ac:dyDescent="0.25">
      <c r="A655" s="62"/>
      <c r="B655" s="67"/>
      <c r="C655" s="62"/>
      <c r="D655" s="67"/>
      <c r="E655" s="68"/>
      <c r="F655" s="68"/>
      <c r="G655" s="68"/>
      <c r="H655" s="69"/>
      <c r="I655" s="68"/>
      <c r="J655" s="67"/>
      <c r="K655" s="70"/>
      <c r="L655" s="71"/>
      <c r="M655" s="66"/>
      <c r="N655" s="62"/>
      <c r="O655" s="72"/>
      <c r="P655" s="62"/>
      <c r="Q655" s="62"/>
      <c r="R655" s="62"/>
      <c r="S655" s="62"/>
      <c r="T655" s="73"/>
      <c r="U655" s="74"/>
      <c r="V655" s="75"/>
      <c r="W655" s="75"/>
      <c r="X655" s="76"/>
      <c r="Y655" s="77"/>
      <c r="Z655" s="78"/>
      <c r="AA655" s="78"/>
      <c r="AB655" s="78"/>
      <c r="AC655" s="78"/>
      <c r="AD655" s="79"/>
      <c r="AE655" s="78"/>
      <c r="AF655" s="80"/>
      <c r="AG655" s="81"/>
      <c r="AH655" s="80"/>
      <c r="AI655" s="62"/>
      <c r="AJ655" s="62"/>
      <c r="AK655" s="73"/>
      <c r="AL655" s="62"/>
      <c r="AM655" s="73"/>
      <c r="AN655" s="73"/>
      <c r="AO655" s="82"/>
      <c r="AP655" s="82"/>
      <c r="AQ655" s="83"/>
    </row>
    <row r="656" spans="1:43" s="84" customFormat="1" x14ac:dyDescent="0.25">
      <c r="A656" s="62"/>
      <c r="B656" s="67"/>
      <c r="C656" s="62"/>
      <c r="D656" s="67"/>
      <c r="E656" s="68"/>
      <c r="F656" s="68"/>
      <c r="G656" s="68"/>
      <c r="H656" s="69"/>
      <c r="I656" s="68"/>
      <c r="J656" s="67"/>
      <c r="K656" s="70"/>
      <c r="L656" s="71"/>
      <c r="M656" s="66"/>
      <c r="N656" s="62"/>
      <c r="O656" s="72"/>
      <c r="P656" s="62"/>
      <c r="Q656" s="62"/>
      <c r="R656" s="62"/>
      <c r="S656" s="62"/>
      <c r="T656" s="73"/>
      <c r="U656" s="74"/>
      <c r="V656" s="75"/>
      <c r="W656" s="75"/>
      <c r="X656" s="76"/>
      <c r="Y656" s="77"/>
      <c r="Z656" s="78"/>
      <c r="AA656" s="78"/>
      <c r="AB656" s="78"/>
      <c r="AC656" s="78"/>
      <c r="AD656" s="79"/>
      <c r="AE656" s="78"/>
      <c r="AF656" s="80"/>
      <c r="AG656" s="81"/>
      <c r="AH656" s="80"/>
      <c r="AI656" s="62"/>
      <c r="AJ656" s="62"/>
      <c r="AK656" s="73"/>
      <c r="AL656" s="62"/>
      <c r="AM656" s="73"/>
      <c r="AN656" s="73"/>
      <c r="AO656" s="82"/>
      <c r="AP656" s="82"/>
      <c r="AQ656" s="83"/>
    </row>
    <row r="657" spans="1:43" s="84" customFormat="1" x14ac:dyDescent="0.25">
      <c r="A657" s="62"/>
      <c r="B657" s="67"/>
      <c r="C657" s="62"/>
      <c r="D657" s="67"/>
      <c r="E657" s="68"/>
      <c r="F657" s="68"/>
      <c r="G657" s="68"/>
      <c r="H657" s="69"/>
      <c r="I657" s="68"/>
      <c r="J657" s="67"/>
      <c r="K657" s="70"/>
      <c r="L657" s="71"/>
      <c r="M657" s="66"/>
      <c r="N657" s="62"/>
      <c r="O657" s="72"/>
      <c r="P657" s="62"/>
      <c r="Q657" s="62"/>
      <c r="R657" s="62"/>
      <c r="S657" s="62"/>
      <c r="T657" s="73"/>
      <c r="U657" s="74"/>
      <c r="V657" s="75"/>
      <c r="W657" s="75"/>
      <c r="X657" s="76"/>
      <c r="Y657" s="77"/>
      <c r="Z657" s="78"/>
      <c r="AA657" s="78"/>
      <c r="AB657" s="78"/>
      <c r="AC657" s="78"/>
      <c r="AD657" s="79"/>
      <c r="AE657" s="78"/>
      <c r="AF657" s="80"/>
      <c r="AG657" s="81"/>
      <c r="AH657" s="80"/>
      <c r="AI657" s="62"/>
      <c r="AJ657" s="62"/>
      <c r="AK657" s="73"/>
      <c r="AL657" s="62"/>
      <c r="AM657" s="73"/>
      <c r="AN657" s="73"/>
      <c r="AO657" s="82"/>
      <c r="AP657" s="82"/>
      <c r="AQ657" s="83"/>
    </row>
    <row r="658" spans="1:43" s="84" customFormat="1" x14ac:dyDescent="0.25">
      <c r="A658" s="62"/>
      <c r="B658" s="67"/>
      <c r="C658" s="62"/>
      <c r="D658" s="67"/>
      <c r="E658" s="68"/>
      <c r="F658" s="68"/>
      <c r="G658" s="68"/>
      <c r="H658" s="69"/>
      <c r="I658" s="68"/>
      <c r="J658" s="67"/>
      <c r="K658" s="70"/>
      <c r="L658" s="71"/>
      <c r="M658" s="66"/>
      <c r="N658" s="62"/>
      <c r="O658" s="72"/>
      <c r="P658" s="62"/>
      <c r="Q658" s="62"/>
      <c r="R658" s="62"/>
      <c r="S658" s="62"/>
      <c r="T658" s="73"/>
      <c r="U658" s="74"/>
      <c r="V658" s="75"/>
      <c r="W658" s="75"/>
      <c r="X658" s="76"/>
      <c r="Y658" s="77"/>
      <c r="Z658" s="78"/>
      <c r="AA658" s="78"/>
      <c r="AB658" s="78"/>
      <c r="AC658" s="78"/>
      <c r="AD658" s="79"/>
      <c r="AE658" s="78"/>
      <c r="AF658" s="80"/>
      <c r="AG658" s="81"/>
      <c r="AH658" s="80"/>
      <c r="AI658" s="62"/>
      <c r="AJ658" s="62"/>
      <c r="AK658" s="73"/>
      <c r="AL658" s="62"/>
      <c r="AM658" s="73"/>
      <c r="AN658" s="73"/>
      <c r="AO658" s="82"/>
      <c r="AP658" s="82"/>
      <c r="AQ658" s="83"/>
    </row>
    <row r="659" spans="1:43" s="84" customFormat="1" x14ac:dyDescent="0.25">
      <c r="A659" s="62"/>
      <c r="B659" s="67"/>
      <c r="C659" s="62"/>
      <c r="D659" s="67"/>
      <c r="E659" s="68"/>
      <c r="F659" s="68"/>
      <c r="G659" s="68"/>
      <c r="H659" s="69"/>
      <c r="I659" s="68"/>
      <c r="J659" s="67"/>
      <c r="K659" s="70"/>
      <c r="L659" s="71"/>
      <c r="M659" s="66"/>
      <c r="N659" s="62"/>
      <c r="O659" s="72"/>
      <c r="P659" s="62"/>
      <c r="Q659" s="62"/>
      <c r="R659" s="62"/>
      <c r="S659" s="62"/>
      <c r="T659" s="73"/>
      <c r="U659" s="74"/>
      <c r="V659" s="75"/>
      <c r="W659" s="75"/>
      <c r="X659" s="76"/>
      <c r="Y659" s="77"/>
      <c r="Z659" s="78"/>
      <c r="AA659" s="78"/>
      <c r="AB659" s="78"/>
      <c r="AC659" s="78"/>
      <c r="AD659" s="79"/>
      <c r="AE659" s="78"/>
      <c r="AF659" s="80"/>
      <c r="AG659" s="81"/>
      <c r="AH659" s="80"/>
      <c r="AI659" s="62"/>
      <c r="AJ659" s="62"/>
      <c r="AK659" s="73"/>
      <c r="AL659" s="62"/>
      <c r="AM659" s="73"/>
      <c r="AN659" s="73"/>
      <c r="AO659" s="82"/>
      <c r="AP659" s="82"/>
      <c r="AQ659" s="83"/>
    </row>
    <row r="660" spans="1:43" s="84" customFormat="1" x14ac:dyDescent="0.25">
      <c r="A660" s="62"/>
      <c r="B660" s="67"/>
      <c r="C660" s="62"/>
      <c r="D660" s="67"/>
      <c r="E660" s="68"/>
      <c r="F660" s="68"/>
      <c r="G660" s="68"/>
      <c r="H660" s="69"/>
      <c r="I660" s="68"/>
      <c r="J660" s="67"/>
      <c r="K660" s="70"/>
      <c r="L660" s="71"/>
      <c r="M660" s="66"/>
      <c r="N660" s="62"/>
      <c r="O660" s="72"/>
      <c r="P660" s="62"/>
      <c r="Q660" s="62"/>
      <c r="R660" s="62"/>
      <c r="S660" s="62"/>
      <c r="T660" s="73"/>
      <c r="U660" s="74"/>
      <c r="V660" s="75"/>
      <c r="W660" s="75"/>
      <c r="X660" s="76"/>
      <c r="Y660" s="77"/>
      <c r="Z660" s="78"/>
      <c r="AA660" s="78"/>
      <c r="AB660" s="78"/>
      <c r="AC660" s="78"/>
      <c r="AD660" s="79"/>
      <c r="AE660" s="78"/>
      <c r="AF660" s="80"/>
      <c r="AG660" s="81"/>
      <c r="AH660" s="80"/>
      <c r="AI660" s="62"/>
      <c r="AJ660" s="62"/>
      <c r="AK660" s="73"/>
      <c r="AL660" s="62"/>
      <c r="AM660" s="73"/>
      <c r="AN660" s="73"/>
      <c r="AO660" s="82"/>
      <c r="AP660" s="82"/>
      <c r="AQ660" s="83"/>
    </row>
    <row r="661" spans="1:43" s="84" customFormat="1" x14ac:dyDescent="0.25">
      <c r="A661" s="62"/>
      <c r="B661" s="67"/>
      <c r="C661" s="62"/>
      <c r="D661" s="67"/>
      <c r="E661" s="68"/>
      <c r="F661" s="68"/>
      <c r="G661" s="68"/>
      <c r="H661" s="69"/>
      <c r="I661" s="68"/>
      <c r="J661" s="67"/>
      <c r="K661" s="70"/>
      <c r="L661" s="71"/>
      <c r="M661" s="66"/>
      <c r="N661" s="62"/>
      <c r="O661" s="72"/>
      <c r="P661" s="62"/>
      <c r="Q661" s="62"/>
      <c r="R661" s="62"/>
      <c r="S661" s="62"/>
      <c r="T661" s="73"/>
      <c r="U661" s="74"/>
      <c r="V661" s="75"/>
      <c r="W661" s="75"/>
      <c r="X661" s="76"/>
      <c r="Y661" s="77"/>
      <c r="Z661" s="78"/>
      <c r="AA661" s="78"/>
      <c r="AB661" s="78"/>
      <c r="AC661" s="78"/>
      <c r="AD661" s="79"/>
      <c r="AE661" s="78"/>
      <c r="AF661" s="80"/>
      <c r="AG661" s="81"/>
      <c r="AH661" s="80"/>
      <c r="AI661" s="62"/>
      <c r="AJ661" s="62"/>
      <c r="AK661" s="73"/>
      <c r="AL661" s="62"/>
      <c r="AM661" s="73"/>
      <c r="AN661" s="73"/>
      <c r="AO661" s="82"/>
      <c r="AP661" s="82"/>
      <c r="AQ661" s="83"/>
    </row>
    <row r="662" spans="1:43" s="84" customFormat="1" x14ac:dyDescent="0.25">
      <c r="A662" s="62"/>
      <c r="B662" s="67"/>
      <c r="C662" s="62"/>
      <c r="D662" s="67"/>
      <c r="E662" s="68"/>
      <c r="F662" s="68"/>
      <c r="G662" s="68"/>
      <c r="H662" s="69"/>
      <c r="I662" s="68"/>
      <c r="J662" s="67"/>
      <c r="K662" s="70"/>
      <c r="L662" s="71"/>
      <c r="M662" s="66"/>
      <c r="N662" s="62"/>
      <c r="O662" s="72"/>
      <c r="P662" s="62"/>
      <c r="Q662" s="62"/>
      <c r="R662" s="62"/>
      <c r="S662" s="62"/>
      <c r="T662" s="73"/>
      <c r="U662" s="74"/>
      <c r="V662" s="75"/>
      <c r="W662" s="75"/>
      <c r="X662" s="76"/>
      <c r="Y662" s="77"/>
      <c r="Z662" s="78"/>
      <c r="AA662" s="78"/>
      <c r="AB662" s="78"/>
      <c r="AC662" s="78"/>
      <c r="AD662" s="79"/>
      <c r="AE662" s="78"/>
      <c r="AF662" s="80"/>
      <c r="AG662" s="81"/>
      <c r="AH662" s="80"/>
      <c r="AI662" s="62"/>
      <c r="AJ662" s="62"/>
      <c r="AK662" s="73"/>
      <c r="AL662" s="62"/>
      <c r="AM662" s="73"/>
      <c r="AN662" s="73"/>
      <c r="AO662" s="82"/>
      <c r="AP662" s="82"/>
      <c r="AQ662" s="83"/>
    </row>
    <row r="663" spans="1:43" s="84" customFormat="1" x14ac:dyDescent="0.25">
      <c r="A663" s="62"/>
      <c r="B663" s="67"/>
      <c r="C663" s="62"/>
      <c r="D663" s="67"/>
      <c r="E663" s="68"/>
      <c r="F663" s="68"/>
      <c r="G663" s="68"/>
      <c r="H663" s="69"/>
      <c r="I663" s="68"/>
      <c r="J663" s="67"/>
      <c r="K663" s="70"/>
      <c r="L663" s="71"/>
      <c r="M663" s="66"/>
      <c r="N663" s="62"/>
      <c r="O663" s="72"/>
      <c r="P663" s="62"/>
      <c r="Q663" s="62"/>
      <c r="R663" s="62"/>
      <c r="S663" s="62"/>
      <c r="T663" s="73"/>
      <c r="U663" s="74"/>
      <c r="V663" s="75"/>
      <c r="W663" s="75"/>
      <c r="X663" s="76"/>
      <c r="Y663" s="77"/>
      <c r="Z663" s="78"/>
      <c r="AA663" s="78"/>
      <c r="AB663" s="78"/>
      <c r="AC663" s="78"/>
      <c r="AD663" s="79"/>
      <c r="AE663" s="78"/>
      <c r="AF663" s="80"/>
      <c r="AG663" s="81"/>
      <c r="AH663" s="80"/>
      <c r="AI663" s="62"/>
      <c r="AJ663" s="62"/>
      <c r="AK663" s="73"/>
      <c r="AL663" s="62"/>
      <c r="AM663" s="73"/>
      <c r="AN663" s="73"/>
      <c r="AO663" s="82"/>
      <c r="AP663" s="82"/>
      <c r="AQ663" s="83"/>
    </row>
    <row r="664" spans="1:43" s="84" customFormat="1" x14ac:dyDescent="0.25">
      <c r="A664" s="62"/>
      <c r="B664" s="67"/>
      <c r="C664" s="62"/>
      <c r="D664" s="67"/>
      <c r="E664" s="68"/>
      <c r="F664" s="68"/>
      <c r="G664" s="68"/>
      <c r="H664" s="69"/>
      <c r="I664" s="68"/>
      <c r="J664" s="67"/>
      <c r="K664" s="70"/>
      <c r="L664" s="71"/>
      <c r="M664" s="66"/>
      <c r="N664" s="62"/>
      <c r="O664" s="72"/>
      <c r="P664" s="62"/>
      <c r="Q664" s="62"/>
      <c r="R664" s="62"/>
      <c r="S664" s="62"/>
      <c r="T664" s="73"/>
      <c r="U664" s="74"/>
      <c r="V664" s="75"/>
      <c r="W664" s="75"/>
      <c r="X664" s="76"/>
      <c r="Y664" s="77"/>
      <c r="Z664" s="78"/>
      <c r="AA664" s="78"/>
      <c r="AB664" s="78"/>
      <c r="AC664" s="78"/>
      <c r="AD664" s="79"/>
      <c r="AE664" s="78"/>
      <c r="AF664" s="80"/>
      <c r="AG664" s="81"/>
      <c r="AH664" s="80"/>
      <c r="AI664" s="62"/>
      <c r="AJ664" s="62"/>
      <c r="AK664" s="73"/>
      <c r="AL664" s="62"/>
      <c r="AM664" s="73"/>
      <c r="AN664" s="73"/>
      <c r="AO664" s="82"/>
      <c r="AP664" s="82"/>
      <c r="AQ664" s="83"/>
    </row>
    <row r="665" spans="1:43" s="84" customFormat="1" x14ac:dyDescent="0.25">
      <c r="A665" s="62"/>
      <c r="B665" s="67"/>
      <c r="C665" s="62"/>
      <c r="D665" s="67"/>
      <c r="E665" s="68"/>
      <c r="F665" s="68"/>
      <c r="G665" s="68"/>
      <c r="H665" s="69"/>
      <c r="I665" s="68"/>
      <c r="J665" s="67"/>
      <c r="K665" s="70"/>
      <c r="L665" s="71"/>
      <c r="M665" s="66"/>
      <c r="N665" s="62"/>
      <c r="O665" s="72"/>
      <c r="P665" s="62"/>
      <c r="Q665" s="62"/>
      <c r="R665" s="62"/>
      <c r="S665" s="62"/>
      <c r="T665" s="73"/>
      <c r="U665" s="74"/>
      <c r="V665" s="75"/>
      <c r="W665" s="75"/>
      <c r="X665" s="76"/>
      <c r="Y665" s="77"/>
      <c r="Z665" s="78"/>
      <c r="AA665" s="78"/>
      <c r="AB665" s="78"/>
      <c r="AC665" s="78"/>
      <c r="AD665" s="79"/>
      <c r="AE665" s="78"/>
      <c r="AF665" s="80"/>
      <c r="AG665" s="81"/>
      <c r="AH665" s="80"/>
      <c r="AI665" s="62"/>
      <c r="AJ665" s="62"/>
      <c r="AK665" s="73"/>
      <c r="AL665" s="62"/>
      <c r="AM665" s="73"/>
      <c r="AN665" s="73"/>
      <c r="AO665" s="82"/>
      <c r="AP665" s="82"/>
      <c r="AQ665" s="83"/>
    </row>
    <row r="666" spans="1:43" s="84" customFormat="1" x14ac:dyDescent="0.25">
      <c r="A666" s="62"/>
      <c r="B666" s="67"/>
      <c r="C666" s="62"/>
      <c r="D666" s="67"/>
      <c r="E666" s="68"/>
      <c r="F666" s="68"/>
      <c r="G666" s="68"/>
      <c r="H666" s="69"/>
      <c r="I666" s="68"/>
      <c r="J666" s="67"/>
      <c r="K666" s="70"/>
      <c r="L666" s="71"/>
      <c r="M666" s="66"/>
      <c r="N666" s="62"/>
      <c r="O666" s="72"/>
      <c r="P666" s="62"/>
      <c r="Q666" s="62"/>
      <c r="R666" s="62"/>
      <c r="S666" s="62"/>
      <c r="T666" s="73"/>
      <c r="U666" s="74"/>
      <c r="V666" s="75"/>
      <c r="W666" s="75"/>
      <c r="X666" s="76"/>
      <c r="Y666" s="77"/>
      <c r="Z666" s="78"/>
      <c r="AA666" s="78"/>
      <c r="AB666" s="78"/>
      <c r="AC666" s="78"/>
      <c r="AD666" s="79"/>
      <c r="AE666" s="78"/>
      <c r="AF666" s="80"/>
      <c r="AG666" s="81"/>
      <c r="AH666" s="80"/>
      <c r="AI666" s="62"/>
      <c r="AJ666" s="62"/>
      <c r="AK666" s="73"/>
      <c r="AL666" s="62"/>
      <c r="AM666" s="73"/>
      <c r="AN666" s="73"/>
      <c r="AO666" s="82"/>
      <c r="AP666" s="82"/>
      <c r="AQ666" s="83"/>
    </row>
    <row r="667" spans="1:43" s="84" customFormat="1" x14ac:dyDescent="0.25">
      <c r="A667" s="62"/>
      <c r="B667" s="67"/>
      <c r="C667" s="62"/>
      <c r="D667" s="67"/>
      <c r="E667" s="68"/>
      <c r="F667" s="68"/>
      <c r="G667" s="68"/>
      <c r="H667" s="69"/>
      <c r="I667" s="68"/>
      <c r="J667" s="67"/>
      <c r="K667" s="70"/>
      <c r="L667" s="71"/>
      <c r="M667" s="66"/>
      <c r="N667" s="62"/>
      <c r="O667" s="72"/>
      <c r="P667" s="62"/>
      <c r="Q667" s="62"/>
      <c r="R667" s="62"/>
      <c r="S667" s="62"/>
      <c r="T667" s="73"/>
      <c r="U667" s="74"/>
      <c r="V667" s="75"/>
      <c r="W667" s="75"/>
      <c r="X667" s="76"/>
      <c r="Y667" s="77"/>
      <c r="Z667" s="78"/>
      <c r="AA667" s="78"/>
      <c r="AB667" s="78"/>
      <c r="AC667" s="78"/>
      <c r="AD667" s="79"/>
      <c r="AE667" s="78"/>
      <c r="AF667" s="80"/>
      <c r="AG667" s="81"/>
      <c r="AH667" s="80"/>
      <c r="AI667" s="62"/>
      <c r="AJ667" s="62"/>
      <c r="AK667" s="73"/>
      <c r="AL667" s="62"/>
      <c r="AM667" s="73"/>
      <c r="AN667" s="73"/>
      <c r="AO667" s="82"/>
      <c r="AP667" s="82"/>
      <c r="AQ667" s="83"/>
    </row>
    <row r="668" spans="1:43" s="84" customFormat="1" x14ac:dyDescent="0.25">
      <c r="A668" s="62"/>
      <c r="B668" s="67"/>
      <c r="C668" s="62"/>
      <c r="D668" s="67"/>
      <c r="E668" s="68"/>
      <c r="F668" s="68"/>
      <c r="G668" s="68"/>
      <c r="H668" s="69"/>
      <c r="I668" s="68"/>
      <c r="J668" s="67"/>
      <c r="K668" s="70"/>
      <c r="L668" s="71"/>
      <c r="M668" s="66"/>
      <c r="N668" s="62"/>
      <c r="O668" s="72"/>
      <c r="P668" s="62"/>
      <c r="Q668" s="62"/>
      <c r="R668" s="62"/>
      <c r="S668" s="62"/>
      <c r="T668" s="73"/>
      <c r="U668" s="74"/>
      <c r="V668" s="75"/>
      <c r="W668" s="75"/>
      <c r="X668" s="76"/>
      <c r="Y668" s="77"/>
      <c r="Z668" s="78"/>
      <c r="AA668" s="78"/>
      <c r="AB668" s="78"/>
      <c r="AC668" s="78"/>
      <c r="AD668" s="79"/>
      <c r="AE668" s="78"/>
      <c r="AF668" s="80"/>
      <c r="AG668" s="81"/>
      <c r="AH668" s="80"/>
      <c r="AI668" s="62"/>
      <c r="AJ668" s="62"/>
      <c r="AK668" s="73"/>
      <c r="AL668" s="62"/>
      <c r="AM668" s="73"/>
      <c r="AN668" s="73"/>
      <c r="AO668" s="82"/>
      <c r="AP668" s="82"/>
      <c r="AQ668" s="83"/>
    </row>
    <row r="669" spans="1:43" s="84" customFormat="1" x14ac:dyDescent="0.25">
      <c r="A669" s="62"/>
      <c r="B669" s="67"/>
      <c r="C669" s="62"/>
      <c r="D669" s="67"/>
      <c r="E669" s="68"/>
      <c r="F669" s="68"/>
      <c r="G669" s="68"/>
      <c r="H669" s="69"/>
      <c r="I669" s="68"/>
      <c r="J669" s="67"/>
      <c r="K669" s="70"/>
      <c r="L669" s="71"/>
      <c r="M669" s="66"/>
      <c r="N669" s="62"/>
      <c r="O669" s="72"/>
      <c r="P669" s="62"/>
      <c r="Q669" s="62"/>
      <c r="R669" s="62"/>
      <c r="S669" s="62"/>
      <c r="T669" s="73"/>
      <c r="U669" s="74"/>
      <c r="V669" s="75"/>
      <c r="W669" s="75"/>
      <c r="X669" s="76"/>
      <c r="Y669" s="77"/>
      <c r="Z669" s="78"/>
      <c r="AA669" s="78"/>
      <c r="AB669" s="78"/>
      <c r="AC669" s="78"/>
      <c r="AD669" s="79"/>
      <c r="AE669" s="78"/>
      <c r="AF669" s="80"/>
      <c r="AG669" s="81"/>
      <c r="AH669" s="80"/>
      <c r="AI669" s="62"/>
      <c r="AJ669" s="62"/>
      <c r="AK669" s="73"/>
      <c r="AL669" s="62"/>
      <c r="AM669" s="73"/>
      <c r="AN669" s="73"/>
      <c r="AO669" s="82"/>
      <c r="AP669" s="82"/>
      <c r="AQ669" s="83"/>
    </row>
    <row r="670" spans="1:43" s="84" customFormat="1" x14ac:dyDescent="0.25">
      <c r="A670" s="62"/>
      <c r="B670" s="67"/>
      <c r="C670" s="62"/>
      <c r="D670" s="67"/>
      <c r="E670" s="68"/>
      <c r="F670" s="68"/>
      <c r="G670" s="68"/>
      <c r="H670" s="69"/>
      <c r="I670" s="68"/>
      <c r="J670" s="67"/>
      <c r="K670" s="70"/>
      <c r="L670" s="71"/>
      <c r="M670" s="66"/>
      <c r="N670" s="62"/>
      <c r="O670" s="72"/>
      <c r="P670" s="62"/>
      <c r="Q670" s="62"/>
      <c r="R670" s="62"/>
      <c r="S670" s="62"/>
      <c r="T670" s="73"/>
      <c r="U670" s="74"/>
      <c r="V670" s="75"/>
      <c r="W670" s="75"/>
      <c r="X670" s="76"/>
      <c r="Y670" s="77"/>
      <c r="Z670" s="78"/>
      <c r="AA670" s="78"/>
      <c r="AB670" s="78"/>
      <c r="AC670" s="78"/>
      <c r="AD670" s="79"/>
      <c r="AE670" s="78"/>
      <c r="AF670" s="80"/>
      <c r="AG670" s="81"/>
      <c r="AH670" s="80"/>
      <c r="AI670" s="62"/>
      <c r="AJ670" s="62"/>
      <c r="AK670" s="73"/>
      <c r="AL670" s="62"/>
      <c r="AM670" s="73"/>
      <c r="AN670" s="73"/>
      <c r="AO670" s="82"/>
      <c r="AP670" s="82"/>
      <c r="AQ670" s="83"/>
    </row>
    <row r="671" spans="1:43" s="84" customFormat="1" x14ac:dyDescent="0.25">
      <c r="A671" s="62"/>
      <c r="B671" s="67"/>
      <c r="C671" s="62"/>
      <c r="D671" s="67"/>
      <c r="E671" s="68"/>
      <c r="F671" s="68"/>
      <c r="G671" s="68"/>
      <c r="H671" s="69"/>
      <c r="I671" s="68"/>
      <c r="J671" s="67"/>
      <c r="K671" s="70"/>
      <c r="L671" s="71"/>
      <c r="M671" s="66"/>
      <c r="N671" s="62"/>
      <c r="O671" s="72"/>
      <c r="P671" s="62"/>
      <c r="Q671" s="62"/>
      <c r="R671" s="62"/>
      <c r="S671" s="62"/>
      <c r="T671" s="73"/>
      <c r="U671" s="74"/>
      <c r="V671" s="75"/>
      <c r="W671" s="75"/>
      <c r="X671" s="76"/>
      <c r="Y671" s="77"/>
      <c r="Z671" s="78"/>
      <c r="AA671" s="78"/>
      <c r="AB671" s="78"/>
      <c r="AC671" s="78"/>
      <c r="AD671" s="79"/>
      <c r="AE671" s="78"/>
      <c r="AF671" s="80"/>
      <c r="AG671" s="81"/>
      <c r="AH671" s="80"/>
      <c r="AI671" s="62"/>
      <c r="AJ671" s="62"/>
      <c r="AK671" s="73"/>
      <c r="AL671" s="62"/>
      <c r="AM671" s="73"/>
      <c r="AN671" s="73"/>
      <c r="AO671" s="82"/>
      <c r="AP671" s="82"/>
      <c r="AQ671" s="83"/>
    </row>
    <row r="672" spans="1:43" s="84" customFormat="1" x14ac:dyDescent="0.25">
      <c r="A672" s="62"/>
      <c r="B672" s="67"/>
      <c r="C672" s="62"/>
      <c r="D672" s="67"/>
      <c r="E672" s="68"/>
      <c r="F672" s="68"/>
      <c r="G672" s="68"/>
      <c r="H672" s="69"/>
      <c r="I672" s="68"/>
      <c r="J672" s="67"/>
      <c r="K672" s="70"/>
      <c r="L672" s="71"/>
      <c r="M672" s="66"/>
      <c r="N672" s="62"/>
      <c r="O672" s="72"/>
      <c r="P672" s="62"/>
      <c r="Q672" s="62"/>
      <c r="R672" s="62"/>
      <c r="S672" s="62"/>
      <c r="T672" s="73"/>
      <c r="U672" s="74"/>
      <c r="V672" s="75"/>
      <c r="W672" s="75"/>
      <c r="X672" s="76"/>
      <c r="Y672" s="77"/>
      <c r="Z672" s="78"/>
      <c r="AA672" s="78"/>
      <c r="AB672" s="78"/>
      <c r="AC672" s="78"/>
      <c r="AD672" s="79"/>
      <c r="AE672" s="78"/>
      <c r="AF672" s="80"/>
      <c r="AG672" s="81"/>
      <c r="AH672" s="80"/>
      <c r="AI672" s="62"/>
      <c r="AJ672" s="62"/>
      <c r="AK672" s="73"/>
      <c r="AL672" s="62"/>
      <c r="AM672" s="73"/>
      <c r="AN672" s="73"/>
      <c r="AO672" s="82"/>
      <c r="AP672" s="82"/>
      <c r="AQ672" s="83"/>
    </row>
    <row r="673" spans="1:43" s="84" customFormat="1" x14ac:dyDescent="0.25">
      <c r="A673" s="62"/>
      <c r="B673" s="67"/>
      <c r="C673" s="62"/>
      <c r="D673" s="67"/>
      <c r="E673" s="68"/>
      <c r="F673" s="68"/>
      <c r="G673" s="68"/>
      <c r="H673" s="69"/>
      <c r="I673" s="68"/>
      <c r="J673" s="67"/>
      <c r="K673" s="70"/>
      <c r="L673" s="71"/>
      <c r="M673" s="66"/>
      <c r="N673" s="62"/>
      <c r="O673" s="72"/>
      <c r="P673" s="62"/>
      <c r="Q673" s="62"/>
      <c r="R673" s="62"/>
      <c r="S673" s="62"/>
      <c r="T673" s="73"/>
      <c r="U673" s="74"/>
      <c r="V673" s="75"/>
      <c r="W673" s="75"/>
      <c r="X673" s="76"/>
      <c r="Y673" s="77"/>
      <c r="Z673" s="78"/>
      <c r="AA673" s="78"/>
      <c r="AB673" s="78"/>
      <c r="AC673" s="78"/>
      <c r="AD673" s="79"/>
      <c r="AE673" s="78"/>
      <c r="AF673" s="80"/>
      <c r="AG673" s="81"/>
      <c r="AH673" s="80"/>
      <c r="AI673" s="62"/>
      <c r="AJ673" s="62"/>
      <c r="AK673" s="73"/>
      <c r="AL673" s="62"/>
      <c r="AM673" s="73"/>
      <c r="AN673" s="73"/>
      <c r="AO673" s="82"/>
      <c r="AP673" s="82"/>
      <c r="AQ673" s="83"/>
    </row>
    <row r="674" spans="1:43" s="84" customFormat="1" x14ac:dyDescent="0.25">
      <c r="A674" s="62"/>
      <c r="B674" s="67"/>
      <c r="C674" s="62"/>
      <c r="D674" s="67"/>
      <c r="E674" s="68"/>
      <c r="F674" s="68"/>
      <c r="G674" s="68"/>
      <c r="H674" s="69"/>
      <c r="I674" s="68"/>
      <c r="J674" s="67"/>
      <c r="K674" s="70"/>
      <c r="L674" s="71"/>
      <c r="M674" s="66"/>
      <c r="N674" s="62"/>
      <c r="O674" s="72"/>
      <c r="P674" s="62"/>
      <c r="Q674" s="62"/>
      <c r="R674" s="62"/>
      <c r="S674" s="62"/>
      <c r="T674" s="73"/>
      <c r="U674" s="74"/>
      <c r="V674" s="75"/>
      <c r="W674" s="75"/>
      <c r="X674" s="76"/>
      <c r="Y674" s="77"/>
      <c r="Z674" s="78"/>
      <c r="AA674" s="78"/>
      <c r="AB674" s="78"/>
      <c r="AC674" s="78"/>
      <c r="AD674" s="79"/>
      <c r="AE674" s="78"/>
      <c r="AF674" s="80"/>
      <c r="AG674" s="81"/>
      <c r="AH674" s="80"/>
      <c r="AI674" s="62"/>
      <c r="AJ674" s="62"/>
      <c r="AK674" s="73"/>
      <c r="AL674" s="62"/>
      <c r="AM674" s="73"/>
      <c r="AN674" s="73"/>
      <c r="AO674" s="82"/>
      <c r="AP674" s="82"/>
      <c r="AQ674" s="83"/>
    </row>
    <row r="675" spans="1:43" s="84" customFormat="1" x14ac:dyDescent="0.25">
      <c r="A675" s="62"/>
      <c r="B675" s="67"/>
      <c r="C675" s="62"/>
      <c r="D675" s="67"/>
      <c r="E675" s="68"/>
      <c r="F675" s="68"/>
      <c r="G675" s="68"/>
      <c r="H675" s="69"/>
      <c r="I675" s="68"/>
      <c r="J675" s="67"/>
      <c r="K675" s="70"/>
      <c r="L675" s="71"/>
      <c r="M675" s="66"/>
      <c r="N675" s="62"/>
      <c r="O675" s="72"/>
      <c r="P675" s="62"/>
      <c r="Q675" s="62"/>
      <c r="R675" s="62"/>
      <c r="S675" s="62"/>
      <c r="T675" s="73"/>
      <c r="U675" s="74"/>
      <c r="V675" s="75"/>
      <c r="W675" s="75"/>
      <c r="X675" s="76"/>
      <c r="Y675" s="77"/>
      <c r="Z675" s="78"/>
      <c r="AA675" s="78"/>
      <c r="AB675" s="78"/>
      <c r="AC675" s="78"/>
      <c r="AD675" s="79"/>
      <c r="AE675" s="78"/>
      <c r="AF675" s="80"/>
      <c r="AG675" s="81"/>
      <c r="AH675" s="80"/>
      <c r="AI675" s="62"/>
      <c r="AJ675" s="62"/>
      <c r="AK675" s="73"/>
      <c r="AL675" s="62"/>
      <c r="AM675" s="73"/>
      <c r="AN675" s="73"/>
      <c r="AO675" s="82"/>
      <c r="AP675" s="82"/>
      <c r="AQ675" s="83"/>
    </row>
    <row r="676" spans="1:43" s="84" customFormat="1" x14ac:dyDescent="0.25">
      <c r="A676" s="62"/>
      <c r="B676" s="67"/>
      <c r="C676" s="62"/>
      <c r="D676" s="67"/>
      <c r="E676" s="68"/>
      <c r="F676" s="68"/>
      <c r="G676" s="68"/>
      <c r="H676" s="69"/>
      <c r="I676" s="68"/>
      <c r="J676" s="67"/>
      <c r="K676" s="70"/>
      <c r="L676" s="71"/>
      <c r="M676" s="66"/>
      <c r="N676" s="62"/>
      <c r="O676" s="72"/>
      <c r="P676" s="62"/>
      <c r="Q676" s="62"/>
      <c r="R676" s="62"/>
      <c r="S676" s="62"/>
      <c r="T676" s="73"/>
      <c r="U676" s="74"/>
      <c r="V676" s="75"/>
      <c r="W676" s="75"/>
      <c r="X676" s="76"/>
      <c r="Y676" s="77"/>
      <c r="Z676" s="78"/>
      <c r="AA676" s="78"/>
      <c r="AB676" s="78"/>
      <c r="AC676" s="78"/>
      <c r="AD676" s="79"/>
      <c r="AE676" s="78"/>
      <c r="AF676" s="80"/>
      <c r="AG676" s="81"/>
      <c r="AH676" s="80"/>
      <c r="AI676" s="62"/>
      <c r="AJ676" s="62"/>
      <c r="AK676" s="73"/>
      <c r="AL676" s="62"/>
      <c r="AM676" s="73"/>
      <c r="AN676" s="73"/>
      <c r="AO676" s="82"/>
      <c r="AP676" s="82"/>
      <c r="AQ676" s="83"/>
    </row>
    <row r="677" spans="1:43" s="84" customFormat="1" x14ac:dyDescent="0.25">
      <c r="A677" s="62"/>
      <c r="B677" s="67"/>
      <c r="C677" s="62"/>
      <c r="D677" s="67"/>
      <c r="E677" s="68"/>
      <c r="F677" s="68"/>
      <c r="G677" s="68"/>
      <c r="H677" s="69"/>
      <c r="I677" s="68"/>
      <c r="J677" s="67"/>
      <c r="K677" s="70"/>
      <c r="L677" s="71"/>
      <c r="M677" s="66"/>
      <c r="N677" s="62"/>
      <c r="O677" s="72"/>
      <c r="P677" s="62"/>
      <c r="Q677" s="62"/>
      <c r="R677" s="62"/>
      <c r="S677" s="62"/>
      <c r="T677" s="73"/>
      <c r="U677" s="74"/>
      <c r="V677" s="75"/>
      <c r="W677" s="75"/>
      <c r="X677" s="76"/>
      <c r="Y677" s="77"/>
      <c r="Z677" s="78"/>
      <c r="AA677" s="78"/>
      <c r="AB677" s="78"/>
      <c r="AC677" s="78"/>
      <c r="AD677" s="79"/>
      <c r="AE677" s="78"/>
      <c r="AF677" s="80"/>
      <c r="AG677" s="81"/>
      <c r="AH677" s="80"/>
      <c r="AI677" s="62"/>
      <c r="AJ677" s="62"/>
      <c r="AK677" s="73"/>
      <c r="AL677" s="62"/>
      <c r="AM677" s="73"/>
      <c r="AN677" s="73"/>
      <c r="AO677" s="82"/>
      <c r="AP677" s="82"/>
      <c r="AQ677" s="83"/>
    </row>
    <row r="678" spans="1:43" s="84" customFormat="1" x14ac:dyDescent="0.25">
      <c r="A678" s="62"/>
      <c r="B678" s="67"/>
      <c r="C678" s="62"/>
      <c r="D678" s="67"/>
      <c r="E678" s="68"/>
      <c r="F678" s="68"/>
      <c r="G678" s="68"/>
      <c r="H678" s="69"/>
      <c r="I678" s="68"/>
      <c r="J678" s="67"/>
      <c r="K678" s="70"/>
      <c r="L678" s="71"/>
      <c r="M678" s="66"/>
      <c r="N678" s="62"/>
      <c r="O678" s="72"/>
      <c r="P678" s="62"/>
      <c r="Q678" s="62"/>
      <c r="R678" s="62"/>
      <c r="S678" s="62"/>
      <c r="T678" s="73"/>
      <c r="U678" s="74"/>
      <c r="V678" s="75"/>
      <c r="W678" s="75"/>
      <c r="X678" s="76"/>
      <c r="Y678" s="77"/>
      <c r="Z678" s="78"/>
      <c r="AA678" s="78"/>
      <c r="AB678" s="78"/>
      <c r="AC678" s="78"/>
      <c r="AD678" s="79"/>
      <c r="AE678" s="78"/>
      <c r="AF678" s="80"/>
      <c r="AG678" s="81"/>
      <c r="AH678" s="80"/>
      <c r="AI678" s="62"/>
      <c r="AJ678" s="62"/>
      <c r="AK678" s="73"/>
      <c r="AL678" s="62"/>
      <c r="AM678" s="73"/>
      <c r="AN678" s="73"/>
      <c r="AO678" s="82"/>
      <c r="AP678" s="82"/>
      <c r="AQ678" s="83"/>
    </row>
    <row r="679" spans="1:43" s="84" customFormat="1" x14ac:dyDescent="0.25">
      <c r="A679" s="62"/>
      <c r="B679" s="67"/>
      <c r="C679" s="62"/>
      <c r="D679" s="67"/>
      <c r="E679" s="68"/>
      <c r="F679" s="68"/>
      <c r="G679" s="68"/>
      <c r="H679" s="69"/>
      <c r="I679" s="68"/>
      <c r="J679" s="67"/>
      <c r="K679" s="70"/>
      <c r="L679" s="71"/>
      <c r="M679" s="66"/>
      <c r="N679" s="62"/>
      <c r="O679" s="72"/>
      <c r="P679" s="62"/>
      <c r="Q679" s="62"/>
      <c r="R679" s="62"/>
      <c r="S679" s="62"/>
      <c r="T679" s="73"/>
      <c r="U679" s="74"/>
      <c r="V679" s="75"/>
      <c r="W679" s="75"/>
      <c r="X679" s="76"/>
      <c r="Y679" s="77"/>
      <c r="Z679" s="78"/>
      <c r="AA679" s="78"/>
      <c r="AB679" s="78"/>
      <c r="AC679" s="78"/>
      <c r="AD679" s="79"/>
      <c r="AE679" s="78"/>
      <c r="AF679" s="80"/>
      <c r="AG679" s="81"/>
      <c r="AH679" s="80"/>
      <c r="AI679" s="62"/>
      <c r="AJ679" s="62"/>
      <c r="AK679" s="73"/>
      <c r="AL679" s="62"/>
      <c r="AM679" s="73"/>
      <c r="AN679" s="73"/>
      <c r="AO679" s="82"/>
      <c r="AP679" s="82"/>
      <c r="AQ679" s="83"/>
    </row>
    <row r="680" spans="1:43" s="84" customFormat="1" x14ac:dyDescent="0.25">
      <c r="A680" s="62"/>
      <c r="B680" s="67"/>
      <c r="C680" s="62"/>
      <c r="D680" s="67"/>
      <c r="E680" s="68"/>
      <c r="F680" s="68"/>
      <c r="G680" s="68"/>
      <c r="H680" s="69"/>
      <c r="I680" s="68"/>
      <c r="J680" s="67"/>
      <c r="K680" s="70"/>
      <c r="L680" s="71"/>
      <c r="M680" s="66"/>
      <c r="N680" s="62"/>
      <c r="O680" s="72"/>
      <c r="P680" s="62"/>
      <c r="Q680" s="62"/>
      <c r="R680" s="62"/>
      <c r="S680" s="62"/>
      <c r="T680" s="73"/>
      <c r="U680" s="74"/>
      <c r="V680" s="75"/>
      <c r="W680" s="75"/>
      <c r="X680" s="76"/>
      <c r="Y680" s="77"/>
      <c r="Z680" s="78"/>
      <c r="AA680" s="78"/>
      <c r="AB680" s="78"/>
      <c r="AC680" s="78"/>
      <c r="AD680" s="79"/>
      <c r="AE680" s="78"/>
      <c r="AF680" s="80"/>
      <c r="AG680" s="81"/>
      <c r="AH680" s="80"/>
      <c r="AI680" s="62"/>
      <c r="AJ680" s="62"/>
      <c r="AK680" s="73"/>
      <c r="AL680" s="62"/>
      <c r="AM680" s="73"/>
      <c r="AN680" s="73"/>
      <c r="AO680" s="82"/>
      <c r="AP680" s="82"/>
      <c r="AQ680" s="83"/>
    </row>
    <row r="681" spans="1:43" s="84" customFormat="1" x14ac:dyDescent="0.25">
      <c r="A681" s="62"/>
      <c r="B681" s="67"/>
      <c r="C681" s="62"/>
      <c r="D681" s="67"/>
      <c r="E681" s="68"/>
      <c r="F681" s="68"/>
      <c r="G681" s="68"/>
      <c r="H681" s="69"/>
      <c r="I681" s="68"/>
      <c r="J681" s="67"/>
      <c r="K681" s="70"/>
      <c r="L681" s="71"/>
      <c r="M681" s="66"/>
      <c r="N681" s="62"/>
      <c r="O681" s="72"/>
      <c r="P681" s="62"/>
      <c r="Q681" s="62"/>
      <c r="R681" s="62"/>
      <c r="S681" s="62"/>
      <c r="T681" s="73"/>
      <c r="U681" s="74"/>
      <c r="V681" s="75"/>
      <c r="W681" s="75"/>
      <c r="X681" s="76"/>
      <c r="Y681" s="77"/>
      <c r="Z681" s="78"/>
      <c r="AA681" s="78"/>
      <c r="AB681" s="78"/>
      <c r="AC681" s="78"/>
      <c r="AD681" s="79"/>
      <c r="AE681" s="78"/>
      <c r="AF681" s="80"/>
      <c r="AG681" s="81"/>
      <c r="AH681" s="80"/>
      <c r="AI681" s="62"/>
      <c r="AJ681" s="62"/>
      <c r="AK681" s="73"/>
      <c r="AL681" s="62"/>
      <c r="AM681" s="73"/>
      <c r="AN681" s="73"/>
      <c r="AO681" s="82"/>
      <c r="AP681" s="82"/>
      <c r="AQ681" s="83"/>
    </row>
    <row r="682" spans="1:43" s="84" customFormat="1" x14ac:dyDescent="0.25">
      <c r="A682" s="62"/>
      <c r="B682" s="67"/>
      <c r="C682" s="62"/>
      <c r="D682" s="67"/>
      <c r="E682" s="68"/>
      <c r="F682" s="68"/>
      <c r="G682" s="68"/>
      <c r="H682" s="69"/>
      <c r="I682" s="68"/>
      <c r="J682" s="67"/>
      <c r="K682" s="70"/>
      <c r="L682" s="71"/>
      <c r="M682" s="66"/>
      <c r="N682" s="62"/>
      <c r="O682" s="72"/>
      <c r="P682" s="62"/>
      <c r="Q682" s="62"/>
      <c r="R682" s="62"/>
      <c r="S682" s="62"/>
      <c r="T682" s="73"/>
      <c r="U682" s="74"/>
      <c r="V682" s="75"/>
      <c r="W682" s="75"/>
      <c r="X682" s="76"/>
      <c r="Y682" s="77"/>
      <c r="Z682" s="78"/>
      <c r="AA682" s="78"/>
      <c r="AB682" s="78"/>
      <c r="AC682" s="78"/>
      <c r="AD682" s="79"/>
      <c r="AE682" s="78"/>
      <c r="AF682" s="80"/>
      <c r="AG682" s="81"/>
      <c r="AH682" s="80"/>
      <c r="AI682" s="62"/>
      <c r="AJ682" s="62"/>
      <c r="AK682" s="73"/>
      <c r="AL682" s="62"/>
      <c r="AM682" s="73"/>
      <c r="AN682" s="73"/>
      <c r="AO682" s="82"/>
      <c r="AP682" s="82"/>
      <c r="AQ682" s="83"/>
    </row>
    <row r="683" spans="1:43" s="84" customFormat="1" x14ac:dyDescent="0.25">
      <c r="A683" s="62"/>
      <c r="B683" s="67"/>
      <c r="C683" s="62"/>
      <c r="D683" s="67"/>
      <c r="E683" s="68"/>
      <c r="F683" s="68"/>
      <c r="G683" s="68"/>
      <c r="H683" s="69"/>
      <c r="I683" s="68"/>
      <c r="J683" s="67"/>
      <c r="K683" s="70"/>
      <c r="L683" s="71"/>
      <c r="M683" s="66"/>
      <c r="N683" s="62"/>
      <c r="O683" s="72"/>
      <c r="P683" s="62"/>
      <c r="Q683" s="62"/>
      <c r="R683" s="62"/>
      <c r="S683" s="62"/>
      <c r="T683" s="73"/>
      <c r="U683" s="74"/>
      <c r="V683" s="75"/>
      <c r="W683" s="75"/>
      <c r="X683" s="76"/>
      <c r="Y683" s="77"/>
      <c r="Z683" s="78"/>
      <c r="AA683" s="78"/>
      <c r="AB683" s="78"/>
      <c r="AC683" s="78"/>
      <c r="AD683" s="79"/>
      <c r="AE683" s="78"/>
      <c r="AF683" s="80"/>
      <c r="AG683" s="81"/>
      <c r="AH683" s="80"/>
      <c r="AI683" s="62"/>
      <c r="AJ683" s="62"/>
      <c r="AK683" s="73"/>
      <c r="AL683" s="62"/>
      <c r="AM683" s="73"/>
      <c r="AN683" s="73"/>
      <c r="AO683" s="82"/>
      <c r="AP683" s="82"/>
      <c r="AQ683" s="83"/>
    </row>
    <row r="684" spans="1:43" s="84" customFormat="1" x14ac:dyDescent="0.25">
      <c r="A684" s="62"/>
      <c r="B684" s="67"/>
      <c r="C684" s="62"/>
      <c r="D684" s="67"/>
      <c r="E684" s="68"/>
      <c r="F684" s="68"/>
      <c r="G684" s="68"/>
      <c r="H684" s="69"/>
      <c r="I684" s="68"/>
      <c r="J684" s="67"/>
      <c r="K684" s="70"/>
      <c r="L684" s="71"/>
      <c r="M684" s="66"/>
      <c r="N684" s="62"/>
      <c r="O684" s="72"/>
      <c r="P684" s="62"/>
      <c r="Q684" s="62"/>
      <c r="R684" s="62"/>
      <c r="S684" s="62"/>
      <c r="T684" s="73"/>
      <c r="U684" s="74"/>
      <c r="V684" s="75"/>
      <c r="W684" s="75"/>
      <c r="X684" s="76"/>
      <c r="Y684" s="77"/>
      <c r="Z684" s="78"/>
      <c r="AA684" s="78"/>
      <c r="AB684" s="78"/>
      <c r="AC684" s="78"/>
      <c r="AD684" s="79"/>
      <c r="AE684" s="78"/>
      <c r="AF684" s="80"/>
      <c r="AG684" s="81"/>
      <c r="AH684" s="80"/>
      <c r="AI684" s="62"/>
      <c r="AJ684" s="62"/>
      <c r="AK684" s="73"/>
      <c r="AL684" s="62"/>
      <c r="AM684" s="73"/>
      <c r="AN684" s="73"/>
      <c r="AO684" s="82"/>
      <c r="AP684" s="82"/>
      <c r="AQ684" s="83"/>
    </row>
    <row r="685" spans="1:43" s="84" customFormat="1" x14ac:dyDescent="0.25">
      <c r="A685" s="62"/>
      <c r="B685" s="67"/>
      <c r="C685" s="62"/>
      <c r="D685" s="67"/>
      <c r="E685" s="68"/>
      <c r="F685" s="68"/>
      <c r="G685" s="68"/>
      <c r="H685" s="69"/>
      <c r="I685" s="68"/>
      <c r="J685" s="67"/>
      <c r="K685" s="70"/>
      <c r="L685" s="71"/>
      <c r="M685" s="66"/>
      <c r="N685" s="62"/>
      <c r="O685" s="72"/>
      <c r="P685" s="62"/>
      <c r="Q685" s="62"/>
      <c r="R685" s="62"/>
      <c r="S685" s="62"/>
      <c r="T685" s="73"/>
      <c r="U685" s="74"/>
      <c r="V685" s="75"/>
      <c r="W685" s="75"/>
      <c r="X685" s="76"/>
      <c r="Y685" s="77"/>
      <c r="Z685" s="78"/>
      <c r="AA685" s="78"/>
      <c r="AB685" s="78"/>
      <c r="AC685" s="78"/>
      <c r="AD685" s="79"/>
      <c r="AE685" s="78"/>
      <c r="AF685" s="80"/>
      <c r="AG685" s="81"/>
      <c r="AH685" s="80"/>
      <c r="AI685" s="62"/>
      <c r="AJ685" s="62"/>
      <c r="AK685" s="73"/>
      <c r="AL685" s="62"/>
      <c r="AM685" s="73"/>
      <c r="AN685" s="73"/>
      <c r="AO685" s="82"/>
      <c r="AP685" s="82"/>
      <c r="AQ685" s="83"/>
    </row>
    <row r="686" spans="1:43" s="84" customFormat="1" x14ac:dyDescent="0.25">
      <c r="A686" s="62"/>
      <c r="B686" s="67"/>
      <c r="C686" s="62"/>
      <c r="D686" s="67"/>
      <c r="E686" s="68"/>
      <c r="F686" s="68"/>
      <c r="G686" s="68"/>
      <c r="H686" s="69"/>
      <c r="I686" s="68"/>
      <c r="J686" s="67"/>
      <c r="K686" s="70"/>
      <c r="L686" s="71"/>
      <c r="M686" s="66"/>
      <c r="N686" s="62"/>
      <c r="O686" s="72"/>
      <c r="P686" s="62"/>
      <c r="Q686" s="62"/>
      <c r="R686" s="62"/>
      <c r="S686" s="62"/>
      <c r="T686" s="73"/>
      <c r="U686" s="74"/>
      <c r="V686" s="75"/>
      <c r="W686" s="75"/>
      <c r="X686" s="76"/>
      <c r="Y686" s="77"/>
      <c r="Z686" s="78"/>
      <c r="AA686" s="78"/>
      <c r="AB686" s="78"/>
      <c r="AC686" s="78"/>
      <c r="AD686" s="79"/>
      <c r="AE686" s="78"/>
      <c r="AF686" s="80"/>
      <c r="AG686" s="81"/>
      <c r="AH686" s="80"/>
      <c r="AI686" s="62"/>
      <c r="AJ686" s="62"/>
      <c r="AK686" s="73"/>
      <c r="AL686" s="62"/>
      <c r="AM686" s="73"/>
      <c r="AN686" s="73"/>
      <c r="AO686" s="82"/>
      <c r="AP686" s="82"/>
      <c r="AQ686" s="83"/>
    </row>
    <row r="687" spans="1:43" s="84" customFormat="1" x14ac:dyDescent="0.25">
      <c r="A687" s="62"/>
      <c r="B687" s="67"/>
      <c r="C687" s="62"/>
      <c r="D687" s="67"/>
      <c r="E687" s="68"/>
      <c r="F687" s="68"/>
      <c r="G687" s="68"/>
      <c r="H687" s="69"/>
      <c r="I687" s="68"/>
      <c r="J687" s="67"/>
      <c r="K687" s="70"/>
      <c r="L687" s="71"/>
      <c r="M687" s="66"/>
      <c r="N687" s="62"/>
      <c r="O687" s="72"/>
      <c r="P687" s="62"/>
      <c r="Q687" s="62"/>
      <c r="R687" s="62"/>
      <c r="S687" s="62"/>
      <c r="T687" s="73"/>
      <c r="U687" s="74"/>
      <c r="V687" s="75"/>
      <c r="W687" s="75"/>
      <c r="X687" s="76"/>
      <c r="Y687" s="77"/>
      <c r="Z687" s="78"/>
      <c r="AA687" s="78"/>
      <c r="AB687" s="78"/>
      <c r="AC687" s="78"/>
      <c r="AD687" s="79"/>
      <c r="AE687" s="78"/>
      <c r="AF687" s="80"/>
      <c r="AG687" s="81"/>
      <c r="AH687" s="80"/>
      <c r="AI687" s="62"/>
      <c r="AJ687" s="62"/>
      <c r="AK687" s="73"/>
      <c r="AL687" s="62"/>
      <c r="AM687" s="73"/>
      <c r="AN687" s="73"/>
      <c r="AO687" s="82"/>
      <c r="AP687" s="82"/>
      <c r="AQ687" s="83"/>
    </row>
    <row r="688" spans="1:43" s="84" customFormat="1" x14ac:dyDescent="0.25">
      <c r="A688" s="62"/>
      <c r="B688" s="67"/>
      <c r="C688" s="62"/>
      <c r="D688" s="67"/>
      <c r="E688" s="68"/>
      <c r="F688" s="68"/>
      <c r="G688" s="68"/>
      <c r="H688" s="69"/>
      <c r="I688" s="68"/>
      <c r="J688" s="67"/>
      <c r="K688" s="70"/>
      <c r="L688" s="71"/>
      <c r="M688" s="66"/>
      <c r="N688" s="62"/>
      <c r="O688" s="72"/>
      <c r="P688" s="62"/>
      <c r="Q688" s="62"/>
      <c r="R688" s="62"/>
      <c r="S688" s="62"/>
      <c r="T688" s="73"/>
      <c r="U688" s="74"/>
      <c r="V688" s="75"/>
      <c r="W688" s="75"/>
      <c r="X688" s="76"/>
      <c r="Y688" s="77"/>
      <c r="Z688" s="78"/>
      <c r="AA688" s="78"/>
      <c r="AB688" s="78"/>
      <c r="AC688" s="78"/>
      <c r="AD688" s="79"/>
      <c r="AE688" s="78"/>
      <c r="AF688" s="80"/>
      <c r="AG688" s="81"/>
      <c r="AH688" s="80"/>
      <c r="AI688" s="62"/>
      <c r="AJ688" s="62"/>
      <c r="AK688" s="73"/>
      <c r="AL688" s="62"/>
      <c r="AM688" s="73"/>
      <c r="AN688" s="73"/>
      <c r="AO688" s="82"/>
      <c r="AP688" s="82"/>
      <c r="AQ688" s="83"/>
    </row>
    <row r="689" spans="1:43" s="84" customFormat="1" x14ac:dyDescent="0.25">
      <c r="A689" s="62"/>
      <c r="B689" s="67"/>
      <c r="C689" s="62"/>
      <c r="D689" s="67"/>
      <c r="E689" s="68"/>
      <c r="F689" s="68"/>
      <c r="G689" s="68"/>
      <c r="H689" s="69"/>
      <c r="I689" s="68"/>
      <c r="J689" s="67"/>
      <c r="K689" s="70"/>
      <c r="L689" s="71"/>
      <c r="M689" s="66"/>
      <c r="N689" s="62"/>
      <c r="O689" s="72"/>
      <c r="P689" s="62"/>
      <c r="Q689" s="62"/>
      <c r="R689" s="62"/>
      <c r="S689" s="62"/>
      <c r="T689" s="73"/>
      <c r="U689" s="74"/>
      <c r="V689" s="75"/>
      <c r="W689" s="75"/>
      <c r="X689" s="76"/>
      <c r="Y689" s="77"/>
      <c r="Z689" s="78"/>
      <c r="AA689" s="78"/>
      <c r="AB689" s="78"/>
      <c r="AC689" s="78"/>
      <c r="AD689" s="79"/>
      <c r="AE689" s="78"/>
      <c r="AF689" s="80"/>
      <c r="AG689" s="81"/>
      <c r="AH689" s="80"/>
      <c r="AI689" s="62"/>
      <c r="AJ689" s="62"/>
      <c r="AK689" s="73"/>
      <c r="AL689" s="62"/>
      <c r="AM689" s="73"/>
      <c r="AN689" s="73"/>
      <c r="AO689" s="82"/>
      <c r="AP689" s="82"/>
      <c r="AQ689" s="83"/>
    </row>
    <row r="690" spans="1:43" s="84" customFormat="1" x14ac:dyDescent="0.25">
      <c r="A690" s="62"/>
      <c r="B690" s="67"/>
      <c r="C690" s="62"/>
      <c r="D690" s="67"/>
      <c r="E690" s="68"/>
      <c r="F690" s="68"/>
      <c r="G690" s="68"/>
      <c r="H690" s="69"/>
      <c r="I690" s="68"/>
      <c r="J690" s="67"/>
      <c r="K690" s="70"/>
      <c r="L690" s="71"/>
      <c r="M690" s="66"/>
      <c r="N690" s="62"/>
      <c r="O690" s="72"/>
      <c r="P690" s="62"/>
      <c r="Q690" s="62"/>
      <c r="R690" s="62"/>
      <c r="S690" s="62"/>
      <c r="T690" s="73"/>
      <c r="U690" s="74"/>
      <c r="V690" s="75"/>
      <c r="W690" s="75"/>
      <c r="X690" s="76"/>
      <c r="Y690" s="77"/>
      <c r="Z690" s="78"/>
      <c r="AA690" s="78"/>
      <c r="AB690" s="78"/>
      <c r="AC690" s="78"/>
      <c r="AD690" s="79"/>
      <c r="AE690" s="78"/>
      <c r="AF690" s="80"/>
      <c r="AG690" s="81"/>
      <c r="AH690" s="80"/>
      <c r="AI690" s="62"/>
      <c r="AJ690" s="62"/>
      <c r="AK690" s="73"/>
      <c r="AL690" s="62"/>
      <c r="AM690" s="73"/>
      <c r="AN690" s="73"/>
      <c r="AO690" s="82"/>
      <c r="AP690" s="82"/>
      <c r="AQ690" s="83"/>
    </row>
    <row r="691" spans="1:43" s="84" customFormat="1" x14ac:dyDescent="0.25">
      <c r="A691" s="62"/>
      <c r="B691" s="67"/>
      <c r="C691" s="62"/>
      <c r="D691" s="67"/>
      <c r="E691" s="68"/>
      <c r="F691" s="68"/>
      <c r="G691" s="68"/>
      <c r="H691" s="69"/>
      <c r="I691" s="68"/>
      <c r="J691" s="67"/>
      <c r="K691" s="70"/>
      <c r="L691" s="71"/>
      <c r="M691" s="66"/>
      <c r="N691" s="62"/>
      <c r="O691" s="72"/>
      <c r="P691" s="62"/>
      <c r="Q691" s="62"/>
      <c r="R691" s="62"/>
      <c r="S691" s="62"/>
      <c r="T691" s="73"/>
      <c r="U691" s="74"/>
      <c r="V691" s="75"/>
      <c r="W691" s="75"/>
      <c r="X691" s="76"/>
      <c r="Y691" s="77"/>
      <c r="Z691" s="78"/>
      <c r="AA691" s="78"/>
      <c r="AB691" s="78"/>
      <c r="AC691" s="78"/>
      <c r="AD691" s="79"/>
      <c r="AE691" s="78"/>
      <c r="AF691" s="80"/>
      <c r="AG691" s="81"/>
      <c r="AH691" s="80"/>
      <c r="AI691" s="62"/>
      <c r="AJ691" s="62"/>
      <c r="AK691" s="73"/>
      <c r="AL691" s="62"/>
      <c r="AM691" s="73"/>
      <c r="AN691" s="73"/>
      <c r="AO691" s="82"/>
      <c r="AP691" s="82"/>
      <c r="AQ691" s="83"/>
    </row>
    <row r="692" spans="1:43" s="84" customFormat="1" x14ac:dyDescent="0.25">
      <c r="A692" s="62"/>
      <c r="B692" s="67"/>
      <c r="C692" s="62"/>
      <c r="D692" s="67"/>
      <c r="E692" s="68"/>
      <c r="F692" s="68"/>
      <c r="G692" s="68"/>
      <c r="H692" s="69"/>
      <c r="I692" s="68"/>
      <c r="J692" s="67"/>
      <c r="K692" s="70"/>
      <c r="L692" s="71"/>
      <c r="M692" s="66"/>
      <c r="N692" s="62"/>
      <c r="O692" s="72"/>
      <c r="P692" s="62"/>
      <c r="Q692" s="62"/>
      <c r="R692" s="62"/>
      <c r="S692" s="62"/>
      <c r="T692" s="73"/>
      <c r="U692" s="74"/>
      <c r="V692" s="75"/>
      <c r="W692" s="75"/>
      <c r="X692" s="76"/>
      <c r="Y692" s="77"/>
      <c r="Z692" s="78"/>
      <c r="AA692" s="78"/>
      <c r="AB692" s="78"/>
      <c r="AC692" s="78"/>
      <c r="AD692" s="79"/>
      <c r="AE692" s="78"/>
      <c r="AF692" s="80"/>
      <c r="AG692" s="81"/>
      <c r="AH692" s="80"/>
      <c r="AI692" s="62"/>
      <c r="AJ692" s="62"/>
      <c r="AK692" s="73"/>
      <c r="AL692" s="62"/>
      <c r="AM692" s="73"/>
      <c r="AN692" s="73"/>
      <c r="AO692" s="82"/>
      <c r="AP692" s="82"/>
      <c r="AQ692" s="83"/>
    </row>
    <row r="693" spans="1:43" s="84" customFormat="1" x14ac:dyDescent="0.25">
      <c r="A693" s="62"/>
      <c r="B693" s="67"/>
      <c r="C693" s="62"/>
      <c r="D693" s="67"/>
      <c r="E693" s="68"/>
      <c r="F693" s="68"/>
      <c r="G693" s="68"/>
      <c r="H693" s="69"/>
      <c r="I693" s="68"/>
      <c r="J693" s="67"/>
      <c r="K693" s="70"/>
      <c r="L693" s="71"/>
      <c r="M693" s="66"/>
      <c r="N693" s="62"/>
      <c r="O693" s="72"/>
      <c r="P693" s="62"/>
      <c r="Q693" s="62"/>
      <c r="R693" s="62"/>
      <c r="S693" s="62"/>
      <c r="T693" s="73"/>
      <c r="U693" s="74"/>
      <c r="V693" s="75"/>
      <c r="W693" s="75"/>
      <c r="X693" s="76"/>
      <c r="Y693" s="77"/>
      <c r="Z693" s="78"/>
      <c r="AA693" s="78"/>
      <c r="AB693" s="78"/>
      <c r="AC693" s="78"/>
      <c r="AD693" s="79"/>
      <c r="AE693" s="78"/>
      <c r="AF693" s="80"/>
      <c r="AG693" s="81"/>
      <c r="AH693" s="80"/>
      <c r="AI693" s="62"/>
      <c r="AJ693" s="62"/>
      <c r="AK693" s="73"/>
      <c r="AL693" s="62"/>
      <c r="AM693" s="73"/>
      <c r="AN693" s="73"/>
      <c r="AO693" s="82"/>
      <c r="AP693" s="82"/>
      <c r="AQ693" s="83"/>
    </row>
    <row r="694" spans="1:43" s="84" customFormat="1" x14ac:dyDescent="0.25">
      <c r="A694" s="62"/>
      <c r="B694" s="67"/>
      <c r="C694" s="62"/>
      <c r="D694" s="67"/>
      <c r="E694" s="68"/>
      <c r="F694" s="68"/>
      <c r="G694" s="68"/>
      <c r="H694" s="69"/>
      <c r="I694" s="68"/>
      <c r="J694" s="67"/>
      <c r="K694" s="70"/>
      <c r="L694" s="71"/>
      <c r="M694" s="66"/>
      <c r="N694" s="62"/>
      <c r="O694" s="72"/>
      <c r="P694" s="62"/>
      <c r="Q694" s="62"/>
      <c r="R694" s="62"/>
      <c r="S694" s="62"/>
      <c r="T694" s="73"/>
      <c r="U694" s="74"/>
      <c r="V694" s="75"/>
      <c r="W694" s="75"/>
      <c r="X694" s="76"/>
      <c r="Y694" s="77"/>
      <c r="Z694" s="78"/>
      <c r="AA694" s="78"/>
      <c r="AB694" s="78"/>
      <c r="AC694" s="78"/>
      <c r="AD694" s="79"/>
      <c r="AE694" s="78"/>
      <c r="AF694" s="80"/>
      <c r="AG694" s="81"/>
      <c r="AH694" s="80"/>
      <c r="AI694" s="62"/>
      <c r="AJ694" s="62"/>
      <c r="AK694" s="73"/>
      <c r="AL694" s="62"/>
      <c r="AM694" s="73"/>
      <c r="AN694" s="73"/>
      <c r="AO694" s="82"/>
      <c r="AP694" s="82"/>
      <c r="AQ694" s="83"/>
    </row>
    <row r="695" spans="1:43" s="84" customFormat="1" x14ac:dyDescent="0.25">
      <c r="A695" s="62"/>
      <c r="B695" s="67"/>
      <c r="C695" s="62"/>
      <c r="D695" s="67"/>
      <c r="E695" s="68"/>
      <c r="F695" s="68"/>
      <c r="G695" s="68"/>
      <c r="H695" s="69"/>
      <c r="I695" s="68"/>
      <c r="J695" s="67"/>
      <c r="K695" s="70"/>
      <c r="L695" s="71"/>
      <c r="M695" s="66"/>
      <c r="N695" s="62"/>
      <c r="O695" s="72"/>
      <c r="P695" s="62"/>
      <c r="Q695" s="62"/>
      <c r="R695" s="62"/>
      <c r="S695" s="62"/>
      <c r="T695" s="73"/>
      <c r="U695" s="74"/>
      <c r="V695" s="75"/>
      <c r="W695" s="75"/>
      <c r="X695" s="76"/>
      <c r="Y695" s="77"/>
      <c r="Z695" s="78"/>
      <c r="AA695" s="78"/>
      <c r="AB695" s="78"/>
      <c r="AC695" s="78"/>
      <c r="AD695" s="79"/>
      <c r="AE695" s="78"/>
      <c r="AF695" s="80"/>
      <c r="AG695" s="81"/>
      <c r="AH695" s="80"/>
      <c r="AI695" s="62"/>
      <c r="AJ695" s="62"/>
      <c r="AK695" s="73"/>
      <c r="AL695" s="62"/>
      <c r="AM695" s="73"/>
      <c r="AN695" s="73"/>
      <c r="AO695" s="82"/>
      <c r="AP695" s="82"/>
      <c r="AQ695" s="83"/>
    </row>
    <row r="696" spans="1:43" s="84" customFormat="1" x14ac:dyDescent="0.25">
      <c r="A696" s="62"/>
      <c r="B696" s="67"/>
      <c r="C696" s="62"/>
      <c r="D696" s="67"/>
      <c r="E696" s="68"/>
      <c r="F696" s="68"/>
      <c r="G696" s="68"/>
      <c r="H696" s="69"/>
      <c r="I696" s="68"/>
      <c r="J696" s="67"/>
      <c r="K696" s="70"/>
      <c r="L696" s="71"/>
      <c r="M696" s="66"/>
      <c r="N696" s="62"/>
      <c r="O696" s="72"/>
      <c r="P696" s="62"/>
      <c r="Q696" s="62"/>
      <c r="R696" s="62"/>
      <c r="S696" s="62"/>
      <c r="T696" s="73"/>
      <c r="U696" s="74"/>
      <c r="V696" s="75"/>
      <c r="W696" s="75"/>
      <c r="X696" s="76"/>
      <c r="Y696" s="77"/>
      <c r="Z696" s="78"/>
      <c r="AA696" s="78"/>
      <c r="AB696" s="78"/>
      <c r="AC696" s="78"/>
      <c r="AD696" s="79"/>
      <c r="AE696" s="78"/>
      <c r="AF696" s="80"/>
      <c r="AG696" s="81"/>
      <c r="AH696" s="80"/>
      <c r="AI696" s="62"/>
      <c r="AJ696" s="62"/>
      <c r="AK696" s="73"/>
      <c r="AL696" s="62"/>
      <c r="AM696" s="73"/>
      <c r="AN696" s="73"/>
      <c r="AO696" s="82"/>
      <c r="AP696" s="82"/>
      <c r="AQ696" s="83"/>
    </row>
    <row r="697" spans="1:43" s="84" customFormat="1" x14ac:dyDescent="0.25">
      <c r="A697" s="62"/>
      <c r="B697" s="67"/>
      <c r="C697" s="62"/>
      <c r="D697" s="67"/>
      <c r="E697" s="68"/>
      <c r="F697" s="68"/>
      <c r="G697" s="68"/>
      <c r="H697" s="69"/>
      <c r="I697" s="68"/>
      <c r="J697" s="67"/>
      <c r="K697" s="70"/>
      <c r="L697" s="71"/>
      <c r="M697" s="66"/>
      <c r="N697" s="62"/>
      <c r="O697" s="72"/>
      <c r="P697" s="62"/>
      <c r="Q697" s="62"/>
      <c r="R697" s="62"/>
      <c r="S697" s="62"/>
      <c r="T697" s="73"/>
      <c r="U697" s="74"/>
      <c r="V697" s="75"/>
      <c r="W697" s="75"/>
      <c r="X697" s="76"/>
      <c r="Y697" s="77"/>
      <c r="Z697" s="78"/>
      <c r="AA697" s="78"/>
      <c r="AB697" s="78"/>
      <c r="AC697" s="78"/>
      <c r="AD697" s="79"/>
      <c r="AE697" s="78"/>
      <c r="AF697" s="80"/>
      <c r="AG697" s="81"/>
      <c r="AH697" s="80"/>
      <c r="AI697" s="62"/>
      <c r="AJ697" s="62"/>
      <c r="AK697" s="73"/>
      <c r="AL697" s="62"/>
      <c r="AM697" s="73"/>
      <c r="AN697" s="73"/>
      <c r="AO697" s="82"/>
      <c r="AP697" s="82"/>
      <c r="AQ697" s="83"/>
    </row>
    <row r="698" spans="1:43" s="84" customFormat="1" x14ac:dyDescent="0.25">
      <c r="A698" s="62"/>
      <c r="B698" s="67"/>
      <c r="C698" s="62"/>
      <c r="D698" s="67"/>
      <c r="E698" s="68"/>
      <c r="F698" s="68"/>
      <c r="G698" s="68"/>
      <c r="H698" s="69"/>
      <c r="I698" s="68"/>
      <c r="J698" s="67"/>
      <c r="K698" s="70"/>
      <c r="L698" s="71"/>
      <c r="M698" s="66"/>
      <c r="N698" s="62"/>
      <c r="O698" s="72"/>
      <c r="P698" s="62"/>
      <c r="Q698" s="62"/>
      <c r="R698" s="62"/>
      <c r="S698" s="62"/>
      <c r="T698" s="73"/>
      <c r="U698" s="74"/>
      <c r="V698" s="75"/>
      <c r="W698" s="75"/>
      <c r="X698" s="76"/>
      <c r="Y698" s="77"/>
      <c r="Z698" s="78"/>
      <c r="AA698" s="78"/>
      <c r="AB698" s="78"/>
      <c r="AC698" s="78"/>
      <c r="AD698" s="79"/>
      <c r="AE698" s="78"/>
      <c r="AF698" s="80"/>
      <c r="AG698" s="81"/>
      <c r="AH698" s="80"/>
      <c r="AI698" s="62"/>
      <c r="AJ698" s="62"/>
      <c r="AK698" s="73"/>
      <c r="AL698" s="62"/>
      <c r="AM698" s="73"/>
      <c r="AN698" s="73"/>
      <c r="AO698" s="82"/>
      <c r="AP698" s="82"/>
      <c r="AQ698" s="83"/>
    </row>
    <row r="699" spans="1:43" s="84" customFormat="1" x14ac:dyDescent="0.25">
      <c r="A699" s="62"/>
      <c r="B699" s="67"/>
      <c r="C699" s="62"/>
      <c r="D699" s="67"/>
      <c r="E699" s="68"/>
      <c r="F699" s="68"/>
      <c r="G699" s="68"/>
      <c r="H699" s="69"/>
      <c r="I699" s="68"/>
      <c r="J699" s="67"/>
      <c r="K699" s="70"/>
      <c r="L699" s="71"/>
      <c r="M699" s="66"/>
      <c r="N699" s="62"/>
      <c r="O699" s="72"/>
      <c r="P699" s="62"/>
      <c r="Q699" s="62"/>
      <c r="R699" s="62"/>
      <c r="S699" s="62"/>
      <c r="T699" s="73"/>
      <c r="U699" s="74"/>
      <c r="V699" s="75"/>
      <c r="W699" s="75"/>
      <c r="X699" s="76"/>
      <c r="Y699" s="77"/>
      <c r="Z699" s="78"/>
      <c r="AA699" s="78"/>
      <c r="AB699" s="78"/>
      <c r="AC699" s="78"/>
      <c r="AD699" s="79"/>
      <c r="AE699" s="78"/>
      <c r="AF699" s="80"/>
      <c r="AG699" s="81"/>
      <c r="AH699" s="80"/>
      <c r="AI699" s="62"/>
      <c r="AJ699" s="62"/>
      <c r="AK699" s="73"/>
      <c r="AL699" s="62"/>
      <c r="AM699" s="73"/>
      <c r="AN699" s="73"/>
      <c r="AO699" s="82"/>
      <c r="AP699" s="82"/>
      <c r="AQ699" s="83"/>
    </row>
    <row r="700" spans="1:43" s="84" customFormat="1" x14ac:dyDescent="0.25">
      <c r="A700" s="62"/>
      <c r="B700" s="67"/>
      <c r="C700" s="62"/>
      <c r="D700" s="67"/>
      <c r="E700" s="68"/>
      <c r="F700" s="68"/>
      <c r="G700" s="68"/>
      <c r="H700" s="69"/>
      <c r="I700" s="68"/>
      <c r="J700" s="67"/>
      <c r="K700" s="70"/>
      <c r="L700" s="71"/>
      <c r="M700" s="66"/>
      <c r="N700" s="62"/>
      <c r="O700" s="72"/>
      <c r="P700" s="62"/>
      <c r="Q700" s="62"/>
      <c r="R700" s="62"/>
      <c r="S700" s="62"/>
      <c r="T700" s="73"/>
      <c r="U700" s="74"/>
      <c r="V700" s="75"/>
      <c r="W700" s="75"/>
      <c r="X700" s="76"/>
      <c r="Y700" s="77"/>
      <c r="Z700" s="78"/>
      <c r="AA700" s="78"/>
      <c r="AB700" s="78"/>
      <c r="AC700" s="78"/>
      <c r="AD700" s="79"/>
      <c r="AE700" s="78"/>
      <c r="AF700" s="80"/>
      <c r="AG700" s="81"/>
      <c r="AH700" s="80"/>
      <c r="AI700" s="62"/>
      <c r="AJ700" s="62"/>
      <c r="AK700" s="73"/>
      <c r="AL700" s="62"/>
      <c r="AM700" s="73"/>
      <c r="AN700" s="73"/>
      <c r="AO700" s="82"/>
      <c r="AP700" s="82"/>
      <c r="AQ700" s="83"/>
    </row>
    <row r="701" spans="1:43" s="84" customFormat="1" x14ac:dyDescent="0.25">
      <c r="A701" s="62"/>
      <c r="B701" s="67"/>
      <c r="C701" s="62"/>
      <c r="D701" s="67"/>
      <c r="E701" s="68"/>
      <c r="F701" s="68"/>
      <c r="G701" s="68"/>
      <c r="H701" s="69"/>
      <c r="I701" s="68"/>
      <c r="J701" s="67"/>
      <c r="K701" s="70"/>
      <c r="L701" s="71"/>
      <c r="M701" s="66"/>
      <c r="N701" s="62"/>
      <c r="O701" s="72"/>
      <c r="P701" s="62"/>
      <c r="Q701" s="62"/>
      <c r="R701" s="62"/>
      <c r="S701" s="62"/>
      <c r="T701" s="73"/>
      <c r="U701" s="74"/>
      <c r="V701" s="75"/>
      <c r="W701" s="75"/>
      <c r="X701" s="76"/>
      <c r="Y701" s="77"/>
      <c r="Z701" s="78"/>
      <c r="AA701" s="78"/>
      <c r="AB701" s="78"/>
      <c r="AC701" s="78"/>
      <c r="AD701" s="79"/>
      <c r="AE701" s="78"/>
      <c r="AF701" s="80"/>
      <c r="AG701" s="81"/>
      <c r="AH701" s="80"/>
      <c r="AI701" s="62"/>
      <c r="AJ701" s="62"/>
      <c r="AK701" s="73"/>
      <c r="AL701" s="62"/>
      <c r="AM701" s="73"/>
      <c r="AN701" s="73"/>
      <c r="AO701" s="82"/>
      <c r="AP701" s="82"/>
      <c r="AQ701" s="83"/>
    </row>
    <row r="702" spans="1:43" s="84" customFormat="1" x14ac:dyDescent="0.25">
      <c r="A702" s="62"/>
      <c r="B702" s="67"/>
      <c r="C702" s="62"/>
      <c r="D702" s="67"/>
      <c r="E702" s="68"/>
      <c r="F702" s="68"/>
      <c r="G702" s="68"/>
      <c r="H702" s="69"/>
      <c r="I702" s="68"/>
      <c r="J702" s="67"/>
      <c r="K702" s="70"/>
      <c r="L702" s="71"/>
      <c r="M702" s="66"/>
      <c r="N702" s="62"/>
      <c r="O702" s="72"/>
      <c r="P702" s="62"/>
      <c r="Q702" s="62"/>
      <c r="R702" s="62"/>
      <c r="S702" s="62"/>
      <c r="T702" s="73"/>
      <c r="U702" s="74"/>
      <c r="V702" s="75"/>
      <c r="W702" s="75"/>
      <c r="X702" s="76"/>
      <c r="Y702" s="77"/>
      <c r="Z702" s="78"/>
      <c r="AA702" s="78"/>
      <c r="AB702" s="78"/>
      <c r="AC702" s="78"/>
      <c r="AD702" s="79"/>
      <c r="AE702" s="78"/>
      <c r="AF702" s="80"/>
      <c r="AG702" s="81"/>
      <c r="AH702" s="80"/>
      <c r="AI702" s="62"/>
      <c r="AJ702" s="62"/>
      <c r="AK702" s="73"/>
      <c r="AL702" s="62"/>
      <c r="AM702" s="73"/>
      <c r="AN702" s="73"/>
      <c r="AO702" s="82"/>
      <c r="AP702" s="82"/>
      <c r="AQ702" s="83"/>
    </row>
    <row r="703" spans="1:43" s="84" customFormat="1" x14ac:dyDescent="0.25">
      <c r="A703" s="62"/>
      <c r="B703" s="67"/>
      <c r="C703" s="62"/>
      <c r="D703" s="67"/>
      <c r="E703" s="68"/>
      <c r="F703" s="68"/>
      <c r="G703" s="68"/>
      <c r="H703" s="69"/>
      <c r="I703" s="68"/>
      <c r="J703" s="67"/>
      <c r="K703" s="70"/>
      <c r="L703" s="71"/>
      <c r="M703" s="66"/>
      <c r="N703" s="62"/>
      <c r="O703" s="72"/>
      <c r="P703" s="62"/>
      <c r="Q703" s="62"/>
      <c r="R703" s="62"/>
      <c r="S703" s="62"/>
      <c r="T703" s="73"/>
      <c r="U703" s="74"/>
      <c r="V703" s="75"/>
      <c r="W703" s="75"/>
      <c r="X703" s="76"/>
      <c r="Y703" s="77"/>
      <c r="Z703" s="78"/>
      <c r="AA703" s="78"/>
      <c r="AB703" s="78"/>
      <c r="AC703" s="78"/>
      <c r="AD703" s="79"/>
      <c r="AE703" s="78"/>
      <c r="AF703" s="80"/>
      <c r="AG703" s="81"/>
      <c r="AH703" s="80"/>
      <c r="AI703" s="62"/>
      <c r="AJ703" s="62"/>
      <c r="AK703" s="73"/>
      <c r="AL703" s="62"/>
      <c r="AM703" s="73"/>
      <c r="AN703" s="73"/>
      <c r="AO703" s="82"/>
      <c r="AP703" s="82"/>
      <c r="AQ703" s="83"/>
    </row>
    <row r="704" spans="1:43" s="84" customFormat="1" x14ac:dyDescent="0.25">
      <c r="A704" s="62"/>
      <c r="B704" s="67"/>
      <c r="C704" s="62"/>
      <c r="D704" s="67"/>
      <c r="E704" s="68"/>
      <c r="F704" s="68"/>
      <c r="G704" s="68"/>
      <c r="H704" s="69"/>
      <c r="I704" s="68"/>
      <c r="J704" s="67"/>
      <c r="K704" s="70"/>
      <c r="L704" s="71"/>
      <c r="M704" s="66"/>
      <c r="N704" s="62"/>
      <c r="O704" s="72"/>
      <c r="P704" s="62"/>
      <c r="Q704" s="62"/>
      <c r="R704" s="62"/>
      <c r="S704" s="62"/>
      <c r="T704" s="73"/>
      <c r="U704" s="74"/>
      <c r="V704" s="75"/>
      <c r="W704" s="75"/>
      <c r="X704" s="76"/>
      <c r="Y704" s="77"/>
      <c r="Z704" s="78"/>
      <c r="AA704" s="78"/>
      <c r="AB704" s="78"/>
      <c r="AC704" s="78"/>
      <c r="AD704" s="79"/>
      <c r="AE704" s="78"/>
      <c r="AF704" s="80"/>
      <c r="AG704" s="81"/>
      <c r="AH704" s="80"/>
      <c r="AI704" s="62"/>
      <c r="AJ704" s="62"/>
      <c r="AK704" s="73"/>
      <c r="AL704" s="62"/>
      <c r="AM704" s="73"/>
      <c r="AN704" s="73"/>
      <c r="AO704" s="82"/>
      <c r="AP704" s="82"/>
      <c r="AQ704" s="83"/>
    </row>
    <row r="705" spans="1:43" s="84" customFormat="1" x14ac:dyDescent="0.25">
      <c r="A705" s="62"/>
      <c r="B705" s="67"/>
      <c r="C705" s="62"/>
      <c r="D705" s="67"/>
      <c r="E705" s="68"/>
      <c r="F705" s="68"/>
      <c r="G705" s="68"/>
      <c r="H705" s="69"/>
      <c r="I705" s="68"/>
      <c r="J705" s="67"/>
      <c r="K705" s="70"/>
      <c r="L705" s="71"/>
      <c r="M705" s="66"/>
      <c r="N705" s="62"/>
      <c r="O705" s="72"/>
      <c r="P705" s="62"/>
      <c r="Q705" s="62"/>
      <c r="R705" s="62"/>
      <c r="S705" s="62"/>
      <c r="T705" s="73"/>
      <c r="U705" s="74"/>
      <c r="V705" s="75"/>
      <c r="W705" s="75"/>
      <c r="X705" s="76"/>
      <c r="Y705" s="77"/>
      <c r="Z705" s="78"/>
      <c r="AA705" s="78"/>
      <c r="AB705" s="78"/>
      <c r="AC705" s="78"/>
      <c r="AD705" s="79"/>
      <c r="AE705" s="78"/>
      <c r="AF705" s="80"/>
      <c r="AG705" s="81"/>
      <c r="AH705" s="80"/>
      <c r="AI705" s="62"/>
      <c r="AJ705" s="62"/>
      <c r="AK705" s="73"/>
      <c r="AL705" s="62"/>
      <c r="AM705" s="73"/>
      <c r="AN705" s="73"/>
      <c r="AO705" s="82"/>
      <c r="AP705" s="82"/>
      <c r="AQ705" s="83"/>
    </row>
    <row r="706" spans="1:43" s="84" customFormat="1" x14ac:dyDescent="0.25">
      <c r="A706" s="62"/>
      <c r="B706" s="67"/>
      <c r="C706" s="62"/>
      <c r="D706" s="67"/>
      <c r="E706" s="68"/>
      <c r="F706" s="68"/>
      <c r="G706" s="68"/>
      <c r="H706" s="69"/>
      <c r="I706" s="68"/>
      <c r="J706" s="67"/>
      <c r="K706" s="70"/>
      <c r="L706" s="71"/>
      <c r="M706" s="66"/>
      <c r="N706" s="62"/>
      <c r="O706" s="72"/>
      <c r="P706" s="62"/>
      <c r="Q706" s="62"/>
      <c r="R706" s="62"/>
      <c r="S706" s="62"/>
      <c r="T706" s="73"/>
      <c r="U706" s="74"/>
      <c r="V706" s="75"/>
      <c r="W706" s="75"/>
      <c r="X706" s="76"/>
      <c r="Y706" s="77"/>
      <c r="Z706" s="78"/>
      <c r="AA706" s="78"/>
      <c r="AB706" s="78"/>
      <c r="AC706" s="78"/>
      <c r="AD706" s="79"/>
      <c r="AE706" s="78"/>
      <c r="AF706" s="80"/>
      <c r="AG706" s="81"/>
      <c r="AH706" s="80"/>
      <c r="AI706" s="62"/>
      <c r="AJ706" s="62"/>
      <c r="AK706" s="73"/>
      <c r="AL706" s="62"/>
      <c r="AM706" s="73"/>
      <c r="AN706" s="73"/>
      <c r="AO706" s="82"/>
      <c r="AP706" s="82"/>
      <c r="AQ706" s="83"/>
    </row>
    <row r="707" spans="1:43" s="84" customFormat="1" x14ac:dyDescent="0.25">
      <c r="A707" s="62"/>
      <c r="B707" s="67"/>
      <c r="C707" s="62"/>
      <c r="D707" s="67"/>
      <c r="E707" s="68"/>
      <c r="F707" s="68"/>
      <c r="G707" s="68"/>
      <c r="H707" s="69"/>
      <c r="I707" s="68"/>
      <c r="J707" s="67"/>
      <c r="K707" s="70"/>
      <c r="L707" s="71"/>
      <c r="M707" s="66"/>
      <c r="N707" s="62"/>
      <c r="O707" s="72"/>
      <c r="P707" s="62"/>
      <c r="Q707" s="62"/>
      <c r="R707" s="62"/>
      <c r="S707" s="62"/>
      <c r="T707" s="73"/>
      <c r="U707" s="74"/>
      <c r="V707" s="75"/>
      <c r="W707" s="75"/>
      <c r="X707" s="76"/>
      <c r="Y707" s="77"/>
      <c r="Z707" s="78"/>
      <c r="AA707" s="78"/>
      <c r="AB707" s="78"/>
      <c r="AC707" s="78"/>
      <c r="AD707" s="79"/>
      <c r="AE707" s="78"/>
      <c r="AF707" s="80"/>
      <c r="AG707" s="81"/>
      <c r="AH707" s="80"/>
      <c r="AI707" s="62"/>
      <c r="AJ707" s="62"/>
      <c r="AK707" s="73"/>
      <c r="AL707" s="62"/>
      <c r="AM707" s="73"/>
      <c r="AN707" s="73"/>
      <c r="AO707" s="82"/>
      <c r="AP707" s="82"/>
      <c r="AQ707" s="83"/>
    </row>
    <row r="708" spans="1:43" s="84" customFormat="1" x14ac:dyDescent="0.25">
      <c r="A708" s="62"/>
      <c r="B708" s="67"/>
      <c r="C708" s="62"/>
      <c r="D708" s="67"/>
      <c r="E708" s="68"/>
      <c r="F708" s="68"/>
      <c r="G708" s="68"/>
      <c r="H708" s="69"/>
      <c r="I708" s="68"/>
      <c r="J708" s="67"/>
      <c r="K708" s="70"/>
      <c r="L708" s="71"/>
      <c r="M708" s="66"/>
      <c r="N708" s="62"/>
      <c r="O708" s="72"/>
      <c r="P708" s="62"/>
      <c r="Q708" s="62"/>
      <c r="R708" s="62"/>
      <c r="S708" s="62"/>
      <c r="T708" s="73"/>
      <c r="U708" s="74"/>
      <c r="V708" s="75"/>
      <c r="W708" s="75"/>
      <c r="X708" s="76"/>
      <c r="Y708" s="77"/>
      <c r="Z708" s="78"/>
      <c r="AA708" s="78"/>
      <c r="AB708" s="78"/>
      <c r="AC708" s="78"/>
      <c r="AD708" s="79"/>
      <c r="AE708" s="78"/>
      <c r="AF708" s="80"/>
      <c r="AG708" s="81"/>
      <c r="AH708" s="80"/>
      <c r="AI708" s="62"/>
      <c r="AJ708" s="62"/>
      <c r="AK708" s="73"/>
      <c r="AL708" s="62"/>
      <c r="AM708" s="73"/>
      <c r="AN708" s="73"/>
      <c r="AO708" s="82"/>
      <c r="AP708" s="82"/>
      <c r="AQ708" s="83"/>
    </row>
    <row r="709" spans="1:43" s="84" customFormat="1" x14ac:dyDescent="0.25">
      <c r="A709" s="62"/>
      <c r="B709" s="67"/>
      <c r="C709" s="62"/>
      <c r="D709" s="67"/>
      <c r="E709" s="68"/>
      <c r="F709" s="68"/>
      <c r="G709" s="68"/>
      <c r="H709" s="69"/>
      <c r="I709" s="68"/>
      <c r="J709" s="67"/>
      <c r="K709" s="70"/>
      <c r="L709" s="71"/>
      <c r="M709" s="66"/>
      <c r="N709" s="62"/>
      <c r="O709" s="72"/>
      <c r="P709" s="62"/>
      <c r="Q709" s="62"/>
      <c r="R709" s="62"/>
      <c r="S709" s="62"/>
      <c r="T709" s="73"/>
      <c r="U709" s="74"/>
      <c r="V709" s="75"/>
      <c r="W709" s="75"/>
      <c r="X709" s="76"/>
      <c r="Y709" s="77"/>
      <c r="Z709" s="78"/>
      <c r="AA709" s="78"/>
      <c r="AB709" s="78"/>
      <c r="AC709" s="78"/>
      <c r="AD709" s="79"/>
      <c r="AE709" s="78"/>
      <c r="AF709" s="80"/>
      <c r="AG709" s="81"/>
      <c r="AH709" s="80"/>
      <c r="AI709" s="62"/>
      <c r="AJ709" s="62"/>
      <c r="AK709" s="73"/>
      <c r="AL709" s="62"/>
      <c r="AM709" s="73"/>
      <c r="AN709" s="73"/>
      <c r="AO709" s="82"/>
      <c r="AP709" s="82"/>
      <c r="AQ709" s="83"/>
    </row>
    <row r="710" spans="1:43" s="84" customFormat="1" x14ac:dyDescent="0.25">
      <c r="A710" s="62"/>
      <c r="B710" s="67"/>
      <c r="C710" s="62"/>
      <c r="D710" s="67"/>
      <c r="E710" s="68"/>
      <c r="F710" s="68"/>
      <c r="G710" s="68"/>
      <c r="H710" s="69"/>
      <c r="I710" s="68"/>
      <c r="J710" s="67"/>
      <c r="K710" s="70"/>
      <c r="L710" s="71"/>
      <c r="M710" s="66"/>
      <c r="N710" s="62"/>
      <c r="O710" s="72"/>
      <c r="P710" s="62"/>
      <c r="Q710" s="62"/>
      <c r="R710" s="62"/>
      <c r="S710" s="62"/>
      <c r="T710" s="73"/>
      <c r="U710" s="74"/>
      <c r="V710" s="75"/>
      <c r="W710" s="75"/>
      <c r="X710" s="76"/>
      <c r="Y710" s="77"/>
      <c r="Z710" s="78"/>
      <c r="AA710" s="78"/>
      <c r="AB710" s="78"/>
      <c r="AC710" s="78"/>
      <c r="AD710" s="79"/>
      <c r="AE710" s="78"/>
      <c r="AF710" s="80"/>
      <c r="AG710" s="81"/>
      <c r="AH710" s="80"/>
      <c r="AI710" s="62"/>
      <c r="AJ710" s="62"/>
      <c r="AK710" s="73"/>
      <c r="AL710" s="62"/>
      <c r="AM710" s="73"/>
      <c r="AN710" s="73"/>
      <c r="AO710" s="82"/>
      <c r="AP710" s="82"/>
      <c r="AQ710" s="83"/>
    </row>
    <row r="711" spans="1:43" s="84" customFormat="1" x14ac:dyDescent="0.25">
      <c r="A711" s="62"/>
      <c r="B711" s="67"/>
      <c r="C711" s="62"/>
      <c r="D711" s="67"/>
      <c r="E711" s="68"/>
      <c r="F711" s="68"/>
      <c r="G711" s="68"/>
      <c r="H711" s="69"/>
      <c r="I711" s="68"/>
      <c r="J711" s="67"/>
      <c r="K711" s="70"/>
      <c r="L711" s="71"/>
      <c r="M711" s="66"/>
      <c r="N711" s="62"/>
      <c r="O711" s="72"/>
      <c r="P711" s="62"/>
      <c r="Q711" s="62"/>
      <c r="R711" s="62"/>
      <c r="S711" s="62"/>
      <c r="T711" s="73"/>
      <c r="U711" s="74"/>
      <c r="V711" s="75"/>
      <c r="W711" s="75"/>
      <c r="X711" s="76"/>
      <c r="Y711" s="77"/>
      <c r="Z711" s="78"/>
      <c r="AA711" s="78"/>
      <c r="AB711" s="78"/>
      <c r="AC711" s="78"/>
      <c r="AD711" s="79"/>
      <c r="AE711" s="78"/>
      <c r="AF711" s="80"/>
      <c r="AG711" s="81"/>
      <c r="AH711" s="80"/>
      <c r="AI711" s="62"/>
      <c r="AJ711" s="62"/>
      <c r="AK711" s="73"/>
      <c r="AL711" s="62"/>
      <c r="AM711" s="73"/>
      <c r="AN711" s="73"/>
      <c r="AO711" s="82"/>
      <c r="AP711" s="82"/>
      <c r="AQ711" s="83"/>
    </row>
    <row r="712" spans="1:43" s="84" customFormat="1" x14ac:dyDescent="0.25">
      <c r="A712" s="62"/>
      <c r="B712" s="67"/>
      <c r="C712" s="62"/>
      <c r="D712" s="67"/>
      <c r="E712" s="68"/>
      <c r="F712" s="68"/>
      <c r="G712" s="68"/>
      <c r="H712" s="69"/>
      <c r="I712" s="68"/>
      <c r="J712" s="67"/>
      <c r="K712" s="70"/>
      <c r="L712" s="71"/>
      <c r="M712" s="66"/>
      <c r="N712" s="62"/>
      <c r="O712" s="72"/>
      <c r="P712" s="62"/>
      <c r="Q712" s="62"/>
      <c r="R712" s="62"/>
      <c r="S712" s="62"/>
      <c r="T712" s="73"/>
      <c r="U712" s="74"/>
      <c r="V712" s="75"/>
      <c r="W712" s="75"/>
      <c r="X712" s="76"/>
      <c r="Y712" s="77"/>
      <c r="Z712" s="78"/>
      <c r="AA712" s="78"/>
      <c r="AB712" s="78"/>
      <c r="AC712" s="78"/>
      <c r="AD712" s="79"/>
      <c r="AE712" s="78"/>
      <c r="AF712" s="80"/>
      <c r="AG712" s="81"/>
      <c r="AH712" s="80"/>
      <c r="AI712" s="62"/>
      <c r="AJ712" s="62"/>
      <c r="AK712" s="73"/>
      <c r="AL712" s="62"/>
      <c r="AM712" s="73"/>
      <c r="AN712" s="73"/>
      <c r="AO712" s="82"/>
      <c r="AP712" s="82"/>
      <c r="AQ712" s="83"/>
    </row>
    <row r="713" spans="1:43" s="84" customFormat="1" x14ac:dyDescent="0.25">
      <c r="A713" s="62"/>
      <c r="B713" s="67"/>
      <c r="C713" s="62"/>
      <c r="D713" s="67"/>
      <c r="E713" s="68"/>
      <c r="F713" s="68"/>
      <c r="G713" s="68"/>
      <c r="H713" s="69"/>
      <c r="I713" s="68"/>
      <c r="J713" s="67"/>
      <c r="K713" s="70"/>
      <c r="L713" s="71"/>
      <c r="M713" s="66"/>
      <c r="N713" s="62"/>
      <c r="O713" s="72"/>
      <c r="P713" s="62"/>
      <c r="Q713" s="62"/>
      <c r="R713" s="62"/>
      <c r="S713" s="62"/>
      <c r="T713" s="73"/>
      <c r="U713" s="74"/>
      <c r="V713" s="75"/>
      <c r="W713" s="75"/>
      <c r="X713" s="76"/>
      <c r="Y713" s="77"/>
      <c r="Z713" s="78"/>
      <c r="AA713" s="78"/>
      <c r="AB713" s="78"/>
      <c r="AC713" s="78"/>
      <c r="AD713" s="79"/>
      <c r="AE713" s="78"/>
      <c r="AF713" s="80"/>
      <c r="AG713" s="81"/>
      <c r="AH713" s="80"/>
      <c r="AI713" s="62"/>
      <c r="AJ713" s="62"/>
      <c r="AK713" s="73"/>
      <c r="AL713" s="62"/>
      <c r="AM713" s="73"/>
      <c r="AN713" s="73"/>
      <c r="AO713" s="82"/>
      <c r="AP713" s="82"/>
      <c r="AQ713" s="83"/>
    </row>
    <row r="714" spans="1:43" s="84" customFormat="1" x14ac:dyDescent="0.25">
      <c r="A714" s="62"/>
      <c r="B714" s="67"/>
      <c r="C714" s="62"/>
      <c r="D714" s="67"/>
      <c r="E714" s="68"/>
      <c r="F714" s="68"/>
      <c r="G714" s="68"/>
      <c r="H714" s="69"/>
      <c r="I714" s="68"/>
      <c r="J714" s="67"/>
      <c r="K714" s="70"/>
      <c r="L714" s="71"/>
      <c r="M714" s="66"/>
      <c r="N714" s="62"/>
      <c r="O714" s="72"/>
      <c r="P714" s="62"/>
      <c r="Q714" s="62"/>
      <c r="R714" s="62"/>
      <c r="S714" s="62"/>
      <c r="T714" s="73"/>
      <c r="U714" s="74"/>
      <c r="V714" s="75"/>
      <c r="W714" s="75"/>
      <c r="X714" s="76"/>
      <c r="Y714" s="77"/>
      <c r="Z714" s="78"/>
      <c r="AA714" s="78"/>
      <c r="AB714" s="78"/>
      <c r="AC714" s="78"/>
      <c r="AD714" s="79"/>
      <c r="AE714" s="78"/>
      <c r="AF714" s="80"/>
      <c r="AG714" s="81"/>
      <c r="AH714" s="80"/>
      <c r="AI714" s="62"/>
      <c r="AJ714" s="62"/>
      <c r="AK714" s="73"/>
      <c r="AL714" s="62"/>
      <c r="AM714" s="73"/>
      <c r="AN714" s="73"/>
      <c r="AO714" s="82"/>
      <c r="AP714" s="82"/>
      <c r="AQ714" s="83"/>
    </row>
    <row r="715" spans="1:43" s="84" customFormat="1" x14ac:dyDescent="0.25">
      <c r="A715" s="62"/>
      <c r="B715" s="67"/>
      <c r="C715" s="62"/>
      <c r="D715" s="67"/>
      <c r="E715" s="68"/>
      <c r="F715" s="68"/>
      <c r="G715" s="68"/>
      <c r="H715" s="69"/>
      <c r="I715" s="68"/>
      <c r="J715" s="67"/>
      <c r="K715" s="70"/>
      <c r="L715" s="71"/>
      <c r="M715" s="66"/>
      <c r="N715" s="62"/>
      <c r="O715" s="72"/>
      <c r="P715" s="62"/>
      <c r="Q715" s="62"/>
      <c r="R715" s="62"/>
      <c r="S715" s="62"/>
      <c r="T715" s="73"/>
      <c r="U715" s="74"/>
      <c r="V715" s="75"/>
      <c r="W715" s="75"/>
      <c r="X715" s="76"/>
      <c r="Y715" s="77"/>
      <c r="Z715" s="78"/>
      <c r="AA715" s="78"/>
      <c r="AB715" s="78"/>
      <c r="AC715" s="78"/>
      <c r="AD715" s="79"/>
      <c r="AE715" s="78"/>
      <c r="AF715" s="80"/>
      <c r="AG715" s="81"/>
      <c r="AH715" s="80"/>
      <c r="AI715" s="62"/>
      <c r="AJ715" s="62"/>
      <c r="AK715" s="73"/>
      <c r="AL715" s="62"/>
      <c r="AM715" s="73"/>
      <c r="AN715" s="73"/>
      <c r="AO715" s="82"/>
      <c r="AP715" s="82"/>
      <c r="AQ715" s="83"/>
    </row>
    <row r="716" spans="1:43" s="84" customFormat="1" x14ac:dyDescent="0.25">
      <c r="A716" s="62"/>
      <c r="B716" s="67"/>
      <c r="C716" s="62"/>
      <c r="D716" s="67"/>
      <c r="E716" s="68"/>
      <c r="F716" s="68"/>
      <c r="G716" s="68"/>
      <c r="H716" s="69"/>
      <c r="I716" s="68"/>
      <c r="J716" s="67"/>
      <c r="K716" s="70"/>
      <c r="L716" s="71"/>
      <c r="M716" s="66"/>
      <c r="N716" s="62"/>
      <c r="O716" s="72"/>
      <c r="P716" s="62"/>
      <c r="Q716" s="62"/>
      <c r="R716" s="62"/>
      <c r="S716" s="62"/>
      <c r="T716" s="73"/>
      <c r="U716" s="74"/>
      <c r="V716" s="75"/>
      <c r="W716" s="75"/>
      <c r="X716" s="76"/>
      <c r="Y716" s="77"/>
      <c r="Z716" s="78"/>
      <c r="AA716" s="78"/>
      <c r="AB716" s="78"/>
      <c r="AC716" s="78"/>
      <c r="AD716" s="79"/>
      <c r="AE716" s="78"/>
      <c r="AF716" s="80"/>
      <c r="AG716" s="81"/>
      <c r="AH716" s="80"/>
      <c r="AI716" s="62"/>
      <c r="AJ716" s="62"/>
      <c r="AK716" s="73"/>
      <c r="AL716" s="62"/>
      <c r="AM716" s="73"/>
      <c r="AN716" s="73"/>
      <c r="AO716" s="82"/>
      <c r="AP716" s="82"/>
      <c r="AQ716" s="83"/>
    </row>
    <row r="717" spans="1:43" s="84" customFormat="1" x14ac:dyDescent="0.25">
      <c r="A717" s="62"/>
      <c r="B717" s="67"/>
      <c r="C717" s="62"/>
      <c r="D717" s="67"/>
      <c r="E717" s="68"/>
      <c r="F717" s="68"/>
      <c r="G717" s="68"/>
      <c r="H717" s="69"/>
      <c r="I717" s="68"/>
      <c r="J717" s="67"/>
      <c r="K717" s="70"/>
      <c r="L717" s="71"/>
      <c r="M717" s="66"/>
      <c r="N717" s="62"/>
      <c r="O717" s="72"/>
      <c r="P717" s="62"/>
      <c r="Q717" s="62"/>
      <c r="R717" s="62"/>
      <c r="S717" s="62"/>
      <c r="T717" s="73"/>
      <c r="U717" s="74"/>
      <c r="V717" s="75"/>
      <c r="W717" s="75"/>
      <c r="X717" s="76"/>
      <c r="Y717" s="77"/>
      <c r="Z717" s="78"/>
      <c r="AA717" s="78"/>
      <c r="AB717" s="78"/>
      <c r="AC717" s="78"/>
      <c r="AD717" s="79"/>
      <c r="AE717" s="78"/>
      <c r="AF717" s="80"/>
      <c r="AG717" s="81"/>
      <c r="AH717" s="80"/>
      <c r="AI717" s="62"/>
      <c r="AJ717" s="62"/>
      <c r="AK717" s="73"/>
      <c r="AL717" s="62"/>
      <c r="AM717" s="73"/>
      <c r="AN717" s="73"/>
      <c r="AO717" s="82"/>
      <c r="AP717" s="82"/>
      <c r="AQ717" s="83"/>
    </row>
    <row r="718" spans="1:43" s="84" customFormat="1" x14ac:dyDescent="0.25">
      <c r="A718" s="62"/>
      <c r="B718" s="67"/>
      <c r="C718" s="62"/>
      <c r="D718" s="67"/>
      <c r="E718" s="68"/>
      <c r="F718" s="68"/>
      <c r="G718" s="68"/>
      <c r="H718" s="69"/>
      <c r="I718" s="68"/>
      <c r="J718" s="67"/>
      <c r="K718" s="70"/>
      <c r="L718" s="71"/>
      <c r="M718" s="66"/>
      <c r="N718" s="62"/>
      <c r="O718" s="72"/>
      <c r="P718" s="62"/>
      <c r="Q718" s="62"/>
      <c r="R718" s="62"/>
      <c r="S718" s="62"/>
      <c r="T718" s="73"/>
      <c r="U718" s="74"/>
      <c r="V718" s="75"/>
      <c r="W718" s="75"/>
      <c r="X718" s="76"/>
      <c r="Y718" s="77"/>
      <c r="Z718" s="78"/>
      <c r="AA718" s="78"/>
      <c r="AB718" s="78"/>
      <c r="AC718" s="78"/>
      <c r="AD718" s="79"/>
      <c r="AE718" s="78"/>
      <c r="AF718" s="80"/>
      <c r="AG718" s="81"/>
      <c r="AH718" s="80"/>
      <c r="AI718" s="62"/>
      <c r="AJ718" s="62"/>
      <c r="AK718" s="73"/>
      <c r="AL718" s="62"/>
      <c r="AM718" s="73"/>
      <c r="AN718" s="73"/>
      <c r="AO718" s="82"/>
      <c r="AP718" s="82"/>
      <c r="AQ718" s="83"/>
    </row>
    <row r="719" spans="1:43" s="84" customFormat="1" x14ac:dyDescent="0.25">
      <c r="A719" s="62"/>
      <c r="B719" s="67"/>
      <c r="C719" s="62"/>
      <c r="D719" s="67"/>
      <c r="E719" s="68"/>
      <c r="F719" s="68"/>
      <c r="G719" s="68"/>
      <c r="H719" s="69"/>
      <c r="I719" s="68"/>
      <c r="J719" s="67"/>
      <c r="K719" s="70"/>
      <c r="L719" s="71"/>
      <c r="M719" s="66"/>
      <c r="N719" s="62"/>
      <c r="O719" s="72"/>
      <c r="P719" s="62"/>
      <c r="Q719" s="62"/>
      <c r="R719" s="62"/>
      <c r="S719" s="62"/>
      <c r="T719" s="73"/>
      <c r="U719" s="74"/>
      <c r="V719" s="75"/>
      <c r="W719" s="75"/>
      <c r="X719" s="76"/>
      <c r="Y719" s="77"/>
      <c r="Z719" s="78"/>
      <c r="AA719" s="78"/>
      <c r="AB719" s="78"/>
      <c r="AC719" s="78"/>
      <c r="AD719" s="79"/>
      <c r="AE719" s="78"/>
      <c r="AF719" s="80"/>
      <c r="AG719" s="81"/>
      <c r="AH719" s="80"/>
      <c r="AI719" s="62"/>
      <c r="AJ719" s="62"/>
      <c r="AK719" s="73"/>
      <c r="AL719" s="62"/>
      <c r="AM719" s="73"/>
      <c r="AN719" s="73"/>
      <c r="AO719" s="82"/>
      <c r="AP719" s="82"/>
      <c r="AQ719" s="83"/>
    </row>
    <row r="720" spans="1:43" s="84" customFormat="1" x14ac:dyDescent="0.25">
      <c r="A720" s="62"/>
      <c r="B720" s="67"/>
      <c r="C720" s="62"/>
      <c r="D720" s="67"/>
      <c r="E720" s="68"/>
      <c r="F720" s="68"/>
      <c r="G720" s="68"/>
      <c r="H720" s="69"/>
      <c r="I720" s="68"/>
      <c r="J720" s="67"/>
      <c r="K720" s="70"/>
      <c r="L720" s="71"/>
      <c r="M720" s="66"/>
      <c r="N720" s="62"/>
      <c r="O720" s="72"/>
      <c r="P720" s="62"/>
      <c r="Q720" s="62"/>
      <c r="R720" s="62"/>
      <c r="S720" s="62"/>
      <c r="T720" s="73"/>
      <c r="U720" s="74"/>
      <c r="V720" s="75"/>
      <c r="W720" s="75"/>
      <c r="X720" s="76"/>
      <c r="Y720" s="77"/>
      <c r="Z720" s="78"/>
      <c r="AA720" s="78"/>
      <c r="AB720" s="78"/>
      <c r="AC720" s="78"/>
      <c r="AD720" s="79"/>
      <c r="AE720" s="78"/>
      <c r="AF720" s="80"/>
      <c r="AG720" s="81"/>
      <c r="AH720" s="80"/>
      <c r="AI720" s="62"/>
      <c r="AJ720" s="62"/>
      <c r="AK720" s="73"/>
      <c r="AL720" s="62"/>
      <c r="AM720" s="73"/>
      <c r="AN720" s="73"/>
      <c r="AO720" s="82"/>
      <c r="AP720" s="82"/>
      <c r="AQ720" s="83"/>
    </row>
    <row r="721" spans="1:43" s="84" customFormat="1" x14ac:dyDescent="0.25">
      <c r="A721" s="62"/>
      <c r="B721" s="67"/>
      <c r="C721" s="62"/>
      <c r="D721" s="67"/>
      <c r="E721" s="68"/>
      <c r="F721" s="68"/>
      <c r="G721" s="68"/>
      <c r="H721" s="69"/>
      <c r="I721" s="68"/>
      <c r="J721" s="67"/>
      <c r="K721" s="70"/>
      <c r="L721" s="71"/>
      <c r="M721" s="66"/>
      <c r="N721" s="62"/>
      <c r="O721" s="72"/>
      <c r="P721" s="62"/>
      <c r="Q721" s="62"/>
      <c r="R721" s="62"/>
      <c r="S721" s="62"/>
      <c r="T721" s="73"/>
      <c r="U721" s="74"/>
      <c r="V721" s="75"/>
      <c r="W721" s="75"/>
      <c r="X721" s="76"/>
      <c r="Y721" s="77"/>
      <c r="Z721" s="78"/>
      <c r="AA721" s="78"/>
      <c r="AB721" s="78"/>
      <c r="AC721" s="78"/>
      <c r="AD721" s="79"/>
      <c r="AE721" s="78"/>
      <c r="AF721" s="80"/>
      <c r="AG721" s="81"/>
      <c r="AH721" s="80"/>
      <c r="AI721" s="62"/>
      <c r="AJ721" s="62"/>
      <c r="AK721" s="73"/>
      <c r="AL721" s="62"/>
      <c r="AM721" s="73"/>
      <c r="AN721" s="73"/>
      <c r="AO721" s="82"/>
      <c r="AP721" s="82"/>
      <c r="AQ721" s="83"/>
    </row>
    <row r="722" spans="1:43" s="84" customFormat="1" x14ac:dyDescent="0.25">
      <c r="A722" s="62"/>
      <c r="B722" s="67"/>
      <c r="C722" s="62"/>
      <c r="D722" s="67"/>
      <c r="E722" s="68"/>
      <c r="F722" s="68"/>
      <c r="G722" s="68"/>
      <c r="H722" s="69"/>
      <c r="I722" s="68"/>
      <c r="J722" s="67"/>
      <c r="K722" s="70"/>
      <c r="L722" s="71"/>
      <c r="M722" s="66"/>
      <c r="N722" s="62"/>
      <c r="O722" s="72"/>
      <c r="P722" s="62"/>
      <c r="Q722" s="62"/>
      <c r="R722" s="62"/>
      <c r="S722" s="62"/>
      <c r="T722" s="73"/>
      <c r="U722" s="74"/>
      <c r="V722" s="75"/>
      <c r="W722" s="75"/>
      <c r="X722" s="76"/>
      <c r="Y722" s="77"/>
      <c r="Z722" s="78"/>
      <c r="AA722" s="78"/>
      <c r="AB722" s="78"/>
      <c r="AC722" s="78"/>
      <c r="AD722" s="79"/>
      <c r="AE722" s="78"/>
      <c r="AF722" s="80"/>
      <c r="AG722" s="81"/>
      <c r="AH722" s="80"/>
      <c r="AI722" s="62"/>
      <c r="AJ722" s="62"/>
      <c r="AK722" s="73"/>
      <c r="AL722" s="62"/>
      <c r="AM722" s="73"/>
      <c r="AN722" s="73"/>
      <c r="AO722" s="82"/>
      <c r="AP722" s="82"/>
      <c r="AQ722" s="83"/>
    </row>
    <row r="723" spans="1:43" s="84" customFormat="1" x14ac:dyDescent="0.25">
      <c r="A723" s="62"/>
      <c r="B723" s="67"/>
      <c r="C723" s="62"/>
      <c r="D723" s="67"/>
      <c r="E723" s="68"/>
      <c r="F723" s="68"/>
      <c r="G723" s="68"/>
      <c r="H723" s="69"/>
      <c r="I723" s="68"/>
      <c r="J723" s="67"/>
      <c r="K723" s="70"/>
      <c r="L723" s="71"/>
      <c r="M723" s="66"/>
      <c r="N723" s="62"/>
      <c r="O723" s="72"/>
      <c r="P723" s="62"/>
      <c r="Q723" s="62"/>
      <c r="R723" s="62"/>
      <c r="S723" s="62"/>
      <c r="T723" s="73"/>
      <c r="U723" s="74"/>
      <c r="V723" s="75"/>
      <c r="W723" s="75"/>
      <c r="X723" s="76"/>
      <c r="Y723" s="77"/>
      <c r="Z723" s="78"/>
      <c r="AA723" s="78"/>
      <c r="AB723" s="78"/>
      <c r="AC723" s="78"/>
      <c r="AD723" s="79"/>
      <c r="AE723" s="78"/>
      <c r="AF723" s="80"/>
      <c r="AG723" s="81"/>
      <c r="AH723" s="80"/>
      <c r="AI723" s="62"/>
      <c r="AJ723" s="62"/>
      <c r="AK723" s="73"/>
      <c r="AL723" s="62"/>
      <c r="AM723" s="73"/>
      <c r="AN723" s="73"/>
      <c r="AO723" s="82"/>
      <c r="AP723" s="82"/>
      <c r="AQ723" s="83"/>
    </row>
    <row r="724" spans="1:43" s="84" customFormat="1" x14ac:dyDescent="0.25">
      <c r="A724" s="62"/>
      <c r="B724" s="67"/>
      <c r="C724" s="62"/>
      <c r="D724" s="67"/>
      <c r="E724" s="68"/>
      <c r="F724" s="68"/>
      <c r="G724" s="68"/>
      <c r="H724" s="69"/>
      <c r="I724" s="68"/>
      <c r="J724" s="67"/>
      <c r="K724" s="70"/>
      <c r="L724" s="71"/>
      <c r="M724" s="66"/>
      <c r="N724" s="62"/>
      <c r="O724" s="72"/>
      <c r="P724" s="62"/>
      <c r="Q724" s="62"/>
      <c r="R724" s="62"/>
      <c r="S724" s="62"/>
      <c r="T724" s="73"/>
      <c r="U724" s="74"/>
      <c r="V724" s="75"/>
      <c r="W724" s="75"/>
      <c r="X724" s="76"/>
      <c r="Y724" s="77"/>
      <c r="Z724" s="78"/>
      <c r="AA724" s="78"/>
      <c r="AB724" s="78"/>
      <c r="AC724" s="78"/>
      <c r="AD724" s="79"/>
      <c r="AE724" s="78"/>
      <c r="AF724" s="80"/>
      <c r="AG724" s="81"/>
      <c r="AH724" s="80"/>
      <c r="AI724" s="62"/>
      <c r="AJ724" s="62"/>
      <c r="AK724" s="73"/>
      <c r="AL724" s="62"/>
      <c r="AM724" s="73"/>
      <c r="AN724" s="73"/>
      <c r="AO724" s="82"/>
      <c r="AP724" s="82"/>
      <c r="AQ724" s="83"/>
    </row>
    <row r="725" spans="1:43" s="84" customFormat="1" x14ac:dyDescent="0.25">
      <c r="A725" s="62"/>
      <c r="B725" s="67"/>
      <c r="C725" s="62"/>
      <c r="D725" s="67"/>
      <c r="E725" s="68"/>
      <c r="F725" s="68"/>
      <c r="G725" s="68"/>
      <c r="H725" s="69"/>
      <c r="I725" s="68"/>
      <c r="J725" s="67"/>
      <c r="K725" s="70"/>
      <c r="L725" s="71"/>
      <c r="M725" s="66"/>
      <c r="N725" s="62"/>
      <c r="O725" s="72"/>
      <c r="P725" s="62"/>
      <c r="Q725" s="62"/>
      <c r="R725" s="62"/>
      <c r="S725" s="62"/>
      <c r="T725" s="73"/>
      <c r="U725" s="74"/>
      <c r="V725" s="75"/>
      <c r="W725" s="75"/>
      <c r="X725" s="76"/>
      <c r="Y725" s="77"/>
      <c r="Z725" s="78"/>
      <c r="AA725" s="78"/>
      <c r="AB725" s="78"/>
      <c r="AC725" s="78"/>
      <c r="AD725" s="79"/>
      <c r="AE725" s="78"/>
      <c r="AF725" s="80"/>
      <c r="AG725" s="81"/>
      <c r="AH725" s="80"/>
      <c r="AI725" s="62"/>
      <c r="AJ725" s="62"/>
      <c r="AK725" s="73"/>
      <c r="AL725" s="62"/>
      <c r="AM725" s="73"/>
      <c r="AN725" s="73"/>
      <c r="AO725" s="82"/>
      <c r="AP725" s="82"/>
      <c r="AQ725" s="83"/>
    </row>
    <row r="726" spans="1:43" s="84" customFormat="1" x14ac:dyDescent="0.25">
      <c r="A726" s="62"/>
      <c r="B726" s="67"/>
      <c r="C726" s="62"/>
      <c r="D726" s="67"/>
      <c r="E726" s="68"/>
      <c r="F726" s="68"/>
      <c r="G726" s="68"/>
      <c r="H726" s="69"/>
      <c r="I726" s="68"/>
      <c r="J726" s="67"/>
      <c r="K726" s="70"/>
      <c r="L726" s="71"/>
      <c r="M726" s="66"/>
      <c r="N726" s="62"/>
      <c r="O726" s="72"/>
      <c r="P726" s="62"/>
      <c r="Q726" s="62"/>
      <c r="R726" s="62"/>
      <c r="S726" s="62"/>
      <c r="T726" s="73"/>
      <c r="U726" s="74"/>
      <c r="V726" s="75"/>
      <c r="W726" s="75"/>
      <c r="X726" s="76"/>
      <c r="Y726" s="77"/>
      <c r="Z726" s="78"/>
      <c r="AA726" s="78"/>
      <c r="AB726" s="78"/>
      <c r="AC726" s="78"/>
      <c r="AD726" s="79"/>
      <c r="AE726" s="78"/>
      <c r="AF726" s="80"/>
      <c r="AG726" s="81"/>
      <c r="AH726" s="80"/>
      <c r="AI726" s="62"/>
      <c r="AJ726" s="62"/>
      <c r="AK726" s="73"/>
      <c r="AL726" s="62"/>
      <c r="AM726" s="73"/>
      <c r="AN726" s="73"/>
      <c r="AO726" s="82"/>
      <c r="AP726" s="82"/>
      <c r="AQ726" s="83"/>
    </row>
    <row r="727" spans="1:43" s="84" customFormat="1" x14ac:dyDescent="0.25">
      <c r="A727" s="62"/>
      <c r="B727" s="67"/>
      <c r="C727" s="62"/>
      <c r="D727" s="67"/>
      <c r="E727" s="68"/>
      <c r="F727" s="68"/>
      <c r="G727" s="68"/>
      <c r="H727" s="69"/>
      <c r="I727" s="68"/>
      <c r="J727" s="67"/>
      <c r="K727" s="70"/>
      <c r="L727" s="71"/>
      <c r="M727" s="66"/>
      <c r="N727" s="62"/>
      <c r="O727" s="72"/>
      <c r="P727" s="62"/>
      <c r="Q727" s="62"/>
      <c r="R727" s="62"/>
      <c r="S727" s="62"/>
      <c r="T727" s="73"/>
      <c r="U727" s="74"/>
      <c r="V727" s="75"/>
      <c r="W727" s="75"/>
      <c r="X727" s="76"/>
      <c r="Y727" s="77"/>
      <c r="Z727" s="78"/>
      <c r="AA727" s="78"/>
      <c r="AB727" s="78"/>
      <c r="AC727" s="78"/>
      <c r="AD727" s="79"/>
      <c r="AE727" s="78"/>
      <c r="AF727" s="80"/>
      <c r="AG727" s="81"/>
      <c r="AH727" s="80"/>
      <c r="AI727" s="62"/>
      <c r="AJ727" s="62"/>
      <c r="AK727" s="73"/>
      <c r="AL727" s="62"/>
      <c r="AM727" s="73"/>
      <c r="AN727" s="73"/>
      <c r="AO727" s="82"/>
      <c r="AP727" s="82"/>
      <c r="AQ727" s="83"/>
    </row>
    <row r="728" spans="1:43" s="84" customFormat="1" x14ac:dyDescent="0.25">
      <c r="A728" s="62"/>
      <c r="B728" s="67"/>
      <c r="C728" s="62"/>
      <c r="D728" s="67"/>
      <c r="E728" s="68"/>
      <c r="F728" s="68"/>
      <c r="G728" s="68"/>
      <c r="H728" s="69"/>
      <c r="I728" s="68"/>
      <c r="J728" s="67"/>
      <c r="K728" s="70"/>
      <c r="L728" s="71"/>
      <c r="M728" s="66"/>
      <c r="N728" s="62"/>
      <c r="O728" s="72"/>
      <c r="P728" s="62"/>
      <c r="Q728" s="62"/>
      <c r="R728" s="62"/>
      <c r="S728" s="62"/>
      <c r="T728" s="73"/>
      <c r="U728" s="74"/>
      <c r="V728" s="75"/>
      <c r="W728" s="75"/>
      <c r="X728" s="76"/>
      <c r="Y728" s="77"/>
      <c r="Z728" s="78"/>
      <c r="AA728" s="78"/>
      <c r="AB728" s="78"/>
      <c r="AC728" s="78"/>
      <c r="AD728" s="79"/>
      <c r="AE728" s="78"/>
      <c r="AF728" s="80"/>
      <c r="AG728" s="81"/>
      <c r="AH728" s="80"/>
      <c r="AI728" s="62"/>
      <c r="AJ728" s="62"/>
      <c r="AK728" s="73"/>
      <c r="AL728" s="62"/>
      <c r="AM728" s="73"/>
      <c r="AN728" s="73"/>
      <c r="AO728" s="82"/>
      <c r="AP728" s="82"/>
      <c r="AQ728" s="83"/>
    </row>
    <row r="729" spans="1:43" s="84" customFormat="1" x14ac:dyDescent="0.25">
      <c r="A729" s="62"/>
      <c r="B729" s="67"/>
      <c r="C729" s="62"/>
      <c r="D729" s="67"/>
      <c r="E729" s="68"/>
      <c r="F729" s="68"/>
      <c r="G729" s="68"/>
      <c r="H729" s="69"/>
      <c r="I729" s="68"/>
      <c r="J729" s="67"/>
      <c r="K729" s="70"/>
      <c r="L729" s="71"/>
      <c r="M729" s="66"/>
      <c r="N729" s="62"/>
      <c r="O729" s="72"/>
      <c r="P729" s="62"/>
      <c r="Q729" s="62"/>
      <c r="R729" s="62"/>
      <c r="S729" s="62"/>
      <c r="T729" s="73"/>
      <c r="U729" s="74"/>
      <c r="V729" s="75"/>
      <c r="W729" s="75"/>
      <c r="X729" s="76"/>
      <c r="Y729" s="77"/>
      <c r="Z729" s="78"/>
      <c r="AA729" s="78"/>
      <c r="AB729" s="78"/>
      <c r="AC729" s="78"/>
      <c r="AD729" s="79"/>
      <c r="AE729" s="78"/>
      <c r="AF729" s="80"/>
      <c r="AG729" s="81"/>
      <c r="AH729" s="80"/>
      <c r="AI729" s="62"/>
      <c r="AJ729" s="62"/>
      <c r="AK729" s="73"/>
      <c r="AL729" s="62"/>
      <c r="AM729" s="73"/>
      <c r="AN729" s="73"/>
      <c r="AO729" s="82"/>
      <c r="AP729" s="82"/>
      <c r="AQ729" s="83"/>
    </row>
    <row r="730" spans="1:43" s="84" customFormat="1" x14ac:dyDescent="0.25">
      <c r="A730" s="62"/>
      <c r="B730" s="67"/>
      <c r="C730" s="62"/>
      <c r="D730" s="67"/>
      <c r="E730" s="68"/>
      <c r="F730" s="68"/>
      <c r="G730" s="68"/>
      <c r="H730" s="69"/>
      <c r="I730" s="68"/>
      <c r="J730" s="67"/>
      <c r="K730" s="70"/>
      <c r="L730" s="71"/>
      <c r="M730" s="66"/>
      <c r="N730" s="62"/>
      <c r="O730" s="72"/>
      <c r="P730" s="62"/>
      <c r="Q730" s="62"/>
      <c r="R730" s="62"/>
      <c r="S730" s="62"/>
      <c r="T730" s="73"/>
      <c r="U730" s="74"/>
      <c r="V730" s="75"/>
      <c r="W730" s="75"/>
      <c r="X730" s="76"/>
      <c r="Y730" s="77"/>
      <c r="Z730" s="78"/>
      <c r="AA730" s="78"/>
      <c r="AB730" s="78"/>
      <c r="AC730" s="78"/>
      <c r="AD730" s="79"/>
      <c r="AE730" s="78"/>
      <c r="AF730" s="80"/>
      <c r="AG730" s="81"/>
      <c r="AH730" s="80"/>
      <c r="AI730" s="62"/>
      <c r="AJ730" s="62"/>
      <c r="AK730" s="73"/>
      <c r="AL730" s="62"/>
      <c r="AM730" s="73"/>
      <c r="AN730" s="73"/>
      <c r="AO730" s="82"/>
      <c r="AP730" s="82"/>
      <c r="AQ730" s="83"/>
    </row>
    <row r="731" spans="1:43" s="84" customFormat="1" x14ac:dyDescent="0.25">
      <c r="A731" s="62"/>
      <c r="B731" s="67"/>
      <c r="C731" s="62"/>
      <c r="D731" s="67"/>
      <c r="E731" s="68"/>
      <c r="F731" s="68"/>
      <c r="G731" s="68"/>
      <c r="H731" s="69"/>
      <c r="I731" s="68"/>
      <c r="J731" s="67"/>
      <c r="K731" s="70"/>
      <c r="L731" s="71"/>
      <c r="M731" s="66"/>
      <c r="N731" s="62"/>
      <c r="O731" s="72"/>
      <c r="P731" s="62"/>
      <c r="Q731" s="62"/>
      <c r="R731" s="62"/>
      <c r="S731" s="62"/>
      <c r="T731" s="73"/>
      <c r="U731" s="74"/>
      <c r="V731" s="75"/>
      <c r="W731" s="75"/>
      <c r="X731" s="76"/>
      <c r="Y731" s="77"/>
      <c r="Z731" s="78"/>
      <c r="AA731" s="78"/>
      <c r="AB731" s="78"/>
      <c r="AC731" s="78"/>
      <c r="AD731" s="79"/>
      <c r="AE731" s="78"/>
      <c r="AF731" s="80"/>
      <c r="AG731" s="81"/>
      <c r="AH731" s="80"/>
      <c r="AI731" s="62"/>
      <c r="AJ731" s="62"/>
      <c r="AK731" s="73"/>
      <c r="AL731" s="62"/>
      <c r="AM731" s="73"/>
      <c r="AN731" s="73"/>
      <c r="AO731" s="82"/>
      <c r="AP731" s="82"/>
      <c r="AQ731" s="83"/>
    </row>
    <row r="732" spans="1:43" s="84" customFormat="1" x14ac:dyDescent="0.25">
      <c r="A732" s="62"/>
      <c r="B732" s="67"/>
      <c r="C732" s="62"/>
      <c r="D732" s="67"/>
      <c r="E732" s="68"/>
      <c r="F732" s="68"/>
      <c r="G732" s="68"/>
      <c r="H732" s="69"/>
      <c r="I732" s="68"/>
      <c r="J732" s="67"/>
      <c r="K732" s="70"/>
      <c r="L732" s="71"/>
      <c r="M732" s="66"/>
      <c r="N732" s="62"/>
      <c r="O732" s="72"/>
      <c r="P732" s="62"/>
      <c r="Q732" s="62"/>
      <c r="R732" s="62"/>
      <c r="S732" s="62"/>
      <c r="T732" s="73"/>
      <c r="U732" s="74"/>
      <c r="V732" s="75"/>
      <c r="W732" s="75"/>
      <c r="X732" s="76"/>
      <c r="Y732" s="77"/>
      <c r="Z732" s="78"/>
      <c r="AA732" s="78"/>
      <c r="AB732" s="78"/>
      <c r="AC732" s="78"/>
      <c r="AD732" s="79"/>
      <c r="AE732" s="78"/>
      <c r="AF732" s="80"/>
      <c r="AG732" s="81"/>
      <c r="AH732" s="80"/>
      <c r="AI732" s="62"/>
      <c r="AJ732" s="62"/>
      <c r="AK732" s="73"/>
      <c r="AL732" s="62"/>
      <c r="AM732" s="73"/>
      <c r="AN732" s="73"/>
      <c r="AO732" s="82"/>
      <c r="AP732" s="82"/>
      <c r="AQ732" s="83"/>
    </row>
    <row r="733" spans="1:43" s="84" customFormat="1" x14ac:dyDescent="0.25">
      <c r="A733" s="62"/>
      <c r="B733" s="67"/>
      <c r="C733" s="62"/>
      <c r="D733" s="67"/>
      <c r="E733" s="68"/>
      <c r="F733" s="68"/>
      <c r="G733" s="68"/>
      <c r="H733" s="69"/>
      <c r="I733" s="68"/>
      <c r="J733" s="67"/>
      <c r="K733" s="70"/>
      <c r="L733" s="71"/>
      <c r="M733" s="66"/>
      <c r="N733" s="62"/>
      <c r="O733" s="72"/>
      <c r="P733" s="62"/>
      <c r="Q733" s="62"/>
      <c r="R733" s="62"/>
      <c r="S733" s="62"/>
      <c r="T733" s="73"/>
      <c r="U733" s="74"/>
      <c r="V733" s="75"/>
      <c r="W733" s="75"/>
      <c r="X733" s="76"/>
      <c r="Y733" s="77"/>
      <c r="Z733" s="78"/>
      <c r="AA733" s="78"/>
      <c r="AB733" s="78"/>
      <c r="AC733" s="78"/>
      <c r="AD733" s="79"/>
      <c r="AE733" s="78"/>
      <c r="AF733" s="80"/>
      <c r="AG733" s="81"/>
      <c r="AH733" s="80"/>
      <c r="AI733" s="62"/>
      <c r="AJ733" s="62"/>
      <c r="AK733" s="73"/>
      <c r="AL733" s="62"/>
      <c r="AM733" s="73"/>
      <c r="AN733" s="73"/>
      <c r="AO733" s="82"/>
      <c r="AP733" s="82"/>
      <c r="AQ733" s="83"/>
    </row>
    <row r="734" spans="1:43" s="84" customFormat="1" x14ac:dyDescent="0.25">
      <c r="A734" s="62"/>
      <c r="B734" s="67"/>
      <c r="C734" s="62"/>
      <c r="D734" s="67"/>
      <c r="E734" s="68"/>
      <c r="F734" s="68"/>
      <c r="G734" s="68"/>
      <c r="H734" s="69"/>
      <c r="I734" s="68"/>
      <c r="J734" s="67"/>
      <c r="K734" s="70"/>
      <c r="L734" s="71"/>
      <c r="M734" s="66"/>
      <c r="N734" s="62"/>
      <c r="O734" s="72"/>
      <c r="P734" s="62"/>
      <c r="Q734" s="62"/>
      <c r="R734" s="62"/>
      <c r="S734" s="62"/>
      <c r="T734" s="73"/>
      <c r="U734" s="74"/>
      <c r="V734" s="75"/>
      <c r="W734" s="75"/>
      <c r="X734" s="76"/>
      <c r="Y734" s="77"/>
      <c r="Z734" s="78"/>
      <c r="AA734" s="78"/>
      <c r="AB734" s="78"/>
      <c r="AC734" s="78"/>
      <c r="AD734" s="79"/>
      <c r="AE734" s="78"/>
      <c r="AF734" s="80"/>
      <c r="AG734" s="81"/>
      <c r="AH734" s="80"/>
      <c r="AI734" s="62"/>
      <c r="AJ734" s="62"/>
      <c r="AK734" s="73"/>
      <c r="AL734" s="62"/>
      <c r="AM734" s="73"/>
      <c r="AN734" s="73"/>
      <c r="AO734" s="82"/>
      <c r="AP734" s="82"/>
      <c r="AQ734" s="83"/>
    </row>
    <row r="735" spans="1:43" s="84" customFormat="1" x14ac:dyDescent="0.25">
      <c r="A735" s="62"/>
      <c r="B735" s="67"/>
      <c r="C735" s="62"/>
      <c r="D735" s="67"/>
      <c r="E735" s="68"/>
      <c r="F735" s="68"/>
      <c r="G735" s="68"/>
      <c r="H735" s="69"/>
      <c r="I735" s="68"/>
      <c r="J735" s="67"/>
      <c r="K735" s="70"/>
      <c r="L735" s="71"/>
      <c r="M735" s="66"/>
      <c r="N735" s="62"/>
      <c r="O735" s="72"/>
      <c r="P735" s="62"/>
      <c r="Q735" s="62"/>
      <c r="R735" s="62"/>
      <c r="S735" s="62"/>
      <c r="T735" s="73"/>
      <c r="U735" s="74"/>
      <c r="V735" s="75"/>
      <c r="W735" s="75"/>
      <c r="X735" s="76"/>
      <c r="Y735" s="77"/>
      <c r="Z735" s="78"/>
      <c r="AA735" s="78"/>
      <c r="AB735" s="78"/>
      <c r="AC735" s="78"/>
      <c r="AD735" s="79"/>
      <c r="AE735" s="78"/>
      <c r="AF735" s="80"/>
      <c r="AG735" s="81"/>
      <c r="AH735" s="80"/>
      <c r="AI735" s="62"/>
      <c r="AJ735" s="62"/>
      <c r="AK735" s="73"/>
      <c r="AL735" s="62"/>
      <c r="AM735" s="73"/>
      <c r="AN735" s="73"/>
      <c r="AO735" s="82"/>
      <c r="AP735" s="82"/>
      <c r="AQ735" s="83"/>
    </row>
    <row r="736" spans="1:43" s="84" customFormat="1" x14ac:dyDescent="0.25">
      <c r="A736" s="62"/>
      <c r="B736" s="67"/>
      <c r="C736" s="62"/>
      <c r="D736" s="67"/>
      <c r="E736" s="68"/>
      <c r="F736" s="68"/>
      <c r="G736" s="68"/>
      <c r="H736" s="69"/>
      <c r="I736" s="68"/>
      <c r="J736" s="67"/>
      <c r="K736" s="70"/>
      <c r="L736" s="71"/>
      <c r="M736" s="66"/>
      <c r="N736" s="62"/>
      <c r="O736" s="72"/>
      <c r="P736" s="62"/>
      <c r="Q736" s="62"/>
      <c r="R736" s="62"/>
      <c r="S736" s="62"/>
      <c r="T736" s="73"/>
      <c r="U736" s="74"/>
      <c r="V736" s="75"/>
      <c r="W736" s="75"/>
      <c r="X736" s="76"/>
      <c r="Y736" s="77"/>
      <c r="Z736" s="78"/>
      <c r="AA736" s="78"/>
      <c r="AB736" s="78"/>
      <c r="AC736" s="78"/>
      <c r="AD736" s="79"/>
      <c r="AE736" s="78"/>
      <c r="AF736" s="80"/>
      <c r="AG736" s="81"/>
      <c r="AH736" s="80"/>
      <c r="AI736" s="62"/>
      <c r="AJ736" s="62"/>
      <c r="AK736" s="73"/>
      <c r="AL736" s="62"/>
      <c r="AM736" s="73"/>
      <c r="AN736" s="73"/>
      <c r="AO736" s="82"/>
      <c r="AP736" s="82"/>
      <c r="AQ736" s="83"/>
    </row>
    <row r="737" spans="1:43" s="84" customFormat="1" x14ac:dyDescent="0.25">
      <c r="A737" s="62"/>
      <c r="B737" s="67"/>
      <c r="C737" s="62"/>
      <c r="D737" s="67"/>
      <c r="E737" s="68"/>
      <c r="F737" s="68"/>
      <c r="G737" s="68"/>
      <c r="H737" s="69"/>
      <c r="I737" s="68"/>
      <c r="J737" s="67"/>
      <c r="K737" s="70"/>
      <c r="L737" s="71"/>
      <c r="M737" s="66"/>
      <c r="N737" s="62"/>
      <c r="O737" s="72"/>
      <c r="P737" s="62"/>
      <c r="Q737" s="62"/>
      <c r="R737" s="62"/>
      <c r="S737" s="62"/>
      <c r="T737" s="73"/>
      <c r="U737" s="74"/>
      <c r="V737" s="75"/>
      <c r="W737" s="75"/>
      <c r="X737" s="76"/>
      <c r="Y737" s="77"/>
      <c r="Z737" s="78"/>
      <c r="AA737" s="78"/>
      <c r="AB737" s="78"/>
      <c r="AC737" s="78"/>
      <c r="AD737" s="79"/>
      <c r="AE737" s="78"/>
      <c r="AF737" s="80"/>
      <c r="AG737" s="81"/>
      <c r="AH737" s="80"/>
      <c r="AI737" s="62"/>
      <c r="AJ737" s="62"/>
      <c r="AK737" s="73"/>
      <c r="AL737" s="62"/>
      <c r="AM737" s="73"/>
      <c r="AN737" s="73"/>
      <c r="AO737" s="82"/>
      <c r="AP737" s="82"/>
      <c r="AQ737" s="83"/>
    </row>
    <row r="738" spans="1:43" s="84" customFormat="1" x14ac:dyDescent="0.25">
      <c r="A738" s="62"/>
      <c r="B738" s="67"/>
      <c r="C738" s="62"/>
      <c r="D738" s="67"/>
      <c r="E738" s="68"/>
      <c r="F738" s="68"/>
      <c r="G738" s="68"/>
      <c r="H738" s="69"/>
      <c r="I738" s="68"/>
      <c r="J738" s="67"/>
      <c r="K738" s="70"/>
      <c r="L738" s="71"/>
      <c r="M738" s="66"/>
      <c r="N738" s="62"/>
      <c r="O738" s="72"/>
      <c r="P738" s="62"/>
      <c r="Q738" s="62"/>
      <c r="R738" s="62"/>
      <c r="S738" s="62"/>
      <c r="T738" s="73"/>
      <c r="U738" s="74"/>
      <c r="V738" s="75"/>
      <c r="W738" s="75"/>
      <c r="X738" s="76"/>
      <c r="Y738" s="77"/>
      <c r="Z738" s="78"/>
      <c r="AA738" s="78"/>
      <c r="AB738" s="78"/>
      <c r="AC738" s="78"/>
      <c r="AD738" s="79"/>
      <c r="AE738" s="78"/>
      <c r="AF738" s="80"/>
      <c r="AG738" s="81"/>
      <c r="AH738" s="80"/>
      <c r="AI738" s="62"/>
      <c r="AJ738" s="62"/>
      <c r="AK738" s="73"/>
      <c r="AL738" s="62"/>
      <c r="AM738" s="73"/>
      <c r="AN738" s="73"/>
      <c r="AO738" s="82"/>
      <c r="AP738" s="82"/>
      <c r="AQ738" s="83"/>
    </row>
    <row r="739" spans="1:43" s="84" customFormat="1" x14ac:dyDescent="0.25">
      <c r="A739" s="62"/>
      <c r="B739" s="67"/>
      <c r="C739" s="62"/>
      <c r="D739" s="67"/>
      <c r="E739" s="68"/>
      <c r="F739" s="68"/>
      <c r="G739" s="68"/>
      <c r="H739" s="69"/>
      <c r="I739" s="68"/>
      <c r="J739" s="67"/>
      <c r="K739" s="70"/>
      <c r="L739" s="71"/>
      <c r="M739" s="66"/>
      <c r="N739" s="62"/>
      <c r="O739" s="72"/>
      <c r="P739" s="62"/>
      <c r="Q739" s="62"/>
      <c r="R739" s="62"/>
      <c r="S739" s="62"/>
      <c r="T739" s="73"/>
      <c r="U739" s="74"/>
      <c r="V739" s="75"/>
      <c r="W739" s="75"/>
      <c r="X739" s="76"/>
      <c r="Y739" s="77"/>
      <c r="Z739" s="78"/>
      <c r="AA739" s="78"/>
      <c r="AB739" s="78"/>
      <c r="AC739" s="78"/>
      <c r="AD739" s="79"/>
      <c r="AE739" s="78"/>
      <c r="AF739" s="80"/>
      <c r="AG739" s="81"/>
      <c r="AH739" s="80"/>
      <c r="AI739" s="62"/>
      <c r="AJ739" s="62"/>
      <c r="AK739" s="73"/>
      <c r="AL739" s="62"/>
      <c r="AM739" s="73"/>
      <c r="AN739" s="73"/>
      <c r="AO739" s="82"/>
      <c r="AP739" s="82"/>
      <c r="AQ739" s="83"/>
    </row>
    <row r="740" spans="1:43" s="84" customFormat="1" x14ac:dyDescent="0.25">
      <c r="A740" s="62"/>
      <c r="B740" s="67"/>
      <c r="C740" s="62"/>
      <c r="D740" s="67"/>
      <c r="E740" s="68"/>
      <c r="F740" s="68"/>
      <c r="G740" s="68"/>
      <c r="H740" s="69"/>
      <c r="I740" s="68"/>
      <c r="J740" s="67"/>
      <c r="K740" s="70"/>
      <c r="L740" s="71"/>
      <c r="M740" s="66"/>
      <c r="N740" s="62"/>
      <c r="O740" s="72"/>
      <c r="P740" s="62"/>
      <c r="Q740" s="62"/>
      <c r="R740" s="62"/>
      <c r="S740" s="62"/>
      <c r="T740" s="73"/>
      <c r="U740" s="74"/>
      <c r="V740" s="75"/>
      <c r="W740" s="75"/>
      <c r="X740" s="76"/>
      <c r="Y740" s="77"/>
      <c r="Z740" s="78"/>
      <c r="AA740" s="78"/>
      <c r="AB740" s="78"/>
      <c r="AC740" s="78"/>
      <c r="AD740" s="79"/>
      <c r="AE740" s="78"/>
      <c r="AF740" s="80"/>
      <c r="AG740" s="81"/>
      <c r="AH740" s="80"/>
      <c r="AI740" s="62"/>
      <c r="AJ740" s="62"/>
      <c r="AK740" s="73"/>
      <c r="AL740" s="62"/>
      <c r="AM740" s="73"/>
      <c r="AN740" s="73"/>
      <c r="AO740" s="82"/>
      <c r="AP740" s="82"/>
      <c r="AQ740" s="83"/>
    </row>
    <row r="741" spans="1:43" s="84" customFormat="1" x14ac:dyDescent="0.25">
      <c r="A741" s="62"/>
      <c r="B741" s="67"/>
      <c r="C741" s="62"/>
      <c r="D741" s="67"/>
      <c r="E741" s="68"/>
      <c r="F741" s="68"/>
      <c r="G741" s="68"/>
      <c r="H741" s="69"/>
      <c r="I741" s="68"/>
      <c r="J741" s="67"/>
      <c r="K741" s="70"/>
      <c r="L741" s="71"/>
      <c r="M741" s="66"/>
      <c r="N741" s="62"/>
      <c r="O741" s="72"/>
      <c r="P741" s="62"/>
      <c r="Q741" s="62"/>
      <c r="R741" s="62"/>
      <c r="S741" s="62"/>
      <c r="T741" s="73"/>
      <c r="U741" s="74"/>
      <c r="V741" s="75"/>
      <c r="W741" s="75"/>
      <c r="X741" s="76"/>
      <c r="Y741" s="77"/>
      <c r="Z741" s="78"/>
      <c r="AA741" s="78"/>
      <c r="AB741" s="78"/>
      <c r="AC741" s="78"/>
      <c r="AD741" s="79"/>
      <c r="AE741" s="78"/>
      <c r="AF741" s="80"/>
      <c r="AG741" s="81"/>
      <c r="AH741" s="80"/>
      <c r="AI741" s="62"/>
      <c r="AJ741" s="62"/>
      <c r="AK741" s="73"/>
      <c r="AL741" s="62"/>
      <c r="AM741" s="73"/>
      <c r="AN741" s="73"/>
      <c r="AO741" s="82"/>
      <c r="AP741" s="82"/>
      <c r="AQ741" s="83"/>
    </row>
    <row r="742" spans="1:43" s="84" customFormat="1" x14ac:dyDescent="0.25">
      <c r="A742" s="62"/>
      <c r="B742" s="67"/>
      <c r="C742" s="62"/>
      <c r="D742" s="67"/>
      <c r="E742" s="68"/>
      <c r="F742" s="68"/>
      <c r="G742" s="68"/>
      <c r="H742" s="69"/>
      <c r="I742" s="68"/>
      <c r="J742" s="67"/>
      <c r="K742" s="70"/>
      <c r="L742" s="71"/>
      <c r="M742" s="66"/>
      <c r="N742" s="62"/>
      <c r="O742" s="72"/>
      <c r="P742" s="62"/>
      <c r="Q742" s="62"/>
      <c r="R742" s="62"/>
      <c r="S742" s="62"/>
      <c r="T742" s="73"/>
      <c r="U742" s="74"/>
      <c r="V742" s="75"/>
      <c r="W742" s="75"/>
      <c r="X742" s="76"/>
      <c r="Y742" s="77"/>
      <c r="Z742" s="78"/>
      <c r="AA742" s="78"/>
      <c r="AB742" s="78"/>
      <c r="AC742" s="78"/>
      <c r="AD742" s="79"/>
      <c r="AE742" s="78"/>
      <c r="AF742" s="80"/>
      <c r="AG742" s="81"/>
      <c r="AH742" s="80"/>
      <c r="AI742" s="62"/>
      <c r="AJ742" s="62"/>
      <c r="AK742" s="73"/>
      <c r="AL742" s="62"/>
      <c r="AM742" s="73"/>
      <c r="AN742" s="73"/>
      <c r="AO742" s="82"/>
      <c r="AP742" s="82"/>
      <c r="AQ742" s="83"/>
    </row>
    <row r="743" spans="1:43" s="84" customFormat="1" x14ac:dyDescent="0.25">
      <c r="A743" s="62"/>
      <c r="B743" s="67"/>
      <c r="C743" s="62"/>
      <c r="D743" s="67"/>
      <c r="E743" s="68"/>
      <c r="F743" s="68"/>
      <c r="G743" s="68"/>
      <c r="H743" s="69"/>
      <c r="I743" s="68"/>
      <c r="J743" s="67"/>
      <c r="K743" s="70"/>
      <c r="L743" s="71"/>
      <c r="M743" s="66"/>
      <c r="N743" s="62"/>
      <c r="O743" s="72"/>
      <c r="P743" s="62"/>
      <c r="Q743" s="62"/>
      <c r="R743" s="62"/>
      <c r="S743" s="62"/>
      <c r="T743" s="73"/>
      <c r="U743" s="74"/>
      <c r="V743" s="75"/>
      <c r="W743" s="75"/>
      <c r="X743" s="76"/>
      <c r="Y743" s="77"/>
      <c r="Z743" s="78"/>
      <c r="AA743" s="78"/>
      <c r="AB743" s="78"/>
      <c r="AC743" s="78"/>
      <c r="AD743" s="79"/>
      <c r="AE743" s="78"/>
      <c r="AF743" s="80"/>
      <c r="AG743" s="81"/>
      <c r="AH743" s="80"/>
      <c r="AI743" s="62"/>
      <c r="AJ743" s="62"/>
      <c r="AK743" s="73"/>
      <c r="AL743" s="62"/>
      <c r="AM743" s="73"/>
      <c r="AN743" s="73"/>
      <c r="AO743" s="82"/>
      <c r="AP743" s="82"/>
      <c r="AQ743" s="83"/>
    </row>
    <row r="744" spans="1:43" s="84" customFormat="1" x14ac:dyDescent="0.25">
      <c r="A744" s="62"/>
      <c r="B744" s="67"/>
      <c r="C744" s="62"/>
      <c r="D744" s="67"/>
      <c r="E744" s="68"/>
      <c r="F744" s="68"/>
      <c r="G744" s="68"/>
      <c r="H744" s="69"/>
      <c r="I744" s="68"/>
      <c r="J744" s="67"/>
      <c r="K744" s="70"/>
      <c r="L744" s="71"/>
      <c r="M744" s="66"/>
      <c r="N744" s="62"/>
      <c r="O744" s="72"/>
      <c r="P744" s="62"/>
      <c r="Q744" s="62"/>
      <c r="R744" s="62"/>
      <c r="S744" s="62"/>
      <c r="T744" s="73"/>
      <c r="U744" s="74"/>
      <c r="V744" s="75"/>
      <c r="W744" s="75"/>
      <c r="X744" s="76"/>
      <c r="Y744" s="77"/>
      <c r="Z744" s="78"/>
      <c r="AA744" s="78"/>
      <c r="AB744" s="78"/>
      <c r="AC744" s="78"/>
      <c r="AD744" s="79"/>
      <c r="AE744" s="78"/>
      <c r="AF744" s="80"/>
      <c r="AG744" s="81"/>
      <c r="AH744" s="80"/>
      <c r="AI744" s="62"/>
      <c r="AJ744" s="62"/>
      <c r="AK744" s="73"/>
      <c r="AL744" s="62"/>
      <c r="AM744" s="73"/>
      <c r="AN744" s="73"/>
      <c r="AO744" s="82"/>
      <c r="AP744" s="82"/>
      <c r="AQ744" s="83"/>
    </row>
    <row r="745" spans="1:43" s="84" customFormat="1" x14ac:dyDescent="0.25">
      <c r="A745" s="62"/>
      <c r="B745" s="67"/>
      <c r="C745" s="62"/>
      <c r="D745" s="67"/>
      <c r="E745" s="68"/>
      <c r="F745" s="68"/>
      <c r="G745" s="68"/>
      <c r="H745" s="69"/>
      <c r="I745" s="68"/>
      <c r="J745" s="67"/>
      <c r="K745" s="70"/>
      <c r="L745" s="71"/>
      <c r="M745" s="66"/>
      <c r="N745" s="62"/>
      <c r="O745" s="72"/>
      <c r="P745" s="62"/>
      <c r="Q745" s="62"/>
      <c r="R745" s="62"/>
      <c r="S745" s="62"/>
      <c r="T745" s="73"/>
      <c r="U745" s="74"/>
      <c r="V745" s="75"/>
      <c r="W745" s="75"/>
      <c r="X745" s="76"/>
      <c r="Y745" s="77"/>
      <c r="Z745" s="78"/>
      <c r="AA745" s="78"/>
      <c r="AB745" s="78"/>
      <c r="AC745" s="78"/>
      <c r="AD745" s="79"/>
      <c r="AE745" s="78"/>
      <c r="AF745" s="80"/>
      <c r="AG745" s="81"/>
      <c r="AH745" s="80"/>
      <c r="AI745" s="62"/>
      <c r="AJ745" s="62"/>
      <c r="AK745" s="73"/>
      <c r="AL745" s="62"/>
      <c r="AM745" s="73"/>
      <c r="AN745" s="73"/>
      <c r="AO745" s="82"/>
      <c r="AP745" s="82"/>
      <c r="AQ745" s="83"/>
    </row>
    <row r="746" spans="1:43" s="84" customFormat="1" x14ac:dyDescent="0.25">
      <c r="A746" s="62"/>
      <c r="B746" s="67"/>
      <c r="C746" s="62"/>
      <c r="D746" s="67"/>
      <c r="E746" s="68"/>
      <c r="F746" s="68"/>
      <c r="G746" s="68"/>
      <c r="H746" s="69"/>
      <c r="I746" s="68"/>
      <c r="J746" s="67"/>
      <c r="K746" s="70"/>
      <c r="L746" s="71"/>
      <c r="M746" s="66"/>
      <c r="N746" s="62"/>
      <c r="O746" s="72"/>
      <c r="P746" s="62"/>
      <c r="Q746" s="62"/>
      <c r="R746" s="62"/>
      <c r="S746" s="62"/>
      <c r="T746" s="73"/>
      <c r="U746" s="74"/>
      <c r="V746" s="75"/>
      <c r="W746" s="75"/>
      <c r="X746" s="76"/>
      <c r="Y746" s="77"/>
      <c r="Z746" s="78"/>
      <c r="AA746" s="78"/>
      <c r="AB746" s="78"/>
      <c r="AC746" s="78"/>
      <c r="AD746" s="79"/>
      <c r="AE746" s="78"/>
      <c r="AF746" s="80"/>
      <c r="AG746" s="81"/>
      <c r="AH746" s="80"/>
      <c r="AI746" s="62"/>
      <c r="AJ746" s="62"/>
      <c r="AK746" s="73"/>
      <c r="AL746" s="62"/>
      <c r="AM746" s="73"/>
      <c r="AN746" s="73"/>
      <c r="AO746" s="82"/>
      <c r="AP746" s="82"/>
      <c r="AQ746" s="83"/>
    </row>
    <row r="747" spans="1:43" s="84" customFormat="1" x14ac:dyDescent="0.25">
      <c r="A747" s="62"/>
      <c r="B747" s="67"/>
      <c r="C747" s="62"/>
      <c r="D747" s="67"/>
      <c r="E747" s="68"/>
      <c r="F747" s="68"/>
      <c r="G747" s="68"/>
      <c r="H747" s="69"/>
      <c r="I747" s="68"/>
      <c r="J747" s="67"/>
      <c r="K747" s="70"/>
      <c r="L747" s="71"/>
      <c r="M747" s="66"/>
      <c r="N747" s="62"/>
      <c r="O747" s="72"/>
      <c r="P747" s="62"/>
      <c r="Q747" s="62"/>
      <c r="R747" s="62"/>
      <c r="S747" s="62"/>
      <c r="T747" s="73"/>
      <c r="U747" s="74"/>
      <c r="V747" s="75"/>
      <c r="W747" s="75"/>
      <c r="X747" s="76"/>
      <c r="Y747" s="77"/>
      <c r="Z747" s="78"/>
      <c r="AA747" s="78"/>
      <c r="AB747" s="78"/>
      <c r="AC747" s="78"/>
      <c r="AD747" s="79"/>
      <c r="AE747" s="78"/>
      <c r="AF747" s="80"/>
      <c r="AG747" s="81"/>
      <c r="AH747" s="80"/>
      <c r="AI747" s="62"/>
      <c r="AJ747" s="62"/>
      <c r="AK747" s="73"/>
      <c r="AL747" s="62"/>
      <c r="AM747" s="73"/>
      <c r="AN747" s="73"/>
      <c r="AO747" s="82"/>
      <c r="AP747" s="82"/>
      <c r="AQ747" s="83"/>
    </row>
    <row r="748" spans="1:43" s="84" customFormat="1" x14ac:dyDescent="0.25">
      <c r="A748" s="62"/>
      <c r="B748" s="67"/>
      <c r="C748" s="62"/>
      <c r="D748" s="67"/>
      <c r="E748" s="68"/>
      <c r="F748" s="68"/>
      <c r="G748" s="68"/>
      <c r="H748" s="69"/>
      <c r="I748" s="68"/>
      <c r="J748" s="67"/>
      <c r="K748" s="70"/>
      <c r="L748" s="71"/>
      <c r="M748" s="66"/>
      <c r="N748" s="62"/>
      <c r="O748" s="72"/>
      <c r="P748" s="62"/>
      <c r="Q748" s="62"/>
      <c r="R748" s="62"/>
      <c r="S748" s="62"/>
      <c r="T748" s="73"/>
      <c r="U748" s="74"/>
      <c r="V748" s="75"/>
      <c r="W748" s="75"/>
      <c r="X748" s="76"/>
      <c r="Y748" s="77"/>
      <c r="Z748" s="78"/>
      <c r="AA748" s="78"/>
      <c r="AB748" s="78"/>
      <c r="AC748" s="78"/>
      <c r="AD748" s="79"/>
      <c r="AE748" s="78"/>
      <c r="AF748" s="80"/>
      <c r="AG748" s="81"/>
      <c r="AH748" s="80"/>
      <c r="AI748" s="62"/>
      <c r="AJ748" s="62"/>
      <c r="AK748" s="73"/>
      <c r="AL748" s="62"/>
      <c r="AM748" s="73"/>
      <c r="AN748" s="73"/>
      <c r="AO748" s="82"/>
      <c r="AP748" s="82"/>
      <c r="AQ748" s="83"/>
    </row>
    <row r="749" spans="1:43" s="84" customFormat="1" x14ac:dyDescent="0.25">
      <c r="A749" s="62"/>
      <c r="B749" s="67"/>
      <c r="C749" s="62"/>
      <c r="D749" s="67"/>
      <c r="E749" s="68"/>
      <c r="F749" s="68"/>
      <c r="G749" s="68"/>
      <c r="H749" s="69"/>
      <c r="I749" s="68"/>
      <c r="J749" s="67"/>
      <c r="K749" s="70"/>
      <c r="L749" s="71"/>
      <c r="M749" s="66"/>
      <c r="N749" s="62"/>
      <c r="O749" s="72"/>
      <c r="P749" s="62"/>
      <c r="Q749" s="62"/>
      <c r="R749" s="62"/>
      <c r="S749" s="62"/>
      <c r="T749" s="73"/>
      <c r="U749" s="74"/>
      <c r="V749" s="75"/>
      <c r="W749" s="75"/>
      <c r="X749" s="76"/>
      <c r="Y749" s="77"/>
      <c r="Z749" s="78"/>
      <c r="AA749" s="78"/>
      <c r="AB749" s="78"/>
      <c r="AC749" s="78"/>
      <c r="AD749" s="79"/>
      <c r="AE749" s="78"/>
      <c r="AF749" s="80"/>
      <c r="AG749" s="81"/>
      <c r="AH749" s="80"/>
      <c r="AI749" s="62"/>
      <c r="AJ749" s="62"/>
      <c r="AK749" s="73"/>
      <c r="AL749" s="62"/>
      <c r="AM749" s="73"/>
      <c r="AN749" s="73"/>
      <c r="AO749" s="82"/>
      <c r="AP749" s="82"/>
      <c r="AQ749" s="83"/>
    </row>
    <row r="750" spans="1:43" s="84" customFormat="1" x14ac:dyDescent="0.25">
      <c r="A750" s="62"/>
      <c r="B750" s="67"/>
      <c r="C750" s="62"/>
      <c r="D750" s="67"/>
      <c r="E750" s="68"/>
      <c r="F750" s="68"/>
      <c r="G750" s="68"/>
      <c r="H750" s="69"/>
      <c r="I750" s="68"/>
      <c r="J750" s="67"/>
      <c r="K750" s="70"/>
      <c r="L750" s="71"/>
      <c r="M750" s="66"/>
      <c r="N750" s="62"/>
      <c r="O750" s="72"/>
      <c r="P750" s="62"/>
      <c r="Q750" s="62"/>
      <c r="R750" s="62"/>
      <c r="S750" s="62"/>
      <c r="T750" s="73"/>
      <c r="U750" s="74"/>
      <c r="V750" s="75"/>
      <c r="W750" s="75"/>
      <c r="X750" s="76"/>
      <c r="Y750" s="77"/>
      <c r="Z750" s="78"/>
      <c r="AA750" s="78"/>
      <c r="AB750" s="78"/>
      <c r="AC750" s="78"/>
      <c r="AD750" s="79"/>
      <c r="AE750" s="78"/>
      <c r="AF750" s="80"/>
      <c r="AG750" s="81"/>
      <c r="AH750" s="80"/>
      <c r="AI750" s="62"/>
      <c r="AJ750" s="62"/>
      <c r="AK750" s="73"/>
      <c r="AL750" s="62"/>
      <c r="AM750" s="73"/>
      <c r="AN750" s="73"/>
      <c r="AO750" s="82"/>
      <c r="AP750" s="82"/>
      <c r="AQ750" s="83"/>
    </row>
    <row r="751" spans="1:43" s="84" customFormat="1" x14ac:dyDescent="0.25">
      <c r="A751" s="62"/>
      <c r="B751" s="67"/>
      <c r="C751" s="62"/>
      <c r="D751" s="67"/>
      <c r="E751" s="68"/>
      <c r="F751" s="68"/>
      <c r="G751" s="68"/>
      <c r="H751" s="69"/>
      <c r="I751" s="68"/>
      <c r="J751" s="67"/>
      <c r="K751" s="70"/>
      <c r="L751" s="71"/>
      <c r="M751" s="66"/>
      <c r="N751" s="62"/>
      <c r="O751" s="72"/>
      <c r="P751" s="62"/>
      <c r="Q751" s="62"/>
      <c r="R751" s="62"/>
      <c r="S751" s="62"/>
      <c r="T751" s="73"/>
      <c r="U751" s="74"/>
      <c r="V751" s="75"/>
      <c r="W751" s="75"/>
      <c r="X751" s="76"/>
      <c r="Y751" s="77"/>
      <c r="Z751" s="78"/>
      <c r="AA751" s="78"/>
      <c r="AB751" s="78"/>
      <c r="AC751" s="78"/>
      <c r="AD751" s="79"/>
      <c r="AE751" s="78"/>
      <c r="AF751" s="80"/>
      <c r="AG751" s="81"/>
      <c r="AH751" s="80"/>
      <c r="AI751" s="62"/>
      <c r="AJ751" s="62"/>
      <c r="AK751" s="73"/>
      <c r="AL751" s="62"/>
      <c r="AM751" s="73"/>
      <c r="AN751" s="73"/>
      <c r="AO751" s="82"/>
      <c r="AP751" s="82"/>
      <c r="AQ751" s="83"/>
    </row>
    <row r="752" spans="1:43" s="84" customFormat="1" x14ac:dyDescent="0.25">
      <c r="A752" s="62"/>
      <c r="B752" s="67"/>
      <c r="C752" s="62"/>
      <c r="D752" s="67"/>
      <c r="E752" s="68"/>
      <c r="F752" s="68"/>
      <c r="G752" s="68"/>
      <c r="H752" s="69"/>
      <c r="I752" s="68"/>
      <c r="J752" s="67"/>
      <c r="K752" s="70"/>
      <c r="L752" s="71"/>
      <c r="M752" s="66"/>
      <c r="N752" s="62"/>
      <c r="O752" s="72"/>
      <c r="P752" s="62"/>
      <c r="Q752" s="62"/>
      <c r="R752" s="62"/>
      <c r="S752" s="62"/>
      <c r="T752" s="73"/>
      <c r="U752" s="74"/>
      <c r="V752" s="75"/>
      <c r="W752" s="75"/>
      <c r="X752" s="76"/>
      <c r="Y752" s="77"/>
      <c r="Z752" s="78"/>
      <c r="AA752" s="78"/>
      <c r="AB752" s="78"/>
      <c r="AC752" s="78"/>
      <c r="AD752" s="79"/>
      <c r="AE752" s="78"/>
      <c r="AF752" s="80"/>
      <c r="AG752" s="81"/>
      <c r="AH752" s="80"/>
      <c r="AI752" s="62"/>
      <c r="AJ752" s="62"/>
      <c r="AK752" s="73"/>
      <c r="AL752" s="62"/>
      <c r="AM752" s="73"/>
      <c r="AN752" s="73"/>
      <c r="AO752" s="82"/>
      <c r="AP752" s="82"/>
      <c r="AQ752" s="83"/>
    </row>
    <row r="753" spans="1:43" s="84" customFormat="1" x14ac:dyDescent="0.25">
      <c r="A753" s="62"/>
      <c r="B753" s="67"/>
      <c r="C753" s="62"/>
      <c r="D753" s="67"/>
      <c r="E753" s="68"/>
      <c r="F753" s="68"/>
      <c r="G753" s="68"/>
      <c r="H753" s="69"/>
      <c r="I753" s="68"/>
      <c r="J753" s="67"/>
      <c r="K753" s="70"/>
      <c r="L753" s="71"/>
      <c r="M753" s="66"/>
      <c r="N753" s="62"/>
      <c r="O753" s="72"/>
      <c r="P753" s="62"/>
      <c r="Q753" s="62"/>
      <c r="R753" s="62"/>
      <c r="S753" s="62"/>
      <c r="T753" s="73"/>
      <c r="U753" s="74"/>
      <c r="V753" s="75"/>
      <c r="W753" s="75"/>
      <c r="X753" s="76"/>
      <c r="Y753" s="77"/>
      <c r="Z753" s="78"/>
      <c r="AA753" s="78"/>
      <c r="AB753" s="78"/>
      <c r="AC753" s="78"/>
      <c r="AD753" s="79"/>
      <c r="AE753" s="78"/>
      <c r="AF753" s="80"/>
      <c r="AG753" s="81"/>
      <c r="AH753" s="80"/>
      <c r="AI753" s="62"/>
      <c r="AJ753" s="62"/>
      <c r="AK753" s="73"/>
      <c r="AL753" s="62"/>
      <c r="AM753" s="73"/>
      <c r="AN753" s="73"/>
      <c r="AO753" s="82"/>
      <c r="AP753" s="82"/>
      <c r="AQ753" s="83"/>
    </row>
    <row r="754" spans="1:43" s="84" customFormat="1" x14ac:dyDescent="0.25">
      <c r="A754" s="62"/>
      <c r="B754" s="67"/>
      <c r="C754" s="62"/>
      <c r="D754" s="67"/>
      <c r="E754" s="68"/>
      <c r="F754" s="68"/>
      <c r="G754" s="68"/>
      <c r="H754" s="69"/>
      <c r="I754" s="68"/>
      <c r="J754" s="67"/>
      <c r="K754" s="70"/>
      <c r="L754" s="71"/>
      <c r="M754" s="66"/>
      <c r="N754" s="62"/>
      <c r="O754" s="72"/>
      <c r="P754" s="62"/>
      <c r="Q754" s="62"/>
      <c r="R754" s="62"/>
      <c r="S754" s="62"/>
      <c r="T754" s="73"/>
      <c r="U754" s="74"/>
      <c r="V754" s="75"/>
      <c r="W754" s="75"/>
      <c r="X754" s="76"/>
      <c r="Y754" s="77"/>
      <c r="Z754" s="78"/>
      <c r="AA754" s="78"/>
      <c r="AB754" s="78"/>
      <c r="AC754" s="78"/>
      <c r="AD754" s="79"/>
      <c r="AE754" s="78"/>
      <c r="AF754" s="80"/>
      <c r="AG754" s="81"/>
      <c r="AH754" s="80"/>
      <c r="AI754" s="62"/>
      <c r="AJ754" s="62"/>
      <c r="AK754" s="73"/>
      <c r="AL754" s="62"/>
      <c r="AM754" s="73"/>
      <c r="AN754" s="73"/>
      <c r="AO754" s="82"/>
      <c r="AP754" s="82"/>
      <c r="AQ754" s="83"/>
    </row>
    <row r="755" spans="1:43" s="84" customFormat="1" x14ac:dyDescent="0.25">
      <c r="A755" s="62"/>
      <c r="B755" s="67"/>
      <c r="C755" s="62"/>
      <c r="D755" s="67"/>
      <c r="E755" s="68"/>
      <c r="F755" s="68"/>
      <c r="G755" s="68"/>
      <c r="H755" s="69"/>
      <c r="I755" s="68"/>
      <c r="J755" s="67"/>
      <c r="K755" s="70"/>
      <c r="L755" s="71"/>
      <c r="M755" s="66"/>
      <c r="N755" s="62"/>
      <c r="O755" s="72"/>
      <c r="P755" s="62"/>
      <c r="Q755" s="62"/>
      <c r="R755" s="62"/>
      <c r="S755" s="62"/>
      <c r="T755" s="73"/>
      <c r="U755" s="74"/>
      <c r="V755" s="75"/>
      <c r="W755" s="75"/>
      <c r="X755" s="76"/>
      <c r="Y755" s="77"/>
      <c r="Z755" s="78"/>
      <c r="AA755" s="78"/>
      <c r="AB755" s="78"/>
      <c r="AC755" s="78"/>
      <c r="AD755" s="79"/>
      <c r="AE755" s="78"/>
      <c r="AF755" s="80"/>
      <c r="AG755" s="81"/>
      <c r="AH755" s="80"/>
      <c r="AI755" s="62"/>
      <c r="AJ755" s="62"/>
      <c r="AK755" s="73"/>
      <c r="AL755" s="62"/>
      <c r="AM755" s="73"/>
      <c r="AN755" s="73"/>
      <c r="AO755" s="82"/>
      <c r="AP755" s="82"/>
      <c r="AQ755" s="83"/>
    </row>
    <row r="756" spans="1:43" s="84" customFormat="1" x14ac:dyDescent="0.25">
      <c r="A756" s="62"/>
      <c r="B756" s="67"/>
      <c r="C756" s="62"/>
      <c r="D756" s="67"/>
      <c r="E756" s="68"/>
      <c r="F756" s="68"/>
      <c r="G756" s="68"/>
      <c r="H756" s="69"/>
      <c r="I756" s="68"/>
      <c r="J756" s="67"/>
      <c r="K756" s="70"/>
      <c r="L756" s="71"/>
      <c r="M756" s="66"/>
      <c r="N756" s="62"/>
      <c r="O756" s="72"/>
      <c r="P756" s="62"/>
      <c r="Q756" s="62"/>
      <c r="R756" s="62"/>
      <c r="S756" s="62"/>
      <c r="T756" s="73"/>
      <c r="U756" s="74"/>
      <c r="V756" s="75"/>
      <c r="W756" s="75"/>
      <c r="X756" s="76"/>
      <c r="Y756" s="77"/>
      <c r="Z756" s="78"/>
      <c r="AA756" s="78"/>
      <c r="AB756" s="78"/>
      <c r="AC756" s="78"/>
      <c r="AD756" s="79"/>
      <c r="AE756" s="78"/>
      <c r="AF756" s="80"/>
      <c r="AG756" s="81"/>
      <c r="AH756" s="80"/>
      <c r="AI756" s="62"/>
      <c r="AJ756" s="62"/>
      <c r="AK756" s="73"/>
      <c r="AL756" s="62"/>
      <c r="AM756" s="73"/>
      <c r="AN756" s="73"/>
      <c r="AO756" s="82"/>
      <c r="AP756" s="82"/>
      <c r="AQ756" s="83"/>
    </row>
    <row r="757" spans="1:43" s="84" customFormat="1" x14ac:dyDescent="0.25">
      <c r="A757" s="62"/>
      <c r="B757" s="67"/>
      <c r="C757" s="62"/>
      <c r="D757" s="67"/>
      <c r="E757" s="68"/>
      <c r="F757" s="68"/>
      <c r="G757" s="68"/>
      <c r="H757" s="69"/>
      <c r="I757" s="68"/>
      <c r="J757" s="67"/>
      <c r="K757" s="70"/>
      <c r="L757" s="71"/>
      <c r="M757" s="66"/>
      <c r="N757" s="62"/>
      <c r="O757" s="72"/>
      <c r="P757" s="62"/>
      <c r="Q757" s="62"/>
      <c r="R757" s="62"/>
      <c r="S757" s="62"/>
      <c r="T757" s="73"/>
      <c r="U757" s="74"/>
      <c r="V757" s="75"/>
      <c r="W757" s="75"/>
      <c r="X757" s="76"/>
      <c r="Y757" s="77"/>
      <c r="Z757" s="78"/>
      <c r="AA757" s="78"/>
      <c r="AB757" s="78"/>
      <c r="AC757" s="78"/>
      <c r="AD757" s="79"/>
      <c r="AE757" s="78"/>
      <c r="AF757" s="80"/>
      <c r="AG757" s="81"/>
      <c r="AH757" s="80"/>
      <c r="AI757" s="62"/>
      <c r="AJ757" s="62"/>
      <c r="AK757" s="73"/>
      <c r="AL757" s="62"/>
      <c r="AM757" s="73"/>
      <c r="AN757" s="73"/>
      <c r="AO757" s="82"/>
      <c r="AP757" s="82"/>
      <c r="AQ757" s="83"/>
    </row>
    <row r="758" spans="1:43" s="84" customFormat="1" x14ac:dyDescent="0.25">
      <c r="A758" s="62"/>
      <c r="B758" s="67"/>
      <c r="C758" s="62"/>
      <c r="D758" s="67"/>
      <c r="E758" s="68"/>
      <c r="F758" s="68"/>
      <c r="G758" s="68"/>
      <c r="H758" s="69"/>
      <c r="I758" s="68"/>
      <c r="J758" s="67"/>
      <c r="K758" s="70"/>
      <c r="L758" s="71"/>
      <c r="M758" s="66"/>
      <c r="N758" s="62"/>
      <c r="O758" s="72"/>
      <c r="P758" s="62"/>
      <c r="Q758" s="62"/>
      <c r="R758" s="62"/>
      <c r="S758" s="62"/>
      <c r="T758" s="73"/>
      <c r="U758" s="74"/>
      <c r="V758" s="75"/>
      <c r="W758" s="75"/>
      <c r="X758" s="76"/>
      <c r="Y758" s="77"/>
      <c r="Z758" s="78"/>
      <c r="AA758" s="78"/>
      <c r="AB758" s="78"/>
      <c r="AC758" s="78"/>
      <c r="AD758" s="79"/>
      <c r="AE758" s="78"/>
      <c r="AF758" s="80"/>
      <c r="AG758" s="81"/>
      <c r="AH758" s="80"/>
      <c r="AI758" s="62"/>
      <c r="AJ758" s="62"/>
      <c r="AK758" s="73"/>
      <c r="AL758" s="62"/>
      <c r="AM758" s="73"/>
      <c r="AN758" s="73"/>
      <c r="AO758" s="82"/>
      <c r="AP758" s="82"/>
      <c r="AQ758" s="83"/>
    </row>
    <row r="759" spans="1:43" s="84" customFormat="1" x14ac:dyDescent="0.25">
      <c r="A759" s="62"/>
      <c r="B759" s="67"/>
      <c r="C759" s="62"/>
      <c r="D759" s="67"/>
      <c r="E759" s="68"/>
      <c r="F759" s="68"/>
      <c r="G759" s="68"/>
      <c r="H759" s="69"/>
      <c r="I759" s="68"/>
      <c r="J759" s="67"/>
      <c r="K759" s="70"/>
      <c r="L759" s="71"/>
      <c r="M759" s="66"/>
      <c r="N759" s="62"/>
      <c r="O759" s="72"/>
      <c r="P759" s="62"/>
      <c r="Q759" s="62"/>
      <c r="R759" s="62"/>
      <c r="S759" s="62"/>
      <c r="T759" s="73"/>
      <c r="U759" s="74"/>
      <c r="V759" s="75"/>
      <c r="W759" s="75"/>
      <c r="X759" s="76"/>
      <c r="Y759" s="77"/>
      <c r="Z759" s="78"/>
      <c r="AA759" s="78"/>
      <c r="AB759" s="78"/>
      <c r="AC759" s="78"/>
      <c r="AD759" s="79"/>
      <c r="AE759" s="78"/>
      <c r="AF759" s="80"/>
      <c r="AG759" s="81"/>
      <c r="AH759" s="80"/>
      <c r="AI759" s="62"/>
      <c r="AJ759" s="62"/>
      <c r="AK759" s="73"/>
      <c r="AL759" s="62"/>
      <c r="AM759" s="73"/>
      <c r="AN759" s="73"/>
      <c r="AO759" s="82"/>
      <c r="AP759" s="82"/>
      <c r="AQ759" s="83"/>
    </row>
    <row r="760" spans="1:43" s="84" customFormat="1" x14ac:dyDescent="0.25">
      <c r="A760" s="62"/>
      <c r="B760" s="67"/>
      <c r="C760" s="62"/>
      <c r="D760" s="67"/>
      <c r="E760" s="68"/>
      <c r="F760" s="68"/>
      <c r="G760" s="68"/>
      <c r="H760" s="69"/>
      <c r="I760" s="68"/>
      <c r="J760" s="67"/>
      <c r="K760" s="70"/>
      <c r="L760" s="71"/>
      <c r="M760" s="66"/>
      <c r="N760" s="62"/>
      <c r="O760" s="72"/>
      <c r="P760" s="62"/>
      <c r="Q760" s="62"/>
      <c r="R760" s="62"/>
      <c r="S760" s="62"/>
      <c r="T760" s="73"/>
      <c r="U760" s="74"/>
      <c r="V760" s="75"/>
      <c r="W760" s="75"/>
      <c r="X760" s="76"/>
      <c r="Y760" s="77"/>
      <c r="Z760" s="78"/>
      <c r="AA760" s="78"/>
      <c r="AB760" s="78"/>
      <c r="AC760" s="78"/>
      <c r="AD760" s="79"/>
      <c r="AE760" s="78"/>
      <c r="AF760" s="80"/>
      <c r="AG760" s="81"/>
      <c r="AH760" s="80"/>
      <c r="AI760" s="62"/>
      <c r="AJ760" s="62"/>
      <c r="AK760" s="73"/>
      <c r="AL760" s="62"/>
      <c r="AM760" s="73"/>
      <c r="AN760" s="73"/>
      <c r="AO760" s="82"/>
      <c r="AP760" s="82"/>
      <c r="AQ760" s="83"/>
    </row>
    <row r="761" spans="1:43" s="84" customFormat="1" x14ac:dyDescent="0.25">
      <c r="A761" s="62"/>
      <c r="B761" s="67"/>
      <c r="C761" s="62"/>
      <c r="D761" s="67"/>
      <c r="E761" s="68"/>
      <c r="F761" s="68"/>
      <c r="G761" s="68"/>
      <c r="H761" s="69"/>
      <c r="I761" s="68"/>
      <c r="J761" s="67"/>
      <c r="K761" s="70"/>
      <c r="L761" s="71"/>
      <c r="M761" s="66"/>
      <c r="N761" s="62"/>
      <c r="O761" s="72"/>
      <c r="P761" s="62"/>
      <c r="Q761" s="62"/>
      <c r="R761" s="62"/>
      <c r="S761" s="62"/>
      <c r="T761" s="73"/>
      <c r="U761" s="74"/>
      <c r="V761" s="75"/>
      <c r="W761" s="75"/>
      <c r="X761" s="76"/>
      <c r="Y761" s="77"/>
      <c r="Z761" s="78"/>
      <c r="AA761" s="78"/>
      <c r="AB761" s="78"/>
      <c r="AC761" s="78"/>
      <c r="AD761" s="79"/>
      <c r="AE761" s="78"/>
      <c r="AF761" s="80"/>
      <c r="AG761" s="81"/>
      <c r="AH761" s="80"/>
      <c r="AI761" s="62"/>
      <c r="AJ761" s="62"/>
      <c r="AK761" s="73"/>
      <c r="AL761" s="62"/>
      <c r="AM761" s="73"/>
      <c r="AN761" s="73"/>
      <c r="AO761" s="82"/>
      <c r="AP761" s="82"/>
      <c r="AQ761" s="83"/>
    </row>
    <row r="762" spans="1:43" s="84" customFormat="1" x14ac:dyDescent="0.25">
      <c r="A762" s="62"/>
      <c r="B762" s="67"/>
      <c r="C762" s="62"/>
      <c r="D762" s="67"/>
      <c r="E762" s="68"/>
      <c r="F762" s="68"/>
      <c r="G762" s="68"/>
      <c r="H762" s="69"/>
      <c r="I762" s="68"/>
      <c r="J762" s="67"/>
      <c r="K762" s="70"/>
      <c r="L762" s="71"/>
      <c r="M762" s="66"/>
      <c r="N762" s="62"/>
      <c r="O762" s="72"/>
      <c r="P762" s="62"/>
      <c r="Q762" s="62"/>
      <c r="R762" s="62"/>
      <c r="S762" s="62"/>
      <c r="T762" s="73"/>
      <c r="U762" s="74"/>
      <c r="V762" s="75"/>
      <c r="W762" s="75"/>
      <c r="X762" s="76"/>
      <c r="Y762" s="77"/>
      <c r="Z762" s="78"/>
      <c r="AA762" s="78"/>
      <c r="AB762" s="78"/>
      <c r="AC762" s="78"/>
      <c r="AD762" s="79"/>
      <c r="AE762" s="78"/>
      <c r="AF762" s="80"/>
      <c r="AG762" s="81"/>
      <c r="AH762" s="80"/>
      <c r="AI762" s="62"/>
      <c r="AJ762" s="62"/>
      <c r="AK762" s="73"/>
      <c r="AL762" s="62"/>
      <c r="AM762" s="73"/>
      <c r="AN762" s="73"/>
      <c r="AO762" s="82"/>
      <c r="AP762" s="82"/>
      <c r="AQ762" s="83"/>
    </row>
    <row r="763" spans="1:43" s="84" customFormat="1" x14ac:dyDescent="0.25">
      <c r="A763" s="62"/>
      <c r="B763" s="67"/>
      <c r="C763" s="62"/>
      <c r="D763" s="67"/>
      <c r="E763" s="68"/>
      <c r="F763" s="68"/>
      <c r="G763" s="68"/>
      <c r="H763" s="69"/>
      <c r="I763" s="68"/>
      <c r="J763" s="67"/>
      <c r="K763" s="70"/>
      <c r="L763" s="71"/>
      <c r="M763" s="66"/>
      <c r="N763" s="62"/>
      <c r="O763" s="72"/>
      <c r="P763" s="62"/>
      <c r="Q763" s="62"/>
      <c r="R763" s="62"/>
      <c r="S763" s="62"/>
      <c r="T763" s="73"/>
      <c r="U763" s="74"/>
      <c r="V763" s="75"/>
      <c r="W763" s="75"/>
      <c r="X763" s="76"/>
      <c r="Y763" s="77"/>
      <c r="Z763" s="78"/>
      <c r="AA763" s="78"/>
      <c r="AB763" s="78"/>
      <c r="AC763" s="78"/>
      <c r="AD763" s="79"/>
      <c r="AE763" s="78"/>
      <c r="AF763" s="80"/>
      <c r="AG763" s="81"/>
      <c r="AH763" s="80"/>
      <c r="AI763" s="62"/>
      <c r="AJ763" s="62"/>
      <c r="AK763" s="73"/>
      <c r="AL763" s="62"/>
      <c r="AM763" s="73"/>
      <c r="AN763" s="73"/>
      <c r="AO763" s="82"/>
      <c r="AP763" s="82"/>
      <c r="AQ763" s="83"/>
    </row>
    <row r="764" spans="1:43" s="84" customFormat="1" x14ac:dyDescent="0.25">
      <c r="A764" s="62"/>
      <c r="B764" s="67"/>
      <c r="C764" s="62"/>
      <c r="D764" s="67"/>
      <c r="E764" s="68"/>
      <c r="F764" s="68"/>
      <c r="G764" s="68"/>
      <c r="H764" s="69"/>
      <c r="I764" s="68"/>
      <c r="J764" s="67"/>
      <c r="K764" s="70"/>
      <c r="L764" s="71"/>
      <c r="M764" s="66"/>
      <c r="N764" s="62"/>
      <c r="O764" s="72"/>
      <c r="P764" s="62"/>
      <c r="Q764" s="62"/>
      <c r="R764" s="62"/>
      <c r="S764" s="62"/>
      <c r="T764" s="73"/>
      <c r="U764" s="74"/>
      <c r="V764" s="75"/>
      <c r="W764" s="75"/>
      <c r="X764" s="76"/>
      <c r="Y764" s="77"/>
      <c r="Z764" s="78"/>
      <c r="AA764" s="78"/>
      <c r="AB764" s="78"/>
      <c r="AC764" s="78"/>
      <c r="AD764" s="79"/>
      <c r="AE764" s="78"/>
      <c r="AF764" s="80"/>
      <c r="AG764" s="81"/>
      <c r="AH764" s="80"/>
      <c r="AI764" s="62"/>
      <c r="AJ764" s="62"/>
      <c r="AK764" s="73"/>
      <c r="AL764" s="62"/>
      <c r="AM764" s="73"/>
      <c r="AN764" s="73"/>
      <c r="AO764" s="82"/>
      <c r="AP764" s="82"/>
      <c r="AQ764" s="83"/>
    </row>
    <row r="765" spans="1:43" s="84" customFormat="1" x14ac:dyDescent="0.25">
      <c r="A765" s="62"/>
      <c r="B765" s="67"/>
      <c r="C765" s="62"/>
      <c r="D765" s="67"/>
      <c r="E765" s="68"/>
      <c r="F765" s="68"/>
      <c r="G765" s="68"/>
      <c r="H765" s="69"/>
      <c r="I765" s="68"/>
      <c r="J765" s="67"/>
      <c r="K765" s="70"/>
      <c r="L765" s="71"/>
      <c r="M765" s="66"/>
      <c r="N765" s="62"/>
      <c r="O765" s="72"/>
      <c r="P765" s="62"/>
      <c r="Q765" s="62"/>
      <c r="R765" s="62"/>
      <c r="S765" s="62"/>
      <c r="T765" s="73"/>
      <c r="U765" s="74"/>
      <c r="V765" s="75"/>
      <c r="W765" s="75"/>
      <c r="X765" s="76"/>
      <c r="Y765" s="77"/>
      <c r="Z765" s="78"/>
      <c r="AA765" s="78"/>
      <c r="AB765" s="78"/>
      <c r="AC765" s="78"/>
      <c r="AD765" s="79"/>
      <c r="AE765" s="78"/>
      <c r="AF765" s="80"/>
      <c r="AG765" s="81"/>
      <c r="AH765" s="80"/>
      <c r="AI765" s="62"/>
      <c r="AJ765" s="62"/>
      <c r="AK765" s="73"/>
      <c r="AL765" s="62"/>
      <c r="AM765" s="73"/>
      <c r="AN765" s="73"/>
      <c r="AO765" s="82"/>
      <c r="AP765" s="82"/>
      <c r="AQ765" s="83"/>
    </row>
    <row r="766" spans="1:43" s="84" customFormat="1" x14ac:dyDescent="0.25">
      <c r="A766" s="62"/>
      <c r="B766" s="67"/>
      <c r="C766" s="62"/>
      <c r="D766" s="67"/>
      <c r="E766" s="68"/>
      <c r="F766" s="68"/>
      <c r="G766" s="68"/>
      <c r="H766" s="69"/>
      <c r="I766" s="68"/>
      <c r="J766" s="67"/>
      <c r="K766" s="70"/>
      <c r="L766" s="71"/>
      <c r="M766" s="66"/>
      <c r="N766" s="62"/>
      <c r="O766" s="72"/>
      <c r="P766" s="62"/>
      <c r="Q766" s="62"/>
      <c r="R766" s="62"/>
      <c r="S766" s="62"/>
      <c r="T766" s="73"/>
      <c r="U766" s="74"/>
      <c r="V766" s="75"/>
      <c r="W766" s="75"/>
      <c r="X766" s="76"/>
      <c r="Y766" s="77"/>
      <c r="Z766" s="78"/>
      <c r="AA766" s="78"/>
      <c r="AB766" s="78"/>
      <c r="AC766" s="78"/>
      <c r="AD766" s="79"/>
      <c r="AE766" s="78"/>
      <c r="AF766" s="80"/>
      <c r="AG766" s="81"/>
      <c r="AH766" s="80"/>
      <c r="AI766" s="62"/>
      <c r="AJ766" s="62"/>
      <c r="AK766" s="73"/>
      <c r="AL766" s="62"/>
      <c r="AM766" s="73"/>
      <c r="AN766" s="73"/>
      <c r="AO766" s="82"/>
      <c r="AP766" s="82"/>
      <c r="AQ766" s="83"/>
    </row>
    <row r="767" spans="1:43" s="84" customFormat="1" x14ac:dyDescent="0.25">
      <c r="A767" s="62"/>
      <c r="B767" s="67"/>
      <c r="C767" s="62"/>
      <c r="D767" s="67"/>
      <c r="E767" s="68"/>
      <c r="F767" s="68"/>
      <c r="G767" s="68"/>
      <c r="H767" s="69"/>
      <c r="I767" s="68"/>
      <c r="J767" s="67"/>
      <c r="K767" s="70"/>
      <c r="L767" s="71"/>
      <c r="M767" s="66"/>
      <c r="N767" s="62"/>
      <c r="O767" s="72"/>
      <c r="P767" s="62"/>
      <c r="Q767" s="62"/>
      <c r="R767" s="62"/>
      <c r="S767" s="62"/>
      <c r="T767" s="73"/>
      <c r="U767" s="74"/>
      <c r="V767" s="75"/>
      <c r="W767" s="75"/>
      <c r="X767" s="76"/>
      <c r="Y767" s="77"/>
      <c r="Z767" s="78"/>
      <c r="AA767" s="78"/>
      <c r="AB767" s="78"/>
      <c r="AC767" s="78"/>
      <c r="AD767" s="79"/>
      <c r="AE767" s="78"/>
      <c r="AF767" s="80"/>
      <c r="AG767" s="81"/>
      <c r="AH767" s="80"/>
      <c r="AI767" s="62"/>
      <c r="AJ767" s="62"/>
      <c r="AK767" s="73"/>
      <c r="AL767" s="62"/>
      <c r="AM767" s="73"/>
      <c r="AN767" s="73"/>
      <c r="AO767" s="82"/>
      <c r="AP767" s="82"/>
      <c r="AQ767" s="83"/>
    </row>
    <row r="768" spans="1:43" s="84" customFormat="1" x14ac:dyDescent="0.25">
      <c r="A768" s="62"/>
      <c r="B768" s="67"/>
      <c r="C768" s="62"/>
      <c r="D768" s="67"/>
      <c r="E768" s="68"/>
      <c r="F768" s="68"/>
      <c r="G768" s="68"/>
      <c r="H768" s="69"/>
      <c r="I768" s="68"/>
      <c r="J768" s="67"/>
      <c r="K768" s="70"/>
      <c r="L768" s="71"/>
      <c r="M768" s="66"/>
      <c r="N768" s="62"/>
      <c r="O768" s="72"/>
      <c r="P768" s="62"/>
      <c r="Q768" s="62"/>
      <c r="R768" s="62"/>
      <c r="S768" s="62"/>
      <c r="T768" s="73"/>
      <c r="U768" s="74"/>
      <c r="V768" s="75"/>
      <c r="W768" s="75"/>
      <c r="X768" s="76"/>
      <c r="Y768" s="77"/>
      <c r="Z768" s="78"/>
      <c r="AA768" s="78"/>
      <c r="AB768" s="78"/>
      <c r="AC768" s="78"/>
      <c r="AD768" s="79"/>
      <c r="AE768" s="78"/>
      <c r="AF768" s="80"/>
      <c r="AG768" s="81"/>
      <c r="AH768" s="80"/>
      <c r="AI768" s="62"/>
      <c r="AJ768" s="62"/>
      <c r="AK768" s="73"/>
      <c r="AL768" s="62"/>
      <c r="AM768" s="73"/>
      <c r="AN768" s="73"/>
      <c r="AO768" s="82"/>
      <c r="AP768" s="82"/>
      <c r="AQ768" s="83"/>
    </row>
    <row r="769" spans="1:43" s="84" customFormat="1" x14ac:dyDescent="0.25">
      <c r="A769" s="62"/>
      <c r="B769" s="67"/>
      <c r="C769" s="62"/>
      <c r="D769" s="67"/>
      <c r="E769" s="68"/>
      <c r="F769" s="68"/>
      <c r="G769" s="68"/>
      <c r="H769" s="69"/>
      <c r="I769" s="68"/>
      <c r="J769" s="67"/>
      <c r="K769" s="70"/>
      <c r="L769" s="71"/>
      <c r="M769" s="66"/>
      <c r="N769" s="62"/>
      <c r="O769" s="72"/>
      <c r="P769" s="62"/>
      <c r="Q769" s="62"/>
      <c r="R769" s="62"/>
      <c r="S769" s="62"/>
      <c r="T769" s="73"/>
      <c r="U769" s="74"/>
      <c r="V769" s="75"/>
      <c r="W769" s="75"/>
      <c r="X769" s="76"/>
      <c r="Y769" s="77"/>
      <c r="Z769" s="78"/>
      <c r="AA769" s="78"/>
      <c r="AB769" s="78"/>
      <c r="AC769" s="78"/>
      <c r="AD769" s="79"/>
      <c r="AE769" s="78"/>
      <c r="AF769" s="80"/>
      <c r="AG769" s="81"/>
      <c r="AH769" s="80"/>
      <c r="AI769" s="62"/>
      <c r="AJ769" s="62"/>
      <c r="AK769" s="73"/>
      <c r="AL769" s="62"/>
      <c r="AM769" s="73"/>
      <c r="AN769" s="73"/>
      <c r="AO769" s="82"/>
      <c r="AP769" s="82"/>
      <c r="AQ769" s="83"/>
    </row>
    <row r="770" spans="1:43" s="84" customFormat="1" x14ac:dyDescent="0.25">
      <c r="A770" s="62"/>
      <c r="B770" s="67"/>
      <c r="C770" s="62"/>
      <c r="D770" s="67"/>
      <c r="E770" s="68"/>
      <c r="F770" s="68"/>
      <c r="G770" s="68"/>
      <c r="H770" s="69"/>
      <c r="I770" s="68"/>
      <c r="J770" s="67"/>
      <c r="K770" s="70"/>
      <c r="L770" s="71"/>
      <c r="M770" s="66"/>
      <c r="N770" s="62"/>
      <c r="O770" s="72"/>
      <c r="P770" s="62"/>
      <c r="Q770" s="62"/>
      <c r="R770" s="62"/>
      <c r="S770" s="62"/>
      <c r="T770" s="73"/>
      <c r="U770" s="74"/>
      <c r="V770" s="75"/>
      <c r="W770" s="75"/>
      <c r="X770" s="76"/>
      <c r="Y770" s="77"/>
      <c r="Z770" s="78"/>
      <c r="AA770" s="78"/>
      <c r="AB770" s="78"/>
      <c r="AC770" s="78"/>
      <c r="AD770" s="79"/>
      <c r="AE770" s="78"/>
      <c r="AF770" s="80"/>
      <c r="AG770" s="81"/>
      <c r="AH770" s="80"/>
      <c r="AI770" s="62"/>
      <c r="AJ770" s="62"/>
      <c r="AK770" s="73"/>
      <c r="AL770" s="62"/>
      <c r="AM770" s="73"/>
      <c r="AN770" s="73"/>
      <c r="AO770" s="82"/>
      <c r="AP770" s="82"/>
      <c r="AQ770" s="83"/>
    </row>
    <row r="771" spans="1:43" s="84" customFormat="1" x14ac:dyDescent="0.25">
      <c r="A771" s="62"/>
      <c r="B771" s="67"/>
      <c r="C771" s="62"/>
      <c r="D771" s="67"/>
      <c r="E771" s="68"/>
      <c r="F771" s="68"/>
      <c r="G771" s="68"/>
      <c r="H771" s="69"/>
      <c r="I771" s="68"/>
      <c r="J771" s="67"/>
      <c r="K771" s="70"/>
      <c r="L771" s="71"/>
      <c r="M771" s="66"/>
      <c r="N771" s="62"/>
      <c r="O771" s="72"/>
      <c r="P771" s="62"/>
      <c r="Q771" s="62"/>
      <c r="R771" s="62"/>
      <c r="S771" s="62"/>
      <c r="T771" s="73"/>
      <c r="U771" s="74"/>
      <c r="V771" s="75"/>
      <c r="W771" s="75"/>
      <c r="X771" s="76"/>
      <c r="Y771" s="77"/>
      <c r="Z771" s="78"/>
      <c r="AA771" s="78"/>
      <c r="AB771" s="78"/>
      <c r="AC771" s="78"/>
      <c r="AD771" s="79"/>
      <c r="AE771" s="78"/>
      <c r="AF771" s="80"/>
      <c r="AG771" s="81"/>
      <c r="AH771" s="80"/>
      <c r="AI771" s="62"/>
      <c r="AJ771" s="62"/>
      <c r="AK771" s="73"/>
      <c r="AL771" s="62"/>
      <c r="AM771" s="73"/>
      <c r="AN771" s="73"/>
      <c r="AO771" s="82"/>
      <c r="AP771" s="82"/>
      <c r="AQ771" s="83"/>
    </row>
    <row r="772" spans="1:43" s="84" customFormat="1" x14ac:dyDescent="0.25">
      <c r="A772" s="62"/>
      <c r="B772" s="67"/>
      <c r="C772" s="62"/>
      <c r="D772" s="67"/>
      <c r="E772" s="68"/>
      <c r="F772" s="68"/>
      <c r="G772" s="68"/>
      <c r="H772" s="69"/>
      <c r="I772" s="68"/>
      <c r="J772" s="67"/>
      <c r="K772" s="70"/>
      <c r="L772" s="71"/>
      <c r="M772" s="66"/>
      <c r="N772" s="62"/>
      <c r="O772" s="72"/>
      <c r="P772" s="62"/>
      <c r="Q772" s="62"/>
      <c r="R772" s="62"/>
      <c r="S772" s="62"/>
      <c r="T772" s="73"/>
      <c r="U772" s="74"/>
      <c r="V772" s="75"/>
      <c r="W772" s="75"/>
      <c r="X772" s="76"/>
      <c r="Y772" s="77"/>
      <c r="Z772" s="78"/>
      <c r="AA772" s="78"/>
      <c r="AB772" s="78"/>
      <c r="AC772" s="78"/>
      <c r="AD772" s="79"/>
      <c r="AE772" s="78"/>
      <c r="AF772" s="80"/>
      <c r="AG772" s="81"/>
      <c r="AH772" s="80"/>
      <c r="AI772" s="62"/>
      <c r="AJ772" s="62"/>
      <c r="AK772" s="73"/>
      <c r="AL772" s="62"/>
      <c r="AM772" s="73"/>
      <c r="AN772" s="73"/>
      <c r="AO772" s="82"/>
      <c r="AP772" s="82"/>
      <c r="AQ772" s="83"/>
    </row>
    <row r="773" spans="1:43" s="84" customFormat="1" x14ac:dyDescent="0.25">
      <c r="A773" s="62"/>
      <c r="B773" s="67"/>
      <c r="C773" s="62"/>
      <c r="D773" s="67"/>
      <c r="E773" s="68"/>
      <c r="F773" s="68"/>
      <c r="G773" s="68"/>
      <c r="H773" s="69"/>
      <c r="I773" s="68"/>
      <c r="J773" s="67"/>
      <c r="K773" s="70"/>
      <c r="L773" s="71"/>
      <c r="M773" s="66"/>
      <c r="N773" s="62"/>
      <c r="O773" s="72"/>
      <c r="P773" s="62"/>
      <c r="Q773" s="62"/>
      <c r="R773" s="62"/>
      <c r="S773" s="62"/>
      <c r="T773" s="73"/>
      <c r="U773" s="74"/>
      <c r="V773" s="75"/>
      <c r="W773" s="75"/>
      <c r="X773" s="76"/>
      <c r="Y773" s="77"/>
      <c r="Z773" s="78"/>
      <c r="AA773" s="78"/>
      <c r="AB773" s="78"/>
      <c r="AC773" s="78"/>
      <c r="AD773" s="79"/>
      <c r="AE773" s="78"/>
      <c r="AF773" s="80"/>
      <c r="AG773" s="81"/>
      <c r="AH773" s="80"/>
      <c r="AI773" s="62"/>
      <c r="AJ773" s="62"/>
      <c r="AK773" s="73"/>
      <c r="AL773" s="62"/>
      <c r="AM773" s="73"/>
      <c r="AN773" s="73"/>
      <c r="AO773" s="82"/>
      <c r="AP773" s="82"/>
      <c r="AQ773" s="83"/>
    </row>
    <row r="774" spans="1:43" s="84" customFormat="1" x14ac:dyDescent="0.25">
      <c r="A774" s="62"/>
      <c r="B774" s="67"/>
      <c r="C774" s="62"/>
      <c r="D774" s="67"/>
      <c r="E774" s="68"/>
      <c r="F774" s="68"/>
      <c r="G774" s="68"/>
      <c r="H774" s="69"/>
      <c r="I774" s="68"/>
      <c r="J774" s="67"/>
      <c r="K774" s="70"/>
      <c r="L774" s="71"/>
      <c r="M774" s="66"/>
      <c r="N774" s="62"/>
      <c r="O774" s="72"/>
      <c r="P774" s="62"/>
      <c r="Q774" s="62"/>
      <c r="R774" s="62"/>
      <c r="S774" s="62"/>
      <c r="T774" s="73"/>
      <c r="U774" s="74"/>
      <c r="V774" s="75"/>
      <c r="W774" s="75"/>
      <c r="X774" s="76"/>
      <c r="Y774" s="77"/>
      <c r="Z774" s="78"/>
      <c r="AA774" s="78"/>
      <c r="AB774" s="78"/>
      <c r="AC774" s="78"/>
      <c r="AD774" s="79"/>
      <c r="AE774" s="78"/>
      <c r="AF774" s="80"/>
      <c r="AG774" s="81"/>
      <c r="AH774" s="80"/>
      <c r="AI774" s="62"/>
      <c r="AJ774" s="62"/>
      <c r="AK774" s="73"/>
      <c r="AL774" s="62"/>
      <c r="AM774" s="73"/>
      <c r="AN774" s="73"/>
      <c r="AO774" s="82"/>
      <c r="AP774" s="82"/>
      <c r="AQ774" s="83"/>
    </row>
    <row r="775" spans="1:43" s="84" customFormat="1" x14ac:dyDescent="0.25">
      <c r="A775" s="62"/>
      <c r="B775" s="67"/>
      <c r="C775" s="62"/>
      <c r="D775" s="67"/>
      <c r="E775" s="68"/>
      <c r="F775" s="68"/>
      <c r="G775" s="68"/>
      <c r="H775" s="69"/>
      <c r="I775" s="68"/>
      <c r="J775" s="67"/>
      <c r="K775" s="70"/>
      <c r="L775" s="71"/>
      <c r="M775" s="66"/>
      <c r="N775" s="62"/>
      <c r="O775" s="72"/>
      <c r="P775" s="62"/>
      <c r="Q775" s="62"/>
      <c r="R775" s="62"/>
      <c r="S775" s="62"/>
      <c r="T775" s="73"/>
      <c r="U775" s="74"/>
      <c r="V775" s="75"/>
      <c r="W775" s="75"/>
      <c r="X775" s="76"/>
      <c r="Y775" s="77"/>
      <c r="Z775" s="78"/>
      <c r="AA775" s="78"/>
      <c r="AB775" s="78"/>
      <c r="AC775" s="78"/>
      <c r="AD775" s="79"/>
      <c r="AE775" s="78"/>
      <c r="AF775" s="80"/>
      <c r="AG775" s="81"/>
      <c r="AH775" s="80"/>
      <c r="AI775" s="62"/>
      <c r="AJ775" s="62"/>
      <c r="AK775" s="73"/>
      <c r="AL775" s="62"/>
      <c r="AM775" s="73"/>
      <c r="AN775" s="73"/>
      <c r="AO775" s="82"/>
      <c r="AP775" s="82"/>
      <c r="AQ775" s="83"/>
    </row>
    <row r="776" spans="1:43" s="84" customFormat="1" x14ac:dyDescent="0.25">
      <c r="A776" s="62"/>
      <c r="B776" s="67"/>
      <c r="C776" s="62"/>
      <c r="D776" s="67"/>
      <c r="E776" s="68"/>
      <c r="F776" s="68"/>
      <c r="G776" s="68"/>
      <c r="H776" s="69"/>
      <c r="I776" s="68"/>
      <c r="J776" s="67"/>
      <c r="K776" s="70"/>
      <c r="L776" s="71"/>
      <c r="M776" s="66"/>
      <c r="N776" s="62"/>
      <c r="O776" s="72"/>
      <c r="P776" s="62"/>
      <c r="Q776" s="62"/>
      <c r="R776" s="62"/>
      <c r="S776" s="62"/>
      <c r="T776" s="73"/>
      <c r="U776" s="74"/>
      <c r="V776" s="75"/>
      <c r="W776" s="75"/>
      <c r="X776" s="76"/>
      <c r="Y776" s="77"/>
      <c r="Z776" s="78"/>
      <c r="AA776" s="78"/>
      <c r="AB776" s="78"/>
      <c r="AC776" s="78"/>
      <c r="AD776" s="79"/>
      <c r="AE776" s="78"/>
      <c r="AF776" s="80"/>
      <c r="AG776" s="81"/>
      <c r="AH776" s="80"/>
      <c r="AI776" s="62"/>
      <c r="AJ776" s="62"/>
      <c r="AK776" s="73"/>
      <c r="AL776" s="62"/>
      <c r="AM776" s="73"/>
      <c r="AN776" s="73"/>
      <c r="AO776" s="82"/>
      <c r="AP776" s="82"/>
      <c r="AQ776" s="83"/>
    </row>
    <row r="777" spans="1:43" s="84" customFormat="1" x14ac:dyDescent="0.25">
      <c r="A777" s="62"/>
      <c r="B777" s="67"/>
      <c r="C777" s="62"/>
      <c r="D777" s="67"/>
      <c r="E777" s="68"/>
      <c r="F777" s="68"/>
      <c r="G777" s="68"/>
      <c r="H777" s="69"/>
      <c r="I777" s="68"/>
      <c r="J777" s="67"/>
      <c r="K777" s="70"/>
      <c r="L777" s="71"/>
      <c r="M777" s="66"/>
      <c r="N777" s="62"/>
      <c r="O777" s="72"/>
      <c r="P777" s="62"/>
      <c r="Q777" s="62"/>
      <c r="R777" s="62"/>
      <c r="S777" s="62"/>
      <c r="T777" s="73"/>
      <c r="U777" s="74"/>
      <c r="V777" s="75"/>
      <c r="W777" s="75"/>
      <c r="X777" s="76"/>
      <c r="Y777" s="77"/>
      <c r="Z777" s="78"/>
      <c r="AA777" s="78"/>
      <c r="AB777" s="78"/>
      <c r="AC777" s="78"/>
      <c r="AD777" s="79"/>
      <c r="AE777" s="78"/>
      <c r="AF777" s="80"/>
      <c r="AG777" s="81"/>
      <c r="AH777" s="80"/>
      <c r="AI777" s="62"/>
      <c r="AJ777" s="62"/>
      <c r="AK777" s="73"/>
      <c r="AL777" s="62"/>
      <c r="AM777" s="73"/>
      <c r="AN777" s="73"/>
      <c r="AO777" s="82"/>
      <c r="AP777" s="82"/>
      <c r="AQ777" s="83"/>
    </row>
    <row r="778" spans="1:43" s="84" customFormat="1" x14ac:dyDescent="0.25">
      <c r="A778" s="62"/>
      <c r="B778" s="67"/>
      <c r="C778" s="62"/>
      <c r="D778" s="67"/>
      <c r="E778" s="68"/>
      <c r="F778" s="68"/>
      <c r="G778" s="68"/>
      <c r="H778" s="69"/>
      <c r="I778" s="68"/>
      <c r="J778" s="67"/>
      <c r="K778" s="70"/>
      <c r="L778" s="71"/>
      <c r="M778" s="66"/>
      <c r="N778" s="62"/>
      <c r="O778" s="72"/>
      <c r="P778" s="62"/>
      <c r="Q778" s="62"/>
      <c r="R778" s="62"/>
      <c r="S778" s="62"/>
      <c r="T778" s="73"/>
      <c r="U778" s="74"/>
      <c r="V778" s="75"/>
      <c r="W778" s="75"/>
      <c r="X778" s="76"/>
      <c r="Y778" s="77"/>
      <c r="Z778" s="78"/>
      <c r="AA778" s="78"/>
      <c r="AB778" s="78"/>
      <c r="AC778" s="78"/>
      <c r="AD778" s="79"/>
      <c r="AE778" s="78"/>
      <c r="AF778" s="80"/>
      <c r="AG778" s="81"/>
      <c r="AH778" s="80"/>
      <c r="AI778" s="62"/>
      <c r="AJ778" s="62"/>
      <c r="AK778" s="73"/>
      <c r="AL778" s="62"/>
      <c r="AM778" s="73"/>
      <c r="AN778" s="73"/>
      <c r="AO778" s="82"/>
      <c r="AP778" s="82"/>
      <c r="AQ778" s="83"/>
    </row>
    <row r="779" spans="1:43" s="84" customFormat="1" x14ac:dyDescent="0.25">
      <c r="A779" s="62"/>
      <c r="B779" s="67"/>
      <c r="C779" s="62"/>
      <c r="D779" s="67"/>
      <c r="E779" s="68"/>
      <c r="F779" s="68"/>
      <c r="G779" s="68"/>
      <c r="H779" s="69"/>
      <c r="I779" s="68"/>
      <c r="J779" s="67"/>
      <c r="K779" s="70"/>
      <c r="L779" s="71"/>
      <c r="M779" s="66"/>
      <c r="N779" s="62"/>
      <c r="O779" s="72"/>
      <c r="P779" s="62"/>
      <c r="Q779" s="62"/>
      <c r="R779" s="62"/>
      <c r="S779" s="62"/>
      <c r="T779" s="73"/>
      <c r="U779" s="74"/>
      <c r="V779" s="75"/>
      <c r="W779" s="75"/>
      <c r="X779" s="76"/>
      <c r="Y779" s="77"/>
      <c r="Z779" s="78"/>
      <c r="AA779" s="78"/>
      <c r="AB779" s="78"/>
      <c r="AC779" s="78"/>
      <c r="AD779" s="79"/>
      <c r="AE779" s="78"/>
      <c r="AF779" s="80"/>
      <c r="AG779" s="81"/>
      <c r="AH779" s="80"/>
      <c r="AI779" s="62"/>
      <c r="AJ779" s="62"/>
      <c r="AK779" s="73"/>
      <c r="AL779" s="62"/>
      <c r="AM779" s="73"/>
      <c r="AN779" s="73"/>
      <c r="AO779" s="82"/>
      <c r="AP779" s="82"/>
      <c r="AQ779" s="83"/>
    </row>
    <row r="780" spans="1:43" s="84" customFormat="1" x14ac:dyDescent="0.25">
      <c r="A780" s="62"/>
      <c r="B780" s="67"/>
      <c r="C780" s="62"/>
      <c r="D780" s="67"/>
      <c r="E780" s="68"/>
      <c r="F780" s="68"/>
      <c r="G780" s="68"/>
      <c r="H780" s="69"/>
      <c r="I780" s="68"/>
      <c r="J780" s="67"/>
      <c r="K780" s="70"/>
      <c r="L780" s="71"/>
      <c r="M780" s="66"/>
      <c r="N780" s="62"/>
      <c r="O780" s="72"/>
      <c r="P780" s="62"/>
      <c r="Q780" s="62"/>
      <c r="R780" s="62"/>
      <c r="S780" s="62"/>
      <c r="T780" s="73"/>
      <c r="U780" s="74"/>
      <c r="V780" s="75"/>
      <c r="W780" s="75"/>
      <c r="X780" s="76"/>
      <c r="Y780" s="77"/>
      <c r="Z780" s="78"/>
      <c r="AA780" s="78"/>
      <c r="AB780" s="78"/>
      <c r="AC780" s="78"/>
      <c r="AD780" s="79"/>
      <c r="AE780" s="78"/>
      <c r="AF780" s="80"/>
      <c r="AG780" s="81"/>
      <c r="AH780" s="80"/>
      <c r="AI780" s="62"/>
      <c r="AJ780" s="62"/>
      <c r="AK780" s="73"/>
      <c r="AL780" s="62"/>
      <c r="AM780" s="73"/>
      <c r="AN780" s="73"/>
      <c r="AO780" s="82"/>
      <c r="AP780" s="82"/>
      <c r="AQ780" s="83"/>
    </row>
    <row r="781" spans="1:43" s="84" customFormat="1" x14ac:dyDescent="0.25">
      <c r="A781" s="62"/>
      <c r="B781" s="67"/>
      <c r="C781" s="62"/>
      <c r="D781" s="67"/>
      <c r="E781" s="68"/>
      <c r="F781" s="68"/>
      <c r="G781" s="68"/>
      <c r="H781" s="69"/>
      <c r="I781" s="68"/>
      <c r="J781" s="67"/>
      <c r="K781" s="70"/>
      <c r="L781" s="71"/>
      <c r="M781" s="66"/>
      <c r="N781" s="62"/>
      <c r="O781" s="72"/>
      <c r="P781" s="62"/>
      <c r="Q781" s="62"/>
      <c r="R781" s="62"/>
      <c r="S781" s="62"/>
      <c r="T781" s="73"/>
      <c r="U781" s="74"/>
      <c r="V781" s="75"/>
      <c r="W781" s="75"/>
      <c r="X781" s="76"/>
      <c r="Y781" s="77"/>
      <c r="Z781" s="78"/>
      <c r="AA781" s="78"/>
      <c r="AB781" s="78"/>
      <c r="AC781" s="78"/>
      <c r="AD781" s="79"/>
      <c r="AE781" s="78"/>
      <c r="AF781" s="80"/>
      <c r="AG781" s="81"/>
      <c r="AH781" s="80"/>
      <c r="AI781" s="62"/>
      <c r="AJ781" s="62"/>
      <c r="AK781" s="73"/>
      <c r="AL781" s="62"/>
      <c r="AM781" s="73"/>
      <c r="AN781" s="73"/>
      <c r="AO781" s="82"/>
      <c r="AP781" s="82"/>
      <c r="AQ781" s="83"/>
    </row>
    <row r="782" spans="1:43" s="84" customFormat="1" x14ac:dyDescent="0.25">
      <c r="A782" s="62"/>
      <c r="B782" s="67"/>
      <c r="C782" s="62"/>
      <c r="D782" s="67"/>
      <c r="E782" s="68"/>
      <c r="F782" s="68"/>
      <c r="G782" s="68"/>
      <c r="H782" s="69"/>
      <c r="I782" s="68"/>
      <c r="J782" s="67"/>
      <c r="K782" s="70"/>
      <c r="L782" s="71"/>
      <c r="M782" s="66"/>
      <c r="N782" s="62"/>
      <c r="O782" s="72"/>
      <c r="P782" s="62"/>
      <c r="Q782" s="62"/>
      <c r="R782" s="62"/>
      <c r="S782" s="62"/>
      <c r="T782" s="73"/>
      <c r="U782" s="74"/>
      <c r="V782" s="75"/>
      <c r="W782" s="75"/>
      <c r="X782" s="76"/>
      <c r="Y782" s="77"/>
      <c r="Z782" s="78"/>
      <c r="AA782" s="78"/>
      <c r="AB782" s="78"/>
      <c r="AC782" s="78"/>
      <c r="AD782" s="79"/>
      <c r="AE782" s="78"/>
      <c r="AF782" s="80"/>
      <c r="AG782" s="81"/>
      <c r="AH782" s="80"/>
      <c r="AI782" s="62"/>
      <c r="AJ782" s="62"/>
      <c r="AK782" s="73"/>
      <c r="AL782" s="62"/>
      <c r="AM782" s="73"/>
      <c r="AN782" s="73"/>
      <c r="AO782" s="82"/>
      <c r="AP782" s="82"/>
      <c r="AQ782" s="83"/>
    </row>
    <row r="783" spans="1:43" s="84" customFormat="1" x14ac:dyDescent="0.25">
      <c r="A783" s="62"/>
      <c r="B783" s="67"/>
      <c r="C783" s="62"/>
      <c r="D783" s="67"/>
      <c r="E783" s="68"/>
      <c r="F783" s="68"/>
      <c r="G783" s="68"/>
      <c r="H783" s="69"/>
      <c r="I783" s="68"/>
      <c r="J783" s="67"/>
      <c r="K783" s="70"/>
      <c r="L783" s="71"/>
      <c r="M783" s="66"/>
      <c r="N783" s="62"/>
      <c r="O783" s="72"/>
      <c r="P783" s="62"/>
      <c r="Q783" s="62"/>
      <c r="R783" s="62"/>
      <c r="S783" s="62"/>
      <c r="T783" s="73"/>
      <c r="U783" s="74"/>
      <c r="V783" s="75"/>
      <c r="W783" s="75"/>
      <c r="X783" s="76"/>
      <c r="Y783" s="77"/>
      <c r="Z783" s="78"/>
      <c r="AA783" s="78"/>
      <c r="AB783" s="78"/>
      <c r="AC783" s="78"/>
      <c r="AD783" s="79"/>
      <c r="AE783" s="78"/>
      <c r="AF783" s="80"/>
      <c r="AG783" s="81"/>
      <c r="AH783" s="80"/>
      <c r="AI783" s="62"/>
      <c r="AJ783" s="62"/>
      <c r="AK783" s="73"/>
      <c r="AL783" s="62"/>
      <c r="AM783" s="73"/>
      <c r="AN783" s="73"/>
      <c r="AO783" s="82"/>
      <c r="AP783" s="82"/>
      <c r="AQ783" s="83"/>
    </row>
    <row r="784" spans="1:43" s="84" customFormat="1" x14ac:dyDescent="0.25">
      <c r="A784" s="62"/>
      <c r="B784" s="67"/>
      <c r="C784" s="62"/>
      <c r="D784" s="67"/>
      <c r="E784" s="68"/>
      <c r="F784" s="68"/>
      <c r="G784" s="68"/>
      <c r="H784" s="69"/>
      <c r="I784" s="68"/>
      <c r="J784" s="67"/>
      <c r="K784" s="70"/>
      <c r="L784" s="71"/>
      <c r="M784" s="66"/>
      <c r="N784" s="62"/>
      <c r="O784" s="72"/>
      <c r="P784" s="62"/>
      <c r="Q784" s="62"/>
      <c r="R784" s="62"/>
      <c r="S784" s="62"/>
      <c r="T784" s="73"/>
      <c r="U784" s="74"/>
      <c r="V784" s="75"/>
      <c r="W784" s="75"/>
      <c r="X784" s="76"/>
      <c r="Y784" s="77"/>
      <c r="Z784" s="78"/>
      <c r="AA784" s="78"/>
      <c r="AB784" s="78"/>
      <c r="AC784" s="78"/>
      <c r="AD784" s="79"/>
      <c r="AE784" s="78"/>
      <c r="AF784" s="80"/>
      <c r="AG784" s="81"/>
      <c r="AH784" s="80"/>
      <c r="AI784" s="62"/>
      <c r="AJ784" s="62"/>
      <c r="AK784" s="73"/>
      <c r="AL784" s="62"/>
      <c r="AM784" s="73"/>
      <c r="AN784" s="73"/>
      <c r="AO784" s="82"/>
      <c r="AP784" s="82"/>
      <c r="AQ784" s="83"/>
    </row>
    <row r="785" spans="1:43" s="84" customFormat="1" x14ac:dyDescent="0.25">
      <c r="A785" s="62"/>
      <c r="B785" s="67"/>
      <c r="C785" s="62"/>
      <c r="D785" s="67"/>
      <c r="E785" s="68"/>
      <c r="F785" s="68"/>
      <c r="G785" s="68"/>
      <c r="H785" s="69"/>
      <c r="I785" s="68"/>
      <c r="J785" s="67"/>
      <c r="K785" s="70"/>
      <c r="L785" s="71"/>
      <c r="M785" s="66"/>
      <c r="N785" s="62"/>
      <c r="O785" s="72"/>
      <c r="P785" s="62"/>
      <c r="Q785" s="62"/>
      <c r="R785" s="62"/>
      <c r="S785" s="62"/>
      <c r="T785" s="73"/>
      <c r="U785" s="74"/>
      <c r="V785" s="75"/>
      <c r="W785" s="75"/>
      <c r="X785" s="76"/>
      <c r="Y785" s="77"/>
      <c r="Z785" s="78"/>
      <c r="AA785" s="78"/>
      <c r="AB785" s="78"/>
      <c r="AC785" s="78"/>
      <c r="AD785" s="79"/>
      <c r="AE785" s="78"/>
      <c r="AF785" s="80"/>
      <c r="AG785" s="81"/>
      <c r="AH785" s="80"/>
      <c r="AI785" s="62"/>
      <c r="AJ785" s="62"/>
      <c r="AK785" s="73"/>
      <c r="AL785" s="62"/>
      <c r="AM785" s="73"/>
      <c r="AN785" s="73"/>
      <c r="AO785" s="82"/>
      <c r="AP785" s="82"/>
      <c r="AQ785" s="83"/>
    </row>
    <row r="786" spans="1:43" s="84" customFormat="1" x14ac:dyDescent="0.25">
      <c r="A786" s="62"/>
      <c r="B786" s="67"/>
      <c r="C786" s="62"/>
      <c r="D786" s="67"/>
      <c r="E786" s="68"/>
      <c r="F786" s="68"/>
      <c r="G786" s="68"/>
      <c r="H786" s="69"/>
      <c r="I786" s="68"/>
      <c r="J786" s="67"/>
      <c r="K786" s="70"/>
      <c r="L786" s="71"/>
      <c r="M786" s="66"/>
      <c r="N786" s="62"/>
      <c r="O786" s="72"/>
      <c r="P786" s="62"/>
      <c r="Q786" s="62"/>
      <c r="R786" s="62"/>
      <c r="S786" s="62"/>
      <c r="T786" s="73"/>
      <c r="U786" s="74"/>
      <c r="V786" s="75"/>
      <c r="W786" s="75"/>
      <c r="X786" s="76"/>
      <c r="Y786" s="77"/>
      <c r="Z786" s="78"/>
      <c r="AA786" s="78"/>
      <c r="AB786" s="78"/>
      <c r="AC786" s="78"/>
      <c r="AD786" s="79"/>
      <c r="AE786" s="78"/>
      <c r="AF786" s="80"/>
      <c r="AG786" s="81"/>
      <c r="AH786" s="80"/>
      <c r="AI786" s="62"/>
      <c r="AJ786" s="62"/>
      <c r="AK786" s="73"/>
      <c r="AL786" s="62"/>
      <c r="AM786" s="73"/>
      <c r="AN786" s="73"/>
      <c r="AO786" s="82"/>
      <c r="AP786" s="82"/>
      <c r="AQ786" s="83"/>
    </row>
    <row r="787" spans="1:43" s="84" customFormat="1" x14ac:dyDescent="0.25">
      <c r="A787" s="62"/>
      <c r="B787" s="67"/>
      <c r="C787" s="62"/>
      <c r="D787" s="67"/>
      <c r="E787" s="68"/>
      <c r="F787" s="68"/>
      <c r="G787" s="68"/>
      <c r="H787" s="69"/>
      <c r="I787" s="68"/>
      <c r="J787" s="67"/>
      <c r="K787" s="70"/>
      <c r="L787" s="71"/>
      <c r="M787" s="66"/>
      <c r="N787" s="62"/>
      <c r="O787" s="72"/>
      <c r="P787" s="62"/>
      <c r="Q787" s="62"/>
      <c r="R787" s="62"/>
      <c r="S787" s="62"/>
      <c r="T787" s="73"/>
      <c r="U787" s="74"/>
      <c r="V787" s="75"/>
      <c r="W787" s="75"/>
      <c r="X787" s="76"/>
      <c r="Y787" s="77"/>
      <c r="Z787" s="78"/>
      <c r="AA787" s="78"/>
      <c r="AB787" s="78"/>
      <c r="AC787" s="78"/>
      <c r="AD787" s="79"/>
      <c r="AE787" s="78"/>
      <c r="AF787" s="80"/>
      <c r="AG787" s="81"/>
      <c r="AH787" s="80"/>
      <c r="AI787" s="62"/>
      <c r="AJ787" s="62"/>
      <c r="AK787" s="73"/>
      <c r="AL787" s="62"/>
      <c r="AM787" s="73"/>
      <c r="AN787" s="73"/>
      <c r="AO787" s="82"/>
      <c r="AP787" s="82"/>
      <c r="AQ787" s="83"/>
    </row>
    <row r="788" spans="1:43" s="84" customFormat="1" x14ac:dyDescent="0.25">
      <c r="A788" s="62"/>
      <c r="B788" s="67"/>
      <c r="C788" s="62"/>
      <c r="D788" s="67"/>
      <c r="E788" s="68"/>
      <c r="F788" s="68"/>
      <c r="G788" s="68"/>
      <c r="H788" s="69"/>
      <c r="I788" s="68"/>
      <c r="J788" s="67"/>
      <c r="K788" s="70"/>
      <c r="L788" s="71"/>
      <c r="M788" s="66"/>
      <c r="N788" s="62"/>
      <c r="O788" s="72"/>
      <c r="P788" s="62"/>
      <c r="Q788" s="62"/>
      <c r="R788" s="62"/>
      <c r="S788" s="62"/>
      <c r="T788" s="73"/>
      <c r="U788" s="74"/>
      <c r="V788" s="75"/>
      <c r="W788" s="75"/>
      <c r="X788" s="76"/>
      <c r="Y788" s="77"/>
      <c r="Z788" s="78"/>
      <c r="AA788" s="78"/>
      <c r="AB788" s="78"/>
      <c r="AC788" s="78"/>
      <c r="AD788" s="79"/>
      <c r="AE788" s="78"/>
      <c r="AF788" s="80"/>
      <c r="AG788" s="81"/>
      <c r="AH788" s="80"/>
      <c r="AI788" s="62"/>
      <c r="AJ788" s="62"/>
      <c r="AK788" s="73"/>
      <c r="AL788" s="62"/>
      <c r="AM788" s="73"/>
      <c r="AN788" s="73"/>
      <c r="AO788" s="82"/>
      <c r="AP788" s="82"/>
      <c r="AQ788" s="83"/>
    </row>
    <row r="789" spans="1:43" s="84" customFormat="1" x14ac:dyDescent="0.25">
      <c r="A789" s="62"/>
      <c r="B789" s="67"/>
      <c r="C789" s="62"/>
      <c r="D789" s="67"/>
      <c r="E789" s="68"/>
      <c r="F789" s="68"/>
      <c r="G789" s="68"/>
      <c r="H789" s="69"/>
      <c r="I789" s="68"/>
      <c r="J789" s="67"/>
      <c r="K789" s="70"/>
      <c r="L789" s="71"/>
      <c r="M789" s="66"/>
      <c r="N789" s="62"/>
      <c r="O789" s="72"/>
      <c r="P789" s="62"/>
      <c r="Q789" s="62"/>
      <c r="R789" s="62"/>
      <c r="S789" s="62"/>
      <c r="T789" s="73"/>
      <c r="U789" s="74"/>
      <c r="V789" s="75"/>
      <c r="W789" s="75"/>
      <c r="X789" s="76"/>
      <c r="Y789" s="77"/>
      <c r="Z789" s="78"/>
      <c r="AA789" s="78"/>
      <c r="AB789" s="78"/>
      <c r="AC789" s="78"/>
      <c r="AD789" s="79"/>
      <c r="AE789" s="78"/>
      <c r="AF789" s="80"/>
      <c r="AG789" s="81"/>
      <c r="AH789" s="80"/>
      <c r="AI789" s="62"/>
      <c r="AJ789" s="62"/>
      <c r="AK789" s="73"/>
      <c r="AL789" s="62"/>
      <c r="AM789" s="73"/>
      <c r="AN789" s="73"/>
      <c r="AO789" s="82"/>
      <c r="AP789" s="82"/>
      <c r="AQ789" s="83"/>
    </row>
    <row r="790" spans="1:43" s="84" customFormat="1" x14ac:dyDescent="0.25">
      <c r="A790" s="62"/>
      <c r="B790" s="67"/>
      <c r="C790" s="62"/>
      <c r="D790" s="67"/>
      <c r="E790" s="68"/>
      <c r="F790" s="68"/>
      <c r="G790" s="68"/>
      <c r="H790" s="69"/>
      <c r="I790" s="68"/>
      <c r="J790" s="67"/>
      <c r="K790" s="70"/>
      <c r="L790" s="71"/>
      <c r="M790" s="66"/>
      <c r="N790" s="62"/>
      <c r="O790" s="72"/>
      <c r="P790" s="62"/>
      <c r="Q790" s="62"/>
      <c r="R790" s="62"/>
      <c r="S790" s="62"/>
      <c r="T790" s="73"/>
      <c r="U790" s="74"/>
      <c r="V790" s="75"/>
      <c r="W790" s="75"/>
      <c r="X790" s="76"/>
      <c r="Y790" s="77"/>
      <c r="Z790" s="78"/>
      <c r="AA790" s="78"/>
      <c r="AB790" s="78"/>
      <c r="AC790" s="78"/>
      <c r="AD790" s="79"/>
      <c r="AE790" s="78"/>
      <c r="AF790" s="80"/>
      <c r="AG790" s="81"/>
      <c r="AH790" s="80"/>
      <c r="AI790" s="62"/>
      <c r="AJ790" s="62"/>
      <c r="AK790" s="73"/>
      <c r="AL790" s="62"/>
      <c r="AM790" s="73"/>
      <c r="AN790" s="73"/>
      <c r="AO790" s="82"/>
      <c r="AP790" s="82"/>
      <c r="AQ790" s="83"/>
    </row>
    <row r="791" spans="1:43" s="84" customFormat="1" x14ac:dyDescent="0.25">
      <c r="A791" s="62"/>
      <c r="B791" s="67"/>
      <c r="C791" s="62"/>
      <c r="D791" s="67"/>
      <c r="E791" s="68"/>
      <c r="F791" s="68"/>
      <c r="G791" s="68"/>
      <c r="H791" s="69"/>
      <c r="I791" s="68"/>
      <c r="J791" s="67"/>
      <c r="K791" s="70"/>
      <c r="L791" s="71"/>
      <c r="M791" s="66"/>
      <c r="N791" s="62"/>
      <c r="O791" s="72"/>
      <c r="P791" s="62"/>
      <c r="Q791" s="62"/>
      <c r="R791" s="62"/>
      <c r="S791" s="62"/>
      <c r="T791" s="73"/>
      <c r="U791" s="74"/>
      <c r="V791" s="75"/>
      <c r="W791" s="75"/>
      <c r="X791" s="76"/>
      <c r="Y791" s="77"/>
      <c r="Z791" s="78"/>
      <c r="AA791" s="78"/>
      <c r="AB791" s="78"/>
      <c r="AC791" s="78"/>
      <c r="AD791" s="79"/>
      <c r="AE791" s="78"/>
      <c r="AF791" s="80"/>
      <c r="AG791" s="81"/>
      <c r="AH791" s="80"/>
      <c r="AI791" s="62"/>
      <c r="AJ791" s="62"/>
      <c r="AK791" s="73"/>
      <c r="AL791" s="62"/>
      <c r="AM791" s="73"/>
      <c r="AN791" s="73"/>
      <c r="AO791" s="82"/>
      <c r="AP791" s="82"/>
      <c r="AQ791" s="83"/>
    </row>
    <row r="792" spans="1:43" s="84" customFormat="1" x14ac:dyDescent="0.25">
      <c r="A792" s="62"/>
      <c r="B792" s="67"/>
      <c r="C792" s="62"/>
      <c r="D792" s="67"/>
      <c r="E792" s="68"/>
      <c r="F792" s="68"/>
      <c r="G792" s="68"/>
      <c r="H792" s="69"/>
      <c r="I792" s="68"/>
      <c r="J792" s="67"/>
      <c r="K792" s="70"/>
      <c r="L792" s="71"/>
      <c r="M792" s="66"/>
      <c r="N792" s="62"/>
      <c r="O792" s="72"/>
      <c r="P792" s="62"/>
      <c r="Q792" s="62"/>
      <c r="R792" s="62"/>
      <c r="S792" s="62"/>
      <c r="T792" s="73"/>
      <c r="U792" s="74"/>
      <c r="V792" s="75"/>
      <c r="W792" s="75"/>
      <c r="X792" s="76"/>
      <c r="Y792" s="77"/>
      <c r="Z792" s="78"/>
      <c r="AA792" s="78"/>
      <c r="AB792" s="78"/>
      <c r="AC792" s="78"/>
      <c r="AD792" s="79"/>
      <c r="AE792" s="78"/>
      <c r="AF792" s="80"/>
      <c r="AG792" s="81"/>
      <c r="AH792" s="80"/>
      <c r="AI792" s="62"/>
      <c r="AJ792" s="62"/>
      <c r="AK792" s="73"/>
      <c r="AL792" s="62"/>
      <c r="AM792" s="73"/>
      <c r="AN792" s="73"/>
      <c r="AO792" s="82"/>
      <c r="AP792" s="82"/>
      <c r="AQ792" s="83"/>
    </row>
    <row r="793" spans="1:43" s="84" customFormat="1" x14ac:dyDescent="0.25">
      <c r="A793" s="62"/>
      <c r="B793" s="67"/>
      <c r="C793" s="62"/>
      <c r="D793" s="67"/>
      <c r="E793" s="68"/>
      <c r="F793" s="68"/>
      <c r="G793" s="68"/>
      <c r="H793" s="69"/>
      <c r="I793" s="68"/>
      <c r="J793" s="67"/>
      <c r="K793" s="70"/>
      <c r="L793" s="71"/>
      <c r="M793" s="66"/>
      <c r="N793" s="62"/>
      <c r="O793" s="72"/>
      <c r="P793" s="62"/>
      <c r="Q793" s="62"/>
      <c r="R793" s="62"/>
      <c r="S793" s="62"/>
      <c r="T793" s="73"/>
      <c r="U793" s="74"/>
      <c r="V793" s="75"/>
      <c r="W793" s="75"/>
      <c r="X793" s="76"/>
      <c r="Y793" s="77"/>
      <c r="Z793" s="78"/>
      <c r="AA793" s="78"/>
      <c r="AB793" s="78"/>
      <c r="AC793" s="78"/>
      <c r="AD793" s="79"/>
      <c r="AE793" s="78"/>
      <c r="AF793" s="80"/>
      <c r="AG793" s="81"/>
      <c r="AH793" s="80"/>
      <c r="AI793" s="62"/>
      <c r="AJ793" s="62"/>
      <c r="AK793" s="73"/>
      <c r="AL793" s="62"/>
      <c r="AM793" s="73"/>
      <c r="AN793" s="73"/>
      <c r="AO793" s="82"/>
      <c r="AP793" s="82"/>
      <c r="AQ793" s="83"/>
    </row>
    <row r="794" spans="1:43" s="84" customFormat="1" x14ac:dyDescent="0.25">
      <c r="A794" s="62"/>
      <c r="B794" s="67"/>
      <c r="C794" s="62"/>
      <c r="D794" s="67"/>
      <c r="E794" s="68"/>
      <c r="F794" s="68"/>
      <c r="G794" s="68"/>
      <c r="H794" s="69"/>
      <c r="I794" s="68"/>
      <c r="J794" s="67"/>
      <c r="K794" s="70"/>
      <c r="L794" s="71"/>
      <c r="M794" s="66"/>
      <c r="N794" s="62"/>
      <c r="O794" s="72"/>
      <c r="P794" s="62"/>
      <c r="Q794" s="62"/>
      <c r="R794" s="62"/>
      <c r="S794" s="62"/>
      <c r="T794" s="73"/>
      <c r="U794" s="74"/>
      <c r="V794" s="75"/>
      <c r="W794" s="75"/>
      <c r="X794" s="76"/>
      <c r="Y794" s="77"/>
      <c r="Z794" s="78"/>
      <c r="AA794" s="78"/>
      <c r="AB794" s="78"/>
      <c r="AC794" s="78"/>
      <c r="AD794" s="79"/>
      <c r="AE794" s="78"/>
      <c r="AF794" s="80"/>
      <c r="AG794" s="81"/>
      <c r="AH794" s="80"/>
      <c r="AI794" s="62"/>
      <c r="AJ794" s="62"/>
      <c r="AK794" s="73"/>
      <c r="AL794" s="62"/>
      <c r="AM794" s="73"/>
      <c r="AN794" s="73"/>
      <c r="AO794" s="82"/>
      <c r="AP794" s="82"/>
      <c r="AQ794" s="83"/>
    </row>
    <row r="795" spans="1:43" s="84" customFormat="1" x14ac:dyDescent="0.25">
      <c r="A795" s="62"/>
      <c r="B795" s="67"/>
      <c r="C795" s="62"/>
      <c r="D795" s="67"/>
      <c r="E795" s="68"/>
      <c r="F795" s="68"/>
      <c r="G795" s="68"/>
      <c r="H795" s="69"/>
      <c r="I795" s="68"/>
      <c r="J795" s="67"/>
      <c r="K795" s="70"/>
      <c r="L795" s="71"/>
      <c r="M795" s="66"/>
      <c r="N795" s="62"/>
      <c r="O795" s="72"/>
      <c r="P795" s="62"/>
      <c r="Q795" s="62"/>
      <c r="R795" s="62"/>
      <c r="S795" s="62"/>
      <c r="T795" s="73"/>
      <c r="U795" s="74"/>
      <c r="V795" s="75"/>
      <c r="W795" s="75"/>
      <c r="X795" s="76"/>
      <c r="Y795" s="77"/>
      <c r="Z795" s="78"/>
      <c r="AA795" s="78"/>
      <c r="AB795" s="78"/>
      <c r="AC795" s="78"/>
      <c r="AD795" s="79"/>
      <c r="AE795" s="78"/>
      <c r="AF795" s="80"/>
      <c r="AG795" s="81"/>
      <c r="AH795" s="80"/>
      <c r="AI795" s="62"/>
      <c r="AJ795" s="62"/>
      <c r="AK795" s="73"/>
      <c r="AL795" s="62"/>
      <c r="AM795" s="73"/>
      <c r="AN795" s="73"/>
      <c r="AO795" s="82"/>
      <c r="AP795" s="82"/>
      <c r="AQ795" s="83"/>
    </row>
    <row r="796" spans="1:43" s="84" customFormat="1" x14ac:dyDescent="0.25">
      <c r="A796" s="62"/>
      <c r="B796" s="67"/>
      <c r="C796" s="62"/>
      <c r="D796" s="67"/>
      <c r="E796" s="68"/>
      <c r="F796" s="68"/>
      <c r="G796" s="68"/>
      <c r="H796" s="69"/>
      <c r="I796" s="68"/>
      <c r="J796" s="67"/>
      <c r="K796" s="70"/>
      <c r="L796" s="71"/>
      <c r="M796" s="66"/>
      <c r="N796" s="62"/>
      <c r="O796" s="72"/>
      <c r="P796" s="62"/>
      <c r="Q796" s="62"/>
      <c r="R796" s="62"/>
      <c r="S796" s="62"/>
      <c r="T796" s="73"/>
      <c r="U796" s="74"/>
      <c r="V796" s="75"/>
      <c r="W796" s="75"/>
      <c r="X796" s="76"/>
      <c r="Y796" s="77"/>
      <c r="Z796" s="78"/>
      <c r="AA796" s="78"/>
      <c r="AB796" s="78"/>
      <c r="AC796" s="78"/>
      <c r="AD796" s="79"/>
      <c r="AE796" s="78"/>
      <c r="AF796" s="80"/>
      <c r="AG796" s="81"/>
      <c r="AH796" s="80"/>
      <c r="AI796" s="62"/>
      <c r="AJ796" s="62"/>
      <c r="AK796" s="73"/>
      <c r="AL796" s="62"/>
      <c r="AM796" s="73"/>
      <c r="AN796" s="73"/>
      <c r="AO796" s="82"/>
      <c r="AP796" s="82"/>
      <c r="AQ796" s="83"/>
    </row>
    <row r="797" spans="1:43" s="84" customFormat="1" x14ac:dyDescent="0.25">
      <c r="A797" s="62"/>
      <c r="B797" s="67"/>
      <c r="C797" s="62"/>
      <c r="D797" s="67"/>
      <c r="E797" s="68"/>
      <c r="F797" s="68"/>
      <c r="G797" s="68"/>
      <c r="H797" s="69"/>
      <c r="I797" s="68"/>
      <c r="J797" s="67"/>
      <c r="K797" s="70"/>
      <c r="L797" s="71"/>
      <c r="M797" s="66"/>
      <c r="N797" s="62"/>
      <c r="O797" s="72"/>
      <c r="P797" s="62"/>
      <c r="Q797" s="62"/>
      <c r="R797" s="62"/>
      <c r="S797" s="62"/>
      <c r="T797" s="73"/>
      <c r="U797" s="74"/>
      <c r="V797" s="75"/>
      <c r="W797" s="75"/>
      <c r="X797" s="76"/>
      <c r="Y797" s="77"/>
      <c r="Z797" s="78"/>
      <c r="AA797" s="78"/>
      <c r="AB797" s="78"/>
      <c r="AC797" s="78"/>
      <c r="AD797" s="79"/>
      <c r="AE797" s="78"/>
      <c r="AF797" s="80"/>
      <c r="AG797" s="81"/>
      <c r="AH797" s="80"/>
      <c r="AI797" s="62"/>
      <c r="AJ797" s="62"/>
      <c r="AK797" s="73"/>
      <c r="AL797" s="62"/>
      <c r="AM797" s="73"/>
      <c r="AN797" s="73"/>
      <c r="AO797" s="82"/>
      <c r="AP797" s="82"/>
      <c r="AQ797" s="83"/>
    </row>
    <row r="798" spans="1:43" s="84" customFormat="1" x14ac:dyDescent="0.25">
      <c r="A798" s="62"/>
      <c r="B798" s="67"/>
      <c r="C798" s="62"/>
      <c r="D798" s="67"/>
      <c r="E798" s="68"/>
      <c r="F798" s="68"/>
      <c r="G798" s="68"/>
      <c r="H798" s="69"/>
      <c r="I798" s="68"/>
      <c r="J798" s="67"/>
      <c r="K798" s="70"/>
      <c r="L798" s="71"/>
      <c r="M798" s="66"/>
      <c r="N798" s="62"/>
      <c r="O798" s="72"/>
      <c r="P798" s="62"/>
      <c r="Q798" s="62"/>
      <c r="R798" s="62"/>
      <c r="S798" s="62"/>
      <c r="T798" s="73"/>
      <c r="U798" s="74"/>
      <c r="V798" s="75"/>
      <c r="W798" s="75"/>
      <c r="X798" s="76"/>
      <c r="Y798" s="77"/>
      <c r="Z798" s="78"/>
      <c r="AA798" s="78"/>
      <c r="AB798" s="78"/>
      <c r="AC798" s="78"/>
      <c r="AD798" s="79"/>
      <c r="AE798" s="78"/>
      <c r="AF798" s="80"/>
      <c r="AG798" s="81"/>
      <c r="AH798" s="80"/>
      <c r="AI798" s="62"/>
      <c r="AJ798" s="62"/>
      <c r="AK798" s="73"/>
      <c r="AL798" s="62"/>
      <c r="AM798" s="73"/>
      <c r="AN798" s="73"/>
      <c r="AO798" s="82"/>
      <c r="AP798" s="82"/>
      <c r="AQ798" s="83"/>
    </row>
    <row r="799" spans="1:43" s="84" customFormat="1" x14ac:dyDescent="0.25">
      <c r="A799" s="62"/>
      <c r="B799" s="67"/>
      <c r="C799" s="62"/>
      <c r="D799" s="67"/>
      <c r="E799" s="68"/>
      <c r="F799" s="68"/>
      <c r="G799" s="68"/>
      <c r="H799" s="69"/>
      <c r="I799" s="68"/>
      <c r="J799" s="67"/>
      <c r="K799" s="70"/>
      <c r="L799" s="71"/>
      <c r="M799" s="66"/>
      <c r="N799" s="62"/>
      <c r="O799" s="72"/>
      <c r="P799" s="62"/>
      <c r="Q799" s="62"/>
      <c r="R799" s="62"/>
      <c r="S799" s="62"/>
      <c r="T799" s="73"/>
      <c r="U799" s="74"/>
      <c r="V799" s="75"/>
      <c r="W799" s="75"/>
      <c r="X799" s="76"/>
      <c r="Y799" s="77"/>
      <c r="Z799" s="78"/>
      <c r="AA799" s="78"/>
      <c r="AB799" s="78"/>
      <c r="AC799" s="78"/>
      <c r="AD799" s="79"/>
      <c r="AE799" s="78"/>
      <c r="AF799" s="80"/>
      <c r="AG799" s="81"/>
      <c r="AH799" s="80"/>
      <c r="AI799" s="62"/>
      <c r="AJ799" s="62"/>
      <c r="AK799" s="73"/>
      <c r="AL799" s="62"/>
      <c r="AM799" s="73"/>
      <c r="AN799" s="73"/>
      <c r="AO799" s="82"/>
      <c r="AP799" s="82"/>
      <c r="AQ799" s="83"/>
    </row>
    <row r="800" spans="1:43" s="84" customFormat="1" x14ac:dyDescent="0.25">
      <c r="A800" s="62"/>
      <c r="B800" s="67"/>
      <c r="C800" s="62"/>
      <c r="D800" s="67"/>
      <c r="E800" s="68"/>
      <c r="F800" s="68"/>
      <c r="G800" s="68"/>
      <c r="H800" s="69"/>
      <c r="I800" s="68"/>
      <c r="J800" s="67"/>
      <c r="K800" s="70"/>
      <c r="L800" s="71"/>
      <c r="M800" s="66"/>
      <c r="N800" s="62"/>
      <c r="O800" s="72"/>
      <c r="P800" s="62"/>
      <c r="Q800" s="62"/>
      <c r="R800" s="62"/>
      <c r="S800" s="62"/>
      <c r="T800" s="73"/>
      <c r="U800" s="74"/>
      <c r="V800" s="75"/>
      <c r="W800" s="75"/>
      <c r="X800" s="76"/>
      <c r="Y800" s="77"/>
      <c r="Z800" s="78"/>
      <c r="AA800" s="78"/>
      <c r="AB800" s="78"/>
      <c r="AC800" s="78"/>
      <c r="AD800" s="79"/>
      <c r="AE800" s="78"/>
      <c r="AF800" s="80"/>
      <c r="AG800" s="81"/>
      <c r="AH800" s="80"/>
      <c r="AI800" s="62"/>
      <c r="AJ800" s="62"/>
      <c r="AK800" s="73"/>
      <c r="AL800" s="62"/>
      <c r="AM800" s="73"/>
      <c r="AN800" s="73"/>
      <c r="AO800" s="82"/>
      <c r="AP800" s="82"/>
      <c r="AQ800" s="83"/>
    </row>
    <row r="801" spans="1:43" s="84" customFormat="1" x14ac:dyDescent="0.25">
      <c r="A801" s="62"/>
      <c r="B801" s="67"/>
      <c r="C801" s="62"/>
      <c r="D801" s="67"/>
      <c r="E801" s="68"/>
      <c r="F801" s="68"/>
      <c r="G801" s="68"/>
      <c r="H801" s="69"/>
      <c r="I801" s="68"/>
      <c r="J801" s="67"/>
      <c r="K801" s="70"/>
      <c r="L801" s="71"/>
      <c r="M801" s="66"/>
      <c r="N801" s="62"/>
      <c r="O801" s="72"/>
      <c r="P801" s="62"/>
      <c r="Q801" s="62"/>
      <c r="R801" s="62"/>
      <c r="S801" s="62"/>
      <c r="T801" s="73"/>
      <c r="U801" s="74"/>
      <c r="V801" s="75"/>
      <c r="W801" s="75"/>
      <c r="X801" s="76"/>
      <c r="Y801" s="77"/>
      <c r="Z801" s="78"/>
      <c r="AA801" s="78"/>
      <c r="AB801" s="78"/>
      <c r="AC801" s="78"/>
      <c r="AD801" s="79"/>
      <c r="AE801" s="78"/>
      <c r="AF801" s="80"/>
      <c r="AG801" s="81"/>
      <c r="AH801" s="80"/>
      <c r="AI801" s="62"/>
      <c r="AJ801" s="62"/>
      <c r="AK801" s="73"/>
      <c r="AL801" s="62"/>
      <c r="AM801" s="73"/>
      <c r="AN801" s="73"/>
      <c r="AO801" s="82"/>
      <c r="AP801" s="82"/>
      <c r="AQ801" s="83"/>
    </row>
    <row r="802" spans="1:43" s="84" customFormat="1" x14ac:dyDescent="0.25">
      <c r="A802" s="62"/>
      <c r="B802" s="67"/>
      <c r="C802" s="62"/>
      <c r="D802" s="67"/>
      <c r="E802" s="68"/>
      <c r="F802" s="68"/>
      <c r="G802" s="68"/>
      <c r="H802" s="69"/>
      <c r="I802" s="68"/>
      <c r="J802" s="67"/>
      <c r="K802" s="70"/>
      <c r="L802" s="71"/>
      <c r="M802" s="66"/>
      <c r="N802" s="62"/>
      <c r="O802" s="72"/>
      <c r="P802" s="62"/>
      <c r="Q802" s="62"/>
      <c r="R802" s="62"/>
      <c r="S802" s="62"/>
      <c r="T802" s="73"/>
      <c r="U802" s="74"/>
      <c r="V802" s="75"/>
      <c r="W802" s="75"/>
      <c r="X802" s="76"/>
      <c r="Y802" s="77"/>
      <c r="Z802" s="78"/>
      <c r="AA802" s="78"/>
      <c r="AB802" s="78"/>
      <c r="AC802" s="78"/>
      <c r="AD802" s="79"/>
      <c r="AE802" s="78"/>
      <c r="AF802" s="80"/>
      <c r="AG802" s="81"/>
      <c r="AH802" s="80"/>
      <c r="AI802" s="62"/>
      <c r="AJ802" s="62"/>
      <c r="AK802" s="73"/>
      <c r="AL802" s="62"/>
      <c r="AM802" s="73"/>
      <c r="AN802" s="73"/>
      <c r="AO802" s="82"/>
      <c r="AP802" s="82"/>
      <c r="AQ802" s="83"/>
    </row>
    <row r="803" spans="1:43" s="84" customFormat="1" x14ac:dyDescent="0.25">
      <c r="A803" s="62"/>
      <c r="B803" s="67"/>
      <c r="C803" s="62"/>
      <c r="D803" s="67"/>
      <c r="E803" s="68"/>
      <c r="F803" s="68"/>
      <c r="G803" s="68"/>
      <c r="H803" s="69"/>
      <c r="I803" s="68"/>
      <c r="J803" s="67"/>
      <c r="K803" s="70"/>
      <c r="L803" s="71"/>
      <c r="M803" s="66"/>
      <c r="N803" s="62"/>
      <c r="O803" s="72"/>
      <c r="P803" s="62"/>
      <c r="Q803" s="62"/>
      <c r="R803" s="62"/>
      <c r="S803" s="62"/>
      <c r="T803" s="73"/>
      <c r="U803" s="74"/>
      <c r="V803" s="75"/>
      <c r="W803" s="75"/>
      <c r="X803" s="76"/>
      <c r="Y803" s="77"/>
      <c r="Z803" s="78"/>
      <c r="AA803" s="78"/>
      <c r="AB803" s="78"/>
      <c r="AC803" s="78"/>
      <c r="AD803" s="79"/>
      <c r="AE803" s="78"/>
      <c r="AF803" s="80"/>
      <c r="AG803" s="81"/>
      <c r="AH803" s="80"/>
      <c r="AI803" s="62"/>
      <c r="AJ803" s="62"/>
      <c r="AK803" s="73"/>
      <c r="AL803" s="62"/>
      <c r="AM803" s="73"/>
      <c r="AN803" s="73"/>
      <c r="AO803" s="82"/>
      <c r="AP803" s="82"/>
      <c r="AQ803" s="83"/>
    </row>
    <row r="804" spans="1:43" s="84" customFormat="1" x14ac:dyDescent="0.25">
      <c r="A804" s="62"/>
      <c r="B804" s="67"/>
      <c r="C804" s="62"/>
      <c r="D804" s="67"/>
      <c r="E804" s="68"/>
      <c r="F804" s="68"/>
      <c r="G804" s="68"/>
      <c r="H804" s="69"/>
      <c r="I804" s="68"/>
      <c r="J804" s="67"/>
      <c r="K804" s="70"/>
      <c r="L804" s="71"/>
      <c r="M804" s="66"/>
      <c r="N804" s="62"/>
      <c r="O804" s="72"/>
      <c r="P804" s="62"/>
      <c r="Q804" s="62"/>
      <c r="R804" s="62"/>
      <c r="S804" s="62"/>
      <c r="T804" s="73"/>
      <c r="U804" s="74"/>
      <c r="V804" s="75"/>
      <c r="W804" s="75"/>
      <c r="X804" s="76"/>
      <c r="Y804" s="77"/>
      <c r="Z804" s="78"/>
      <c r="AA804" s="78"/>
      <c r="AB804" s="78"/>
      <c r="AC804" s="78"/>
      <c r="AD804" s="79"/>
      <c r="AE804" s="78"/>
      <c r="AF804" s="80"/>
      <c r="AG804" s="81"/>
      <c r="AH804" s="80"/>
      <c r="AI804" s="62"/>
      <c r="AJ804" s="62"/>
      <c r="AK804" s="73"/>
      <c r="AL804" s="62"/>
      <c r="AM804" s="73"/>
      <c r="AN804" s="73"/>
      <c r="AO804" s="82"/>
      <c r="AP804" s="82"/>
      <c r="AQ804" s="83"/>
    </row>
    <row r="805" spans="1:43" s="84" customFormat="1" x14ac:dyDescent="0.25">
      <c r="A805" s="62"/>
      <c r="B805" s="67"/>
      <c r="C805" s="62"/>
      <c r="D805" s="67"/>
      <c r="E805" s="68"/>
      <c r="F805" s="68"/>
      <c r="G805" s="68"/>
      <c r="H805" s="69"/>
      <c r="I805" s="68"/>
      <c r="J805" s="67"/>
      <c r="K805" s="70"/>
      <c r="L805" s="71"/>
      <c r="M805" s="66"/>
      <c r="N805" s="62"/>
      <c r="O805" s="72"/>
      <c r="P805" s="62"/>
      <c r="Q805" s="62"/>
      <c r="R805" s="62"/>
      <c r="S805" s="62"/>
      <c r="T805" s="73"/>
      <c r="U805" s="74"/>
      <c r="V805" s="75"/>
      <c r="W805" s="75"/>
      <c r="X805" s="76"/>
      <c r="Y805" s="77"/>
      <c r="Z805" s="78"/>
      <c r="AA805" s="78"/>
      <c r="AB805" s="78"/>
      <c r="AC805" s="78"/>
      <c r="AD805" s="79"/>
      <c r="AE805" s="78"/>
      <c r="AF805" s="80"/>
      <c r="AG805" s="81"/>
      <c r="AH805" s="80"/>
      <c r="AI805" s="62"/>
      <c r="AJ805" s="62"/>
      <c r="AK805" s="73"/>
      <c r="AL805" s="62"/>
      <c r="AM805" s="73"/>
      <c r="AN805" s="73"/>
      <c r="AO805" s="82"/>
      <c r="AP805" s="82"/>
      <c r="AQ805" s="83"/>
    </row>
    <row r="806" spans="1:43" s="84" customFormat="1" x14ac:dyDescent="0.25">
      <c r="A806" s="62"/>
      <c r="B806" s="67"/>
      <c r="C806" s="62"/>
      <c r="D806" s="67"/>
      <c r="E806" s="68"/>
      <c r="F806" s="68"/>
      <c r="G806" s="68"/>
      <c r="H806" s="69"/>
      <c r="I806" s="68"/>
      <c r="J806" s="67"/>
      <c r="K806" s="70"/>
      <c r="L806" s="71"/>
      <c r="M806" s="66"/>
      <c r="N806" s="62"/>
      <c r="O806" s="72"/>
      <c r="P806" s="62"/>
      <c r="Q806" s="62"/>
      <c r="R806" s="62"/>
      <c r="S806" s="62"/>
      <c r="T806" s="73"/>
      <c r="U806" s="74"/>
      <c r="V806" s="75"/>
      <c r="W806" s="75"/>
      <c r="X806" s="76"/>
      <c r="Y806" s="77"/>
      <c r="Z806" s="78"/>
      <c r="AA806" s="78"/>
      <c r="AB806" s="78"/>
      <c r="AC806" s="78"/>
      <c r="AD806" s="79"/>
      <c r="AE806" s="78"/>
      <c r="AF806" s="80"/>
      <c r="AG806" s="81"/>
      <c r="AH806" s="80"/>
      <c r="AI806" s="62"/>
      <c r="AJ806" s="62"/>
      <c r="AK806" s="73"/>
      <c r="AL806" s="62"/>
      <c r="AM806" s="73"/>
      <c r="AN806" s="73"/>
      <c r="AO806" s="82"/>
      <c r="AP806" s="82"/>
      <c r="AQ806" s="83"/>
    </row>
    <row r="807" spans="1:43" s="84" customFormat="1" x14ac:dyDescent="0.25">
      <c r="A807" s="62"/>
      <c r="B807" s="67"/>
      <c r="C807" s="62"/>
      <c r="D807" s="67"/>
      <c r="E807" s="68"/>
      <c r="F807" s="68"/>
      <c r="G807" s="68"/>
      <c r="H807" s="69"/>
      <c r="I807" s="68"/>
      <c r="J807" s="67"/>
      <c r="K807" s="70"/>
      <c r="L807" s="71"/>
      <c r="M807" s="66"/>
      <c r="N807" s="62"/>
      <c r="O807" s="72"/>
      <c r="P807" s="62"/>
      <c r="Q807" s="62"/>
      <c r="R807" s="62"/>
      <c r="S807" s="62"/>
      <c r="T807" s="73"/>
      <c r="U807" s="74"/>
      <c r="V807" s="75"/>
      <c r="W807" s="75"/>
      <c r="X807" s="76"/>
      <c r="Y807" s="77"/>
      <c r="Z807" s="78"/>
      <c r="AA807" s="78"/>
      <c r="AB807" s="78"/>
      <c r="AC807" s="78"/>
      <c r="AD807" s="79"/>
      <c r="AE807" s="78"/>
      <c r="AF807" s="80"/>
      <c r="AG807" s="81"/>
      <c r="AH807" s="80"/>
      <c r="AI807" s="62"/>
      <c r="AJ807" s="62"/>
      <c r="AK807" s="73"/>
      <c r="AL807" s="62"/>
      <c r="AM807" s="73"/>
      <c r="AN807" s="73"/>
      <c r="AO807" s="82"/>
      <c r="AP807" s="82"/>
      <c r="AQ807" s="83"/>
    </row>
    <row r="808" spans="1:43" s="84" customFormat="1" x14ac:dyDescent="0.25">
      <c r="A808" s="62"/>
      <c r="B808" s="67"/>
      <c r="C808" s="62"/>
      <c r="D808" s="67"/>
      <c r="E808" s="68"/>
      <c r="F808" s="68"/>
      <c r="G808" s="68"/>
      <c r="H808" s="69"/>
      <c r="I808" s="68"/>
      <c r="J808" s="67"/>
      <c r="K808" s="70"/>
      <c r="L808" s="71"/>
      <c r="M808" s="66"/>
      <c r="N808" s="62"/>
      <c r="O808" s="72"/>
      <c r="P808" s="62"/>
      <c r="Q808" s="62"/>
      <c r="R808" s="62"/>
      <c r="S808" s="62"/>
      <c r="T808" s="73"/>
      <c r="U808" s="74"/>
      <c r="V808" s="75"/>
      <c r="W808" s="75"/>
      <c r="X808" s="76"/>
      <c r="Y808" s="77"/>
      <c r="Z808" s="78"/>
      <c r="AA808" s="78"/>
      <c r="AB808" s="78"/>
      <c r="AC808" s="78"/>
      <c r="AD808" s="79"/>
      <c r="AE808" s="78"/>
      <c r="AF808" s="80"/>
      <c r="AG808" s="81"/>
      <c r="AH808" s="80"/>
      <c r="AI808" s="62"/>
      <c r="AJ808" s="62"/>
      <c r="AK808" s="73"/>
      <c r="AL808" s="62"/>
      <c r="AM808" s="73"/>
      <c r="AN808" s="73"/>
      <c r="AO808" s="82"/>
      <c r="AP808" s="82"/>
      <c r="AQ808" s="83"/>
    </row>
    <row r="809" spans="1:43" s="84" customFormat="1" x14ac:dyDescent="0.25">
      <c r="A809" s="62"/>
      <c r="B809" s="67"/>
      <c r="C809" s="62"/>
      <c r="D809" s="67"/>
      <c r="E809" s="68"/>
      <c r="F809" s="68"/>
      <c r="G809" s="68"/>
      <c r="H809" s="69"/>
      <c r="I809" s="68"/>
      <c r="J809" s="67"/>
      <c r="K809" s="70"/>
      <c r="L809" s="71"/>
      <c r="M809" s="66"/>
      <c r="N809" s="62"/>
      <c r="O809" s="72"/>
      <c r="P809" s="62"/>
      <c r="Q809" s="62"/>
      <c r="R809" s="62"/>
      <c r="S809" s="62"/>
      <c r="T809" s="73"/>
      <c r="U809" s="74"/>
      <c r="V809" s="75"/>
      <c r="W809" s="75"/>
      <c r="X809" s="76"/>
      <c r="Y809" s="77"/>
      <c r="Z809" s="78"/>
      <c r="AA809" s="78"/>
      <c r="AB809" s="78"/>
      <c r="AC809" s="78"/>
      <c r="AD809" s="79"/>
      <c r="AE809" s="78"/>
      <c r="AF809" s="80"/>
      <c r="AG809" s="81"/>
      <c r="AH809" s="80"/>
      <c r="AI809" s="62"/>
      <c r="AJ809" s="62"/>
      <c r="AK809" s="73"/>
      <c r="AL809" s="62"/>
      <c r="AM809" s="73"/>
      <c r="AN809" s="73"/>
      <c r="AO809" s="82"/>
      <c r="AP809" s="82"/>
      <c r="AQ809" s="83"/>
    </row>
    <row r="810" spans="1:43" s="84" customFormat="1" x14ac:dyDescent="0.25">
      <c r="A810" s="62"/>
      <c r="B810" s="67"/>
      <c r="C810" s="62"/>
      <c r="D810" s="67"/>
      <c r="E810" s="68"/>
      <c r="F810" s="68"/>
      <c r="G810" s="68"/>
      <c r="H810" s="69"/>
      <c r="I810" s="68"/>
      <c r="J810" s="67"/>
      <c r="K810" s="70"/>
      <c r="L810" s="71"/>
      <c r="M810" s="66"/>
      <c r="N810" s="62"/>
      <c r="O810" s="72"/>
      <c r="P810" s="62"/>
      <c r="Q810" s="62"/>
      <c r="R810" s="62"/>
      <c r="S810" s="62"/>
      <c r="T810" s="73"/>
      <c r="U810" s="74"/>
      <c r="V810" s="75"/>
      <c r="W810" s="75"/>
      <c r="X810" s="76"/>
      <c r="Y810" s="77"/>
      <c r="Z810" s="78"/>
      <c r="AA810" s="78"/>
      <c r="AB810" s="78"/>
      <c r="AC810" s="78"/>
      <c r="AD810" s="79"/>
      <c r="AE810" s="78"/>
      <c r="AF810" s="80"/>
      <c r="AG810" s="81"/>
      <c r="AH810" s="80"/>
      <c r="AI810" s="62"/>
      <c r="AJ810" s="62"/>
      <c r="AK810" s="73"/>
      <c r="AL810" s="62"/>
      <c r="AM810" s="73"/>
      <c r="AN810" s="73"/>
      <c r="AO810" s="82"/>
      <c r="AP810" s="82"/>
      <c r="AQ810" s="83"/>
    </row>
    <row r="811" spans="1:43" s="84" customFormat="1" x14ac:dyDescent="0.25">
      <c r="A811" s="62"/>
      <c r="B811" s="67"/>
      <c r="C811" s="62"/>
      <c r="D811" s="67"/>
      <c r="E811" s="68"/>
      <c r="F811" s="68"/>
      <c r="G811" s="68"/>
      <c r="H811" s="69"/>
      <c r="I811" s="68"/>
      <c r="J811" s="67"/>
      <c r="K811" s="70"/>
      <c r="L811" s="71"/>
      <c r="M811" s="66"/>
      <c r="N811" s="62"/>
      <c r="O811" s="72"/>
      <c r="P811" s="62"/>
      <c r="Q811" s="62"/>
      <c r="R811" s="62"/>
      <c r="S811" s="62"/>
      <c r="T811" s="73"/>
      <c r="U811" s="74"/>
      <c r="V811" s="75"/>
      <c r="W811" s="75"/>
      <c r="X811" s="76"/>
      <c r="Y811" s="77"/>
      <c r="Z811" s="78"/>
      <c r="AA811" s="78"/>
      <c r="AB811" s="78"/>
      <c r="AC811" s="78"/>
      <c r="AD811" s="79"/>
      <c r="AE811" s="78"/>
      <c r="AF811" s="80"/>
      <c r="AG811" s="81"/>
      <c r="AH811" s="80"/>
      <c r="AI811" s="62"/>
      <c r="AJ811" s="62"/>
      <c r="AK811" s="73"/>
      <c r="AL811" s="62"/>
      <c r="AM811" s="73"/>
      <c r="AN811" s="73"/>
      <c r="AO811" s="82"/>
      <c r="AP811" s="82"/>
      <c r="AQ811" s="83"/>
    </row>
    <row r="812" spans="1:43" s="84" customFormat="1" x14ac:dyDescent="0.25">
      <c r="A812" s="62"/>
      <c r="B812" s="67"/>
      <c r="C812" s="62"/>
      <c r="D812" s="67"/>
      <c r="E812" s="68"/>
      <c r="F812" s="68"/>
      <c r="G812" s="68"/>
      <c r="H812" s="69"/>
      <c r="I812" s="68"/>
      <c r="J812" s="67"/>
      <c r="K812" s="70"/>
      <c r="L812" s="71"/>
      <c r="M812" s="66"/>
      <c r="N812" s="62"/>
      <c r="O812" s="72"/>
      <c r="P812" s="62"/>
      <c r="Q812" s="62"/>
      <c r="R812" s="62"/>
      <c r="S812" s="62"/>
      <c r="T812" s="73"/>
      <c r="U812" s="74"/>
      <c r="V812" s="75"/>
      <c r="W812" s="75"/>
      <c r="X812" s="76"/>
      <c r="Y812" s="77"/>
      <c r="Z812" s="78"/>
      <c r="AA812" s="78"/>
      <c r="AB812" s="78"/>
      <c r="AC812" s="78"/>
      <c r="AD812" s="79"/>
      <c r="AE812" s="78"/>
      <c r="AF812" s="80"/>
      <c r="AG812" s="81"/>
      <c r="AH812" s="80"/>
      <c r="AI812" s="62"/>
      <c r="AJ812" s="62"/>
      <c r="AK812" s="73"/>
      <c r="AL812" s="62"/>
      <c r="AM812" s="73"/>
      <c r="AN812" s="73"/>
      <c r="AO812" s="82"/>
      <c r="AP812" s="82"/>
      <c r="AQ812" s="83"/>
    </row>
    <row r="813" spans="1:43" s="84" customFormat="1" x14ac:dyDescent="0.25">
      <c r="A813" s="62"/>
      <c r="B813" s="67"/>
      <c r="C813" s="62"/>
      <c r="D813" s="67"/>
      <c r="E813" s="68"/>
      <c r="F813" s="68"/>
      <c r="G813" s="68"/>
      <c r="H813" s="69"/>
      <c r="I813" s="68"/>
      <c r="J813" s="67"/>
      <c r="K813" s="70"/>
      <c r="L813" s="71"/>
      <c r="M813" s="66"/>
      <c r="N813" s="62"/>
      <c r="O813" s="72"/>
      <c r="P813" s="62"/>
      <c r="Q813" s="62"/>
      <c r="R813" s="62"/>
      <c r="S813" s="62"/>
      <c r="T813" s="73"/>
      <c r="U813" s="74"/>
      <c r="V813" s="75"/>
      <c r="W813" s="75"/>
      <c r="X813" s="76"/>
      <c r="Y813" s="77"/>
      <c r="Z813" s="78"/>
      <c r="AA813" s="78"/>
      <c r="AB813" s="78"/>
      <c r="AC813" s="78"/>
      <c r="AD813" s="79"/>
      <c r="AE813" s="78"/>
      <c r="AF813" s="80"/>
      <c r="AG813" s="81"/>
      <c r="AH813" s="80"/>
      <c r="AI813" s="62"/>
      <c r="AJ813" s="62"/>
      <c r="AK813" s="73"/>
      <c r="AL813" s="62"/>
      <c r="AM813" s="73"/>
      <c r="AN813" s="73"/>
      <c r="AO813" s="82"/>
      <c r="AP813" s="82"/>
      <c r="AQ813" s="83"/>
    </row>
    <row r="814" spans="1:43" s="84" customFormat="1" x14ac:dyDescent="0.25">
      <c r="A814" s="62"/>
      <c r="B814" s="67"/>
      <c r="C814" s="62"/>
      <c r="D814" s="67"/>
      <c r="E814" s="68"/>
      <c r="F814" s="68"/>
      <c r="G814" s="68"/>
      <c r="H814" s="69"/>
      <c r="I814" s="68"/>
      <c r="J814" s="67"/>
      <c r="K814" s="70"/>
      <c r="L814" s="71"/>
      <c r="M814" s="66"/>
      <c r="N814" s="62"/>
      <c r="O814" s="72"/>
      <c r="P814" s="62"/>
      <c r="Q814" s="62"/>
      <c r="R814" s="62"/>
      <c r="S814" s="62"/>
      <c r="T814" s="73"/>
      <c r="U814" s="74"/>
      <c r="V814" s="75"/>
      <c r="W814" s="75"/>
      <c r="X814" s="76"/>
      <c r="Y814" s="77"/>
      <c r="Z814" s="78"/>
      <c r="AA814" s="78"/>
      <c r="AB814" s="78"/>
      <c r="AC814" s="78"/>
      <c r="AD814" s="79"/>
      <c r="AE814" s="78"/>
      <c r="AF814" s="80"/>
      <c r="AG814" s="81"/>
      <c r="AH814" s="80"/>
      <c r="AI814" s="62"/>
      <c r="AJ814" s="62"/>
      <c r="AK814" s="73"/>
      <c r="AL814" s="62"/>
      <c r="AM814" s="73"/>
      <c r="AN814" s="73"/>
      <c r="AO814" s="82"/>
      <c r="AP814" s="82"/>
      <c r="AQ814" s="83"/>
    </row>
    <row r="815" spans="1:43" s="84" customFormat="1" x14ac:dyDescent="0.25">
      <c r="A815" s="62"/>
      <c r="B815" s="67"/>
      <c r="C815" s="62"/>
      <c r="D815" s="67"/>
      <c r="E815" s="68"/>
      <c r="F815" s="68"/>
      <c r="G815" s="68"/>
      <c r="H815" s="69"/>
      <c r="I815" s="68"/>
      <c r="J815" s="67"/>
      <c r="K815" s="70"/>
      <c r="L815" s="71"/>
      <c r="M815" s="66"/>
      <c r="N815" s="62"/>
      <c r="O815" s="72"/>
      <c r="P815" s="62"/>
      <c r="Q815" s="62"/>
      <c r="R815" s="62"/>
      <c r="S815" s="62"/>
      <c r="T815" s="73"/>
      <c r="U815" s="74"/>
      <c r="V815" s="75"/>
      <c r="W815" s="75"/>
      <c r="X815" s="76"/>
      <c r="Y815" s="77"/>
      <c r="Z815" s="78"/>
      <c r="AA815" s="78"/>
      <c r="AB815" s="78"/>
      <c r="AC815" s="78"/>
      <c r="AD815" s="79"/>
      <c r="AE815" s="78"/>
      <c r="AF815" s="80"/>
      <c r="AG815" s="81"/>
      <c r="AH815" s="80"/>
      <c r="AI815" s="62"/>
      <c r="AJ815" s="62"/>
      <c r="AK815" s="73"/>
      <c r="AL815" s="62"/>
      <c r="AM815" s="73"/>
      <c r="AN815" s="73"/>
      <c r="AO815" s="82"/>
      <c r="AP815" s="82"/>
      <c r="AQ815" s="83"/>
    </row>
    <row r="816" spans="1:43" s="84" customFormat="1" x14ac:dyDescent="0.25">
      <c r="A816" s="62"/>
      <c r="B816" s="67"/>
      <c r="C816" s="62"/>
      <c r="D816" s="67"/>
      <c r="E816" s="68"/>
      <c r="F816" s="68"/>
      <c r="G816" s="68"/>
      <c r="H816" s="69"/>
      <c r="I816" s="68"/>
      <c r="J816" s="67"/>
      <c r="K816" s="70"/>
      <c r="L816" s="71"/>
      <c r="M816" s="66"/>
      <c r="N816" s="62"/>
      <c r="O816" s="72"/>
      <c r="P816" s="62"/>
      <c r="Q816" s="62"/>
      <c r="R816" s="62"/>
      <c r="S816" s="62"/>
      <c r="T816" s="73"/>
      <c r="U816" s="74"/>
      <c r="V816" s="75"/>
      <c r="W816" s="75"/>
      <c r="X816" s="76"/>
      <c r="Y816" s="77"/>
      <c r="Z816" s="78"/>
      <c r="AA816" s="78"/>
      <c r="AB816" s="78"/>
      <c r="AC816" s="78"/>
      <c r="AD816" s="79"/>
      <c r="AE816" s="78"/>
      <c r="AF816" s="80"/>
      <c r="AG816" s="81"/>
      <c r="AH816" s="80"/>
      <c r="AI816" s="62"/>
      <c r="AJ816" s="62"/>
      <c r="AK816" s="73"/>
      <c r="AL816" s="62"/>
      <c r="AM816" s="73"/>
      <c r="AN816" s="73"/>
      <c r="AO816" s="82"/>
      <c r="AP816" s="82"/>
      <c r="AQ816" s="83"/>
    </row>
    <row r="817" spans="1:43" s="84" customFormat="1" x14ac:dyDescent="0.25">
      <c r="A817" s="62"/>
      <c r="B817" s="67"/>
      <c r="C817" s="62"/>
      <c r="D817" s="67"/>
      <c r="E817" s="68"/>
      <c r="F817" s="68"/>
      <c r="G817" s="68"/>
      <c r="H817" s="69"/>
      <c r="I817" s="68"/>
      <c r="J817" s="67"/>
      <c r="K817" s="70"/>
      <c r="L817" s="71"/>
      <c r="M817" s="66"/>
      <c r="N817" s="62"/>
      <c r="O817" s="72"/>
      <c r="P817" s="62"/>
      <c r="Q817" s="62"/>
      <c r="R817" s="62"/>
      <c r="S817" s="62"/>
      <c r="T817" s="73"/>
      <c r="U817" s="74"/>
      <c r="V817" s="75"/>
      <c r="W817" s="75"/>
      <c r="X817" s="76"/>
      <c r="Y817" s="77"/>
      <c r="Z817" s="78"/>
      <c r="AA817" s="78"/>
      <c r="AB817" s="78"/>
      <c r="AC817" s="78"/>
      <c r="AD817" s="79"/>
      <c r="AE817" s="78"/>
      <c r="AF817" s="80"/>
      <c r="AG817" s="81"/>
      <c r="AH817" s="80"/>
      <c r="AI817" s="62"/>
      <c r="AJ817" s="62"/>
      <c r="AK817" s="73"/>
      <c r="AL817" s="62"/>
      <c r="AM817" s="73"/>
      <c r="AN817" s="73"/>
      <c r="AO817" s="82"/>
      <c r="AP817" s="82"/>
      <c r="AQ817" s="83"/>
    </row>
    <row r="818" spans="1:43" s="84" customFormat="1" x14ac:dyDescent="0.25">
      <c r="A818" s="62"/>
      <c r="B818" s="67"/>
      <c r="C818" s="62"/>
      <c r="D818" s="67"/>
      <c r="E818" s="68"/>
      <c r="F818" s="68"/>
      <c r="G818" s="68"/>
      <c r="H818" s="69"/>
      <c r="I818" s="68"/>
      <c r="J818" s="67"/>
      <c r="K818" s="70"/>
      <c r="L818" s="71"/>
      <c r="M818" s="66"/>
      <c r="N818" s="62"/>
      <c r="O818" s="72"/>
      <c r="P818" s="62"/>
      <c r="Q818" s="62"/>
      <c r="R818" s="62"/>
      <c r="S818" s="62"/>
      <c r="T818" s="73"/>
      <c r="U818" s="74"/>
      <c r="V818" s="75"/>
      <c r="W818" s="75"/>
      <c r="X818" s="76"/>
      <c r="Y818" s="77"/>
      <c r="Z818" s="78"/>
      <c r="AA818" s="78"/>
      <c r="AB818" s="78"/>
      <c r="AC818" s="78"/>
      <c r="AD818" s="79"/>
      <c r="AE818" s="78"/>
      <c r="AF818" s="80"/>
      <c r="AG818" s="81"/>
      <c r="AH818" s="80"/>
      <c r="AI818" s="62"/>
      <c r="AJ818" s="62"/>
      <c r="AK818" s="73"/>
      <c r="AL818" s="62"/>
      <c r="AM818" s="73"/>
      <c r="AN818" s="73"/>
      <c r="AO818" s="82"/>
      <c r="AP818" s="82"/>
      <c r="AQ818" s="83"/>
    </row>
    <row r="819" spans="1:43" s="84" customFormat="1" x14ac:dyDescent="0.25">
      <c r="A819" s="62"/>
      <c r="B819" s="67"/>
      <c r="C819" s="62"/>
      <c r="D819" s="67"/>
      <c r="E819" s="68"/>
      <c r="F819" s="68"/>
      <c r="G819" s="68"/>
      <c r="H819" s="69"/>
      <c r="I819" s="68"/>
      <c r="J819" s="67"/>
      <c r="K819" s="70"/>
      <c r="L819" s="71"/>
      <c r="M819" s="66"/>
      <c r="N819" s="62"/>
      <c r="O819" s="72"/>
      <c r="P819" s="62"/>
      <c r="Q819" s="62"/>
      <c r="R819" s="62"/>
      <c r="S819" s="62"/>
      <c r="T819" s="73"/>
      <c r="U819" s="74"/>
      <c r="V819" s="75"/>
      <c r="W819" s="75"/>
      <c r="X819" s="76"/>
      <c r="Y819" s="77"/>
      <c r="Z819" s="78"/>
      <c r="AA819" s="78"/>
      <c r="AB819" s="78"/>
      <c r="AC819" s="78"/>
      <c r="AD819" s="79"/>
      <c r="AE819" s="78"/>
      <c r="AF819" s="80"/>
      <c r="AG819" s="81"/>
      <c r="AH819" s="80"/>
      <c r="AI819" s="62"/>
      <c r="AJ819" s="62"/>
      <c r="AK819" s="73"/>
      <c r="AL819" s="62"/>
      <c r="AM819" s="73"/>
      <c r="AN819" s="73"/>
      <c r="AO819" s="82"/>
      <c r="AP819" s="82"/>
      <c r="AQ819" s="83"/>
    </row>
    <row r="820" spans="1:43" s="84" customFormat="1" x14ac:dyDescent="0.25">
      <c r="A820" s="62"/>
      <c r="B820" s="67"/>
      <c r="C820" s="62"/>
      <c r="D820" s="67"/>
      <c r="E820" s="68"/>
      <c r="F820" s="68"/>
      <c r="G820" s="68"/>
      <c r="H820" s="69"/>
      <c r="I820" s="68"/>
      <c r="J820" s="67"/>
      <c r="K820" s="70"/>
      <c r="L820" s="71"/>
      <c r="M820" s="66"/>
      <c r="N820" s="62"/>
      <c r="O820" s="72"/>
      <c r="P820" s="62"/>
      <c r="Q820" s="62"/>
      <c r="R820" s="62"/>
      <c r="S820" s="62"/>
      <c r="T820" s="73"/>
      <c r="U820" s="74"/>
      <c r="V820" s="75"/>
      <c r="W820" s="75"/>
      <c r="X820" s="76"/>
      <c r="Y820" s="77"/>
      <c r="Z820" s="78"/>
      <c r="AA820" s="78"/>
      <c r="AB820" s="78"/>
      <c r="AC820" s="78"/>
      <c r="AD820" s="79"/>
      <c r="AE820" s="78"/>
      <c r="AF820" s="80"/>
      <c r="AG820" s="81"/>
      <c r="AH820" s="80"/>
      <c r="AI820" s="62"/>
      <c r="AJ820" s="62"/>
      <c r="AK820" s="73"/>
      <c r="AL820" s="62"/>
      <c r="AM820" s="73"/>
      <c r="AN820" s="73"/>
      <c r="AO820" s="82"/>
      <c r="AP820" s="82"/>
      <c r="AQ820" s="83"/>
    </row>
    <row r="821" spans="1:43" s="84" customFormat="1" x14ac:dyDescent="0.25">
      <c r="A821" s="62"/>
      <c r="B821" s="67"/>
      <c r="C821" s="62"/>
      <c r="D821" s="67"/>
      <c r="E821" s="68"/>
      <c r="F821" s="68"/>
      <c r="G821" s="68"/>
      <c r="H821" s="69"/>
      <c r="I821" s="68"/>
      <c r="J821" s="67"/>
      <c r="K821" s="70"/>
      <c r="L821" s="71"/>
      <c r="M821" s="66"/>
      <c r="N821" s="62"/>
      <c r="O821" s="72"/>
      <c r="P821" s="62"/>
      <c r="Q821" s="62"/>
      <c r="R821" s="62"/>
      <c r="S821" s="62"/>
      <c r="T821" s="73"/>
      <c r="U821" s="74"/>
      <c r="V821" s="75"/>
      <c r="W821" s="75"/>
      <c r="X821" s="76"/>
      <c r="Y821" s="77"/>
      <c r="Z821" s="78"/>
      <c r="AA821" s="78"/>
      <c r="AB821" s="78"/>
      <c r="AC821" s="78"/>
      <c r="AD821" s="79"/>
      <c r="AE821" s="78"/>
      <c r="AF821" s="80"/>
      <c r="AG821" s="81"/>
      <c r="AH821" s="80"/>
      <c r="AI821" s="62"/>
      <c r="AJ821" s="62"/>
      <c r="AK821" s="73"/>
      <c r="AL821" s="62"/>
      <c r="AM821" s="73"/>
      <c r="AN821" s="73"/>
      <c r="AO821" s="82"/>
      <c r="AP821" s="82"/>
      <c r="AQ821" s="83"/>
    </row>
    <row r="822" spans="1:43" s="84" customFormat="1" x14ac:dyDescent="0.25">
      <c r="A822" s="62"/>
      <c r="B822" s="67"/>
      <c r="C822" s="62"/>
      <c r="D822" s="67"/>
      <c r="E822" s="68"/>
      <c r="F822" s="68"/>
      <c r="G822" s="68"/>
      <c r="H822" s="69"/>
      <c r="I822" s="68"/>
      <c r="J822" s="67"/>
      <c r="K822" s="70"/>
      <c r="L822" s="71"/>
      <c r="M822" s="66"/>
      <c r="N822" s="62"/>
      <c r="O822" s="72"/>
      <c r="P822" s="62"/>
      <c r="Q822" s="62"/>
      <c r="R822" s="62"/>
      <c r="S822" s="62"/>
      <c r="T822" s="73"/>
      <c r="U822" s="74"/>
      <c r="V822" s="75"/>
      <c r="W822" s="75"/>
      <c r="X822" s="76"/>
      <c r="Y822" s="77"/>
      <c r="Z822" s="78"/>
      <c r="AA822" s="78"/>
      <c r="AB822" s="78"/>
      <c r="AC822" s="78"/>
      <c r="AD822" s="79"/>
      <c r="AE822" s="78"/>
      <c r="AF822" s="80"/>
      <c r="AG822" s="81"/>
      <c r="AH822" s="80"/>
      <c r="AI822" s="62"/>
      <c r="AJ822" s="62"/>
      <c r="AK822" s="73"/>
      <c r="AL822" s="62"/>
      <c r="AM822" s="73"/>
      <c r="AN822" s="73"/>
      <c r="AO822" s="82"/>
      <c r="AP822" s="82"/>
      <c r="AQ822" s="83"/>
    </row>
    <row r="823" spans="1:43" s="84" customFormat="1" x14ac:dyDescent="0.25">
      <c r="A823" s="62"/>
      <c r="B823" s="67"/>
      <c r="C823" s="62"/>
      <c r="D823" s="67"/>
      <c r="E823" s="68"/>
      <c r="F823" s="68"/>
      <c r="G823" s="68"/>
      <c r="H823" s="69"/>
      <c r="I823" s="68"/>
      <c r="J823" s="67"/>
      <c r="K823" s="70"/>
      <c r="L823" s="71"/>
      <c r="M823" s="66"/>
      <c r="N823" s="62"/>
      <c r="O823" s="72"/>
      <c r="P823" s="62"/>
      <c r="Q823" s="62"/>
      <c r="R823" s="62"/>
      <c r="S823" s="62"/>
      <c r="T823" s="73"/>
      <c r="U823" s="74"/>
      <c r="V823" s="75"/>
      <c r="W823" s="75"/>
      <c r="X823" s="76"/>
      <c r="Y823" s="77"/>
      <c r="Z823" s="78"/>
      <c r="AA823" s="78"/>
      <c r="AB823" s="78"/>
      <c r="AC823" s="78"/>
      <c r="AD823" s="79"/>
      <c r="AE823" s="78"/>
      <c r="AF823" s="80"/>
      <c r="AG823" s="81"/>
      <c r="AH823" s="80"/>
      <c r="AI823" s="62"/>
      <c r="AJ823" s="62"/>
      <c r="AK823" s="73"/>
      <c r="AL823" s="62"/>
      <c r="AM823" s="73"/>
      <c r="AN823" s="73"/>
      <c r="AO823" s="82"/>
      <c r="AP823" s="82"/>
      <c r="AQ823" s="83"/>
    </row>
    <row r="824" spans="1:43" s="84" customFormat="1" x14ac:dyDescent="0.25">
      <c r="A824" s="62"/>
      <c r="B824" s="67"/>
      <c r="C824" s="62"/>
      <c r="D824" s="67"/>
      <c r="E824" s="68"/>
      <c r="F824" s="68"/>
      <c r="G824" s="68"/>
      <c r="H824" s="69"/>
      <c r="I824" s="68"/>
      <c r="J824" s="67"/>
      <c r="K824" s="70"/>
      <c r="L824" s="71"/>
      <c r="M824" s="66"/>
      <c r="N824" s="62"/>
      <c r="O824" s="72"/>
      <c r="P824" s="62"/>
      <c r="Q824" s="62"/>
      <c r="R824" s="62"/>
      <c r="S824" s="62"/>
      <c r="T824" s="73"/>
      <c r="U824" s="74"/>
      <c r="V824" s="75"/>
      <c r="W824" s="75"/>
      <c r="X824" s="76"/>
      <c r="Y824" s="77"/>
      <c r="Z824" s="78"/>
      <c r="AA824" s="78"/>
      <c r="AB824" s="78"/>
      <c r="AC824" s="78"/>
      <c r="AD824" s="79"/>
      <c r="AE824" s="78"/>
      <c r="AF824" s="80"/>
      <c r="AG824" s="81"/>
      <c r="AH824" s="80"/>
      <c r="AI824" s="62"/>
      <c r="AJ824" s="62"/>
      <c r="AK824" s="73"/>
      <c r="AL824" s="62"/>
      <c r="AM824" s="73"/>
      <c r="AN824" s="73"/>
      <c r="AO824" s="82"/>
      <c r="AP824" s="82"/>
      <c r="AQ824" s="83"/>
    </row>
    <row r="825" spans="1:43" s="84" customFormat="1" x14ac:dyDescent="0.25">
      <c r="A825" s="62"/>
      <c r="B825" s="67"/>
      <c r="C825" s="62"/>
      <c r="D825" s="67"/>
      <c r="E825" s="68"/>
      <c r="F825" s="68"/>
      <c r="G825" s="68"/>
      <c r="H825" s="69"/>
      <c r="I825" s="68"/>
      <c r="J825" s="67"/>
      <c r="K825" s="70"/>
      <c r="L825" s="71"/>
      <c r="M825" s="66"/>
      <c r="N825" s="62"/>
      <c r="O825" s="72"/>
      <c r="P825" s="62"/>
      <c r="Q825" s="62"/>
      <c r="R825" s="62"/>
      <c r="S825" s="62"/>
      <c r="T825" s="73"/>
      <c r="U825" s="74"/>
      <c r="V825" s="75"/>
      <c r="W825" s="75"/>
      <c r="X825" s="76"/>
      <c r="Y825" s="77"/>
      <c r="Z825" s="78"/>
      <c r="AA825" s="78"/>
      <c r="AB825" s="78"/>
      <c r="AC825" s="78"/>
      <c r="AD825" s="79"/>
      <c r="AE825" s="78"/>
      <c r="AF825" s="80"/>
      <c r="AG825" s="81"/>
      <c r="AH825" s="80"/>
      <c r="AI825" s="62"/>
      <c r="AJ825" s="62"/>
      <c r="AK825" s="73"/>
      <c r="AL825" s="62"/>
      <c r="AM825" s="73"/>
      <c r="AN825" s="73"/>
      <c r="AO825" s="82"/>
      <c r="AP825" s="82"/>
      <c r="AQ825" s="83"/>
    </row>
    <row r="826" spans="1:43" s="84" customFormat="1" x14ac:dyDescent="0.25">
      <c r="A826" s="62"/>
      <c r="B826" s="67"/>
      <c r="C826" s="62"/>
      <c r="D826" s="67"/>
      <c r="E826" s="68"/>
      <c r="F826" s="68"/>
      <c r="G826" s="68"/>
      <c r="H826" s="69"/>
      <c r="I826" s="68"/>
      <c r="J826" s="67"/>
      <c r="K826" s="70"/>
      <c r="L826" s="71"/>
      <c r="M826" s="66"/>
      <c r="N826" s="62"/>
      <c r="O826" s="72"/>
      <c r="P826" s="62"/>
      <c r="Q826" s="62"/>
      <c r="R826" s="62"/>
      <c r="S826" s="62"/>
      <c r="T826" s="73"/>
      <c r="U826" s="74"/>
      <c r="V826" s="75"/>
      <c r="W826" s="75"/>
      <c r="X826" s="76"/>
      <c r="Y826" s="77"/>
      <c r="Z826" s="78"/>
      <c r="AA826" s="78"/>
      <c r="AB826" s="78"/>
      <c r="AC826" s="78"/>
      <c r="AD826" s="79"/>
      <c r="AE826" s="78"/>
      <c r="AF826" s="80"/>
      <c r="AG826" s="81"/>
      <c r="AH826" s="80"/>
      <c r="AI826" s="62"/>
      <c r="AJ826" s="62"/>
      <c r="AK826" s="73"/>
      <c r="AL826" s="62"/>
      <c r="AM826" s="73"/>
      <c r="AN826" s="73"/>
      <c r="AO826" s="82"/>
      <c r="AP826" s="82"/>
      <c r="AQ826" s="83"/>
    </row>
    <row r="827" spans="1:43" s="84" customFormat="1" x14ac:dyDescent="0.25">
      <c r="A827" s="62"/>
      <c r="B827" s="67"/>
      <c r="C827" s="62"/>
      <c r="D827" s="67"/>
      <c r="E827" s="68"/>
      <c r="F827" s="68"/>
      <c r="G827" s="68"/>
      <c r="H827" s="69"/>
      <c r="I827" s="68"/>
      <c r="J827" s="67"/>
      <c r="K827" s="70"/>
      <c r="L827" s="71"/>
      <c r="M827" s="66"/>
      <c r="N827" s="62"/>
      <c r="O827" s="72"/>
      <c r="P827" s="62"/>
      <c r="Q827" s="62"/>
      <c r="R827" s="62"/>
      <c r="S827" s="62"/>
      <c r="T827" s="73"/>
      <c r="U827" s="74"/>
      <c r="V827" s="75"/>
      <c r="W827" s="75"/>
      <c r="X827" s="76"/>
      <c r="Y827" s="77"/>
      <c r="Z827" s="78"/>
      <c r="AA827" s="78"/>
      <c r="AB827" s="78"/>
      <c r="AC827" s="78"/>
      <c r="AD827" s="79"/>
      <c r="AE827" s="78"/>
      <c r="AF827" s="80"/>
      <c r="AG827" s="81"/>
      <c r="AH827" s="80"/>
      <c r="AI827" s="62"/>
      <c r="AJ827" s="62"/>
      <c r="AK827" s="73"/>
      <c r="AL827" s="62"/>
      <c r="AM827" s="73"/>
      <c r="AN827" s="73"/>
      <c r="AO827" s="82"/>
      <c r="AP827" s="82"/>
      <c r="AQ827" s="83"/>
    </row>
    <row r="828" spans="1:43" s="84" customFormat="1" x14ac:dyDescent="0.25">
      <c r="A828" s="62"/>
      <c r="B828" s="67"/>
      <c r="C828" s="62"/>
      <c r="D828" s="67"/>
      <c r="E828" s="68"/>
      <c r="F828" s="68"/>
      <c r="G828" s="68"/>
      <c r="H828" s="69"/>
      <c r="I828" s="68"/>
      <c r="J828" s="67"/>
      <c r="K828" s="70"/>
      <c r="L828" s="71"/>
      <c r="M828" s="66"/>
      <c r="N828" s="62"/>
      <c r="O828" s="72"/>
      <c r="P828" s="62"/>
      <c r="Q828" s="62"/>
      <c r="R828" s="62"/>
      <c r="S828" s="62"/>
      <c r="T828" s="73"/>
      <c r="U828" s="74"/>
      <c r="V828" s="75"/>
      <c r="W828" s="75"/>
      <c r="X828" s="76"/>
      <c r="Y828" s="77"/>
      <c r="Z828" s="78"/>
      <c r="AA828" s="78"/>
      <c r="AB828" s="78"/>
      <c r="AC828" s="78"/>
      <c r="AD828" s="79"/>
      <c r="AE828" s="78"/>
      <c r="AF828" s="80"/>
      <c r="AG828" s="81"/>
      <c r="AH828" s="80"/>
      <c r="AI828" s="62"/>
      <c r="AJ828" s="62"/>
      <c r="AK828" s="73"/>
      <c r="AL828" s="62"/>
      <c r="AM828" s="73"/>
      <c r="AN828" s="73"/>
      <c r="AO828" s="82"/>
      <c r="AP828" s="82"/>
      <c r="AQ828" s="83"/>
    </row>
    <row r="829" spans="1:43" s="84" customFormat="1" x14ac:dyDescent="0.25">
      <c r="A829" s="62"/>
      <c r="B829" s="67"/>
      <c r="C829" s="62"/>
      <c r="D829" s="67"/>
      <c r="E829" s="68"/>
      <c r="F829" s="68"/>
      <c r="G829" s="68"/>
      <c r="H829" s="69"/>
      <c r="I829" s="68"/>
      <c r="J829" s="67"/>
      <c r="K829" s="70"/>
      <c r="L829" s="71"/>
      <c r="M829" s="66"/>
      <c r="N829" s="62"/>
      <c r="O829" s="72"/>
      <c r="P829" s="62"/>
      <c r="Q829" s="62"/>
      <c r="R829" s="62"/>
      <c r="S829" s="62"/>
      <c r="T829" s="73"/>
      <c r="U829" s="74"/>
      <c r="V829" s="75"/>
      <c r="W829" s="75"/>
      <c r="X829" s="76"/>
      <c r="Y829" s="77"/>
      <c r="Z829" s="78"/>
      <c r="AA829" s="78"/>
      <c r="AB829" s="78"/>
      <c r="AC829" s="78"/>
      <c r="AD829" s="79"/>
      <c r="AE829" s="78"/>
      <c r="AF829" s="80"/>
      <c r="AG829" s="81"/>
      <c r="AH829" s="80"/>
      <c r="AI829" s="62"/>
      <c r="AJ829" s="62"/>
      <c r="AK829" s="73"/>
      <c r="AL829" s="62"/>
      <c r="AM829" s="73"/>
      <c r="AN829" s="73"/>
      <c r="AO829" s="82"/>
      <c r="AP829" s="82"/>
      <c r="AQ829" s="83"/>
    </row>
    <row r="830" spans="1:43" s="84" customFormat="1" x14ac:dyDescent="0.25">
      <c r="A830" s="62"/>
      <c r="B830" s="67"/>
      <c r="C830" s="62"/>
      <c r="D830" s="67"/>
      <c r="E830" s="68"/>
      <c r="F830" s="68"/>
      <c r="G830" s="68"/>
      <c r="H830" s="69"/>
      <c r="I830" s="68"/>
      <c r="J830" s="67"/>
      <c r="K830" s="70"/>
      <c r="L830" s="71"/>
      <c r="M830" s="66"/>
      <c r="N830" s="62"/>
      <c r="O830" s="72"/>
      <c r="P830" s="62"/>
      <c r="Q830" s="62"/>
      <c r="R830" s="62"/>
      <c r="S830" s="62"/>
      <c r="T830" s="73"/>
      <c r="U830" s="74"/>
      <c r="V830" s="75"/>
      <c r="W830" s="75"/>
      <c r="X830" s="76"/>
      <c r="Y830" s="77"/>
      <c r="Z830" s="78"/>
      <c r="AA830" s="78"/>
      <c r="AB830" s="78"/>
      <c r="AC830" s="78"/>
      <c r="AD830" s="79"/>
      <c r="AE830" s="78"/>
      <c r="AF830" s="80"/>
      <c r="AG830" s="81"/>
      <c r="AH830" s="80"/>
      <c r="AI830" s="62"/>
      <c r="AJ830" s="62"/>
      <c r="AK830" s="73"/>
      <c r="AL830" s="62"/>
      <c r="AM830" s="73"/>
      <c r="AN830" s="73"/>
      <c r="AO830" s="82"/>
      <c r="AP830" s="82"/>
      <c r="AQ830" s="83"/>
    </row>
    <row r="831" spans="1:43" s="84" customFormat="1" x14ac:dyDescent="0.25">
      <c r="A831" s="62"/>
      <c r="B831" s="67"/>
      <c r="C831" s="62"/>
      <c r="D831" s="67"/>
      <c r="E831" s="68"/>
      <c r="F831" s="68"/>
      <c r="G831" s="68"/>
      <c r="H831" s="69"/>
      <c r="I831" s="68"/>
      <c r="J831" s="67"/>
      <c r="K831" s="70"/>
      <c r="L831" s="71"/>
      <c r="M831" s="66"/>
      <c r="N831" s="62"/>
      <c r="O831" s="72"/>
      <c r="P831" s="62"/>
      <c r="Q831" s="62"/>
      <c r="R831" s="62"/>
      <c r="S831" s="62"/>
      <c r="T831" s="73"/>
      <c r="U831" s="74"/>
      <c r="V831" s="75"/>
      <c r="W831" s="75"/>
      <c r="X831" s="76"/>
      <c r="Y831" s="77"/>
      <c r="Z831" s="78"/>
      <c r="AA831" s="78"/>
      <c r="AB831" s="78"/>
      <c r="AC831" s="78"/>
      <c r="AD831" s="79"/>
      <c r="AE831" s="78"/>
      <c r="AF831" s="80"/>
      <c r="AG831" s="81"/>
      <c r="AH831" s="80"/>
      <c r="AI831" s="62"/>
      <c r="AJ831" s="62"/>
      <c r="AK831" s="73"/>
      <c r="AL831" s="62"/>
      <c r="AM831" s="73"/>
      <c r="AN831" s="73"/>
      <c r="AO831" s="82"/>
      <c r="AP831" s="82"/>
      <c r="AQ831" s="83"/>
    </row>
    <row r="832" spans="1:43" s="84" customFormat="1" x14ac:dyDescent="0.25">
      <c r="A832" s="62"/>
      <c r="B832" s="67"/>
      <c r="C832" s="62"/>
      <c r="D832" s="67"/>
      <c r="E832" s="68"/>
      <c r="F832" s="68"/>
      <c r="G832" s="68"/>
      <c r="H832" s="69"/>
      <c r="I832" s="68"/>
      <c r="J832" s="67"/>
      <c r="K832" s="70"/>
      <c r="L832" s="71"/>
      <c r="M832" s="66"/>
      <c r="N832" s="62"/>
      <c r="O832" s="72"/>
      <c r="P832" s="62"/>
      <c r="Q832" s="62"/>
      <c r="R832" s="62"/>
      <c r="S832" s="62"/>
      <c r="T832" s="73"/>
      <c r="U832" s="74"/>
      <c r="V832" s="75"/>
      <c r="W832" s="75"/>
      <c r="X832" s="76"/>
      <c r="Y832" s="77"/>
      <c r="Z832" s="78"/>
      <c r="AA832" s="78"/>
      <c r="AB832" s="78"/>
      <c r="AC832" s="78"/>
      <c r="AD832" s="79"/>
      <c r="AE832" s="78"/>
      <c r="AF832" s="80"/>
      <c r="AG832" s="81"/>
      <c r="AH832" s="80"/>
      <c r="AI832" s="62"/>
      <c r="AJ832" s="62"/>
      <c r="AK832" s="73"/>
      <c r="AL832" s="62"/>
      <c r="AM832" s="73"/>
      <c r="AN832" s="73"/>
      <c r="AO832" s="82"/>
      <c r="AP832" s="82"/>
      <c r="AQ832" s="83"/>
    </row>
    <row r="833" spans="1:43" s="84" customFormat="1" x14ac:dyDescent="0.25">
      <c r="A833" s="62"/>
      <c r="B833" s="67"/>
      <c r="C833" s="62"/>
      <c r="D833" s="67"/>
      <c r="E833" s="68"/>
      <c r="F833" s="68"/>
      <c r="G833" s="68"/>
      <c r="H833" s="69"/>
      <c r="I833" s="68"/>
      <c r="J833" s="67"/>
      <c r="K833" s="70"/>
      <c r="L833" s="71"/>
      <c r="M833" s="66"/>
      <c r="N833" s="62"/>
      <c r="O833" s="72"/>
      <c r="P833" s="62"/>
      <c r="Q833" s="62"/>
      <c r="R833" s="62"/>
      <c r="S833" s="62"/>
      <c r="T833" s="73"/>
      <c r="U833" s="74"/>
      <c r="V833" s="75"/>
      <c r="W833" s="75"/>
      <c r="X833" s="76"/>
      <c r="Y833" s="77"/>
      <c r="Z833" s="78"/>
      <c r="AA833" s="78"/>
      <c r="AB833" s="78"/>
      <c r="AC833" s="78"/>
      <c r="AD833" s="79"/>
      <c r="AE833" s="78"/>
      <c r="AF833" s="80"/>
      <c r="AG833" s="81"/>
      <c r="AH833" s="80"/>
      <c r="AI833" s="62"/>
      <c r="AJ833" s="62"/>
      <c r="AK833" s="73"/>
      <c r="AL833" s="62"/>
      <c r="AM833" s="73"/>
      <c r="AN833" s="73"/>
      <c r="AO833" s="82"/>
      <c r="AP833" s="82"/>
      <c r="AQ833" s="83"/>
    </row>
    <row r="834" spans="1:43" s="84" customFormat="1" x14ac:dyDescent="0.25">
      <c r="A834" s="62"/>
      <c r="B834" s="67"/>
      <c r="C834" s="62"/>
      <c r="D834" s="67"/>
      <c r="E834" s="68"/>
      <c r="F834" s="68"/>
      <c r="G834" s="68"/>
      <c r="H834" s="69"/>
      <c r="I834" s="68"/>
      <c r="J834" s="67"/>
      <c r="K834" s="70"/>
      <c r="L834" s="71"/>
      <c r="M834" s="66"/>
      <c r="N834" s="62"/>
      <c r="O834" s="72"/>
      <c r="P834" s="62"/>
      <c r="Q834" s="62"/>
      <c r="R834" s="62"/>
      <c r="S834" s="62"/>
      <c r="T834" s="73"/>
      <c r="U834" s="74"/>
      <c r="V834" s="75"/>
      <c r="W834" s="75"/>
      <c r="X834" s="76"/>
      <c r="Y834" s="77"/>
      <c r="Z834" s="78"/>
      <c r="AA834" s="78"/>
      <c r="AB834" s="78"/>
      <c r="AC834" s="78"/>
      <c r="AD834" s="79"/>
      <c r="AE834" s="78"/>
      <c r="AF834" s="80"/>
      <c r="AG834" s="81"/>
      <c r="AH834" s="80"/>
      <c r="AI834" s="62"/>
      <c r="AJ834" s="62"/>
      <c r="AK834" s="73"/>
      <c r="AL834" s="62"/>
      <c r="AM834" s="73"/>
      <c r="AN834" s="73"/>
      <c r="AO834" s="82"/>
      <c r="AP834" s="82"/>
      <c r="AQ834" s="83"/>
    </row>
    <row r="835" spans="1:43" s="84" customFormat="1" x14ac:dyDescent="0.25">
      <c r="A835" s="62"/>
      <c r="B835" s="67"/>
      <c r="C835" s="62"/>
      <c r="D835" s="67"/>
      <c r="E835" s="68"/>
      <c r="F835" s="68"/>
      <c r="G835" s="68"/>
      <c r="H835" s="69"/>
      <c r="I835" s="68"/>
      <c r="J835" s="67"/>
      <c r="K835" s="70"/>
      <c r="L835" s="71"/>
      <c r="M835" s="66"/>
      <c r="N835" s="62"/>
      <c r="O835" s="72"/>
      <c r="P835" s="62"/>
      <c r="Q835" s="62"/>
      <c r="R835" s="62"/>
      <c r="S835" s="62"/>
      <c r="T835" s="73"/>
      <c r="U835" s="74"/>
      <c r="V835" s="75"/>
      <c r="W835" s="75"/>
      <c r="X835" s="76"/>
      <c r="Y835" s="77"/>
      <c r="Z835" s="78"/>
      <c r="AA835" s="78"/>
      <c r="AB835" s="78"/>
      <c r="AC835" s="78"/>
      <c r="AD835" s="79"/>
      <c r="AE835" s="78"/>
      <c r="AF835" s="80"/>
      <c r="AG835" s="81"/>
      <c r="AH835" s="80"/>
      <c r="AI835" s="62"/>
      <c r="AJ835" s="62"/>
      <c r="AK835" s="73"/>
      <c r="AL835" s="62"/>
      <c r="AM835" s="73"/>
      <c r="AN835" s="73"/>
      <c r="AO835" s="82"/>
      <c r="AP835" s="82"/>
      <c r="AQ835" s="83"/>
    </row>
    <row r="836" spans="1:43" s="84" customFormat="1" x14ac:dyDescent="0.25">
      <c r="A836" s="62"/>
      <c r="B836" s="67"/>
      <c r="C836" s="62"/>
      <c r="D836" s="67"/>
      <c r="E836" s="68"/>
      <c r="F836" s="68"/>
      <c r="G836" s="68"/>
      <c r="H836" s="69"/>
      <c r="I836" s="68"/>
      <c r="J836" s="67"/>
      <c r="K836" s="70"/>
      <c r="L836" s="71"/>
      <c r="M836" s="66"/>
      <c r="N836" s="62"/>
      <c r="O836" s="72"/>
      <c r="P836" s="62"/>
      <c r="Q836" s="62"/>
      <c r="R836" s="62"/>
      <c r="S836" s="62"/>
      <c r="T836" s="73"/>
      <c r="U836" s="74"/>
      <c r="V836" s="75"/>
      <c r="W836" s="75"/>
      <c r="X836" s="76"/>
      <c r="Y836" s="77"/>
      <c r="Z836" s="78"/>
      <c r="AA836" s="78"/>
      <c r="AB836" s="78"/>
      <c r="AC836" s="78"/>
      <c r="AD836" s="79"/>
      <c r="AE836" s="78"/>
      <c r="AF836" s="80"/>
      <c r="AG836" s="81"/>
      <c r="AH836" s="80"/>
      <c r="AI836" s="62"/>
      <c r="AJ836" s="62"/>
      <c r="AK836" s="73"/>
      <c r="AL836" s="62"/>
      <c r="AM836" s="73"/>
      <c r="AN836" s="73"/>
      <c r="AO836" s="82"/>
      <c r="AP836" s="82"/>
      <c r="AQ836" s="83"/>
    </row>
    <row r="837" spans="1:43" s="84" customFormat="1" x14ac:dyDescent="0.25">
      <c r="A837" s="62"/>
      <c r="B837" s="67"/>
      <c r="C837" s="62"/>
      <c r="D837" s="67"/>
      <c r="E837" s="68"/>
      <c r="F837" s="68"/>
      <c r="G837" s="68"/>
      <c r="H837" s="69"/>
      <c r="I837" s="68"/>
      <c r="J837" s="67"/>
      <c r="K837" s="70"/>
      <c r="L837" s="71"/>
      <c r="M837" s="66"/>
      <c r="N837" s="62"/>
      <c r="O837" s="72"/>
      <c r="P837" s="62"/>
      <c r="Q837" s="62"/>
      <c r="R837" s="62"/>
      <c r="S837" s="62"/>
      <c r="T837" s="73"/>
      <c r="U837" s="74"/>
      <c r="V837" s="75"/>
      <c r="W837" s="75"/>
      <c r="X837" s="76"/>
      <c r="Y837" s="77"/>
      <c r="Z837" s="78"/>
      <c r="AA837" s="78"/>
      <c r="AB837" s="78"/>
      <c r="AC837" s="78"/>
      <c r="AD837" s="79"/>
      <c r="AE837" s="78"/>
      <c r="AF837" s="80"/>
      <c r="AG837" s="81"/>
      <c r="AH837" s="80"/>
      <c r="AI837" s="62"/>
      <c r="AJ837" s="62"/>
      <c r="AK837" s="73"/>
      <c r="AL837" s="62"/>
      <c r="AM837" s="73"/>
      <c r="AN837" s="73"/>
      <c r="AO837" s="82"/>
      <c r="AP837" s="82"/>
      <c r="AQ837" s="83"/>
    </row>
    <row r="838" spans="1:43" s="84" customFormat="1" x14ac:dyDescent="0.25">
      <c r="A838" s="62"/>
      <c r="B838" s="67"/>
      <c r="C838" s="62"/>
      <c r="D838" s="67"/>
      <c r="E838" s="68"/>
      <c r="F838" s="68"/>
      <c r="G838" s="68"/>
      <c r="H838" s="69"/>
      <c r="I838" s="68"/>
      <c r="J838" s="67"/>
      <c r="K838" s="70"/>
      <c r="L838" s="71"/>
      <c r="M838" s="66"/>
      <c r="N838" s="62"/>
      <c r="O838" s="72"/>
      <c r="P838" s="62"/>
      <c r="Q838" s="62"/>
      <c r="R838" s="62"/>
      <c r="S838" s="62"/>
      <c r="T838" s="73"/>
      <c r="U838" s="74"/>
      <c r="V838" s="75"/>
      <c r="W838" s="75"/>
      <c r="X838" s="76"/>
      <c r="Y838" s="77"/>
      <c r="Z838" s="78"/>
      <c r="AA838" s="78"/>
      <c r="AB838" s="78"/>
      <c r="AC838" s="78"/>
      <c r="AD838" s="79"/>
      <c r="AE838" s="78"/>
      <c r="AF838" s="80"/>
      <c r="AG838" s="81"/>
      <c r="AH838" s="80"/>
      <c r="AI838" s="62"/>
      <c r="AJ838" s="62"/>
      <c r="AK838" s="73"/>
      <c r="AL838" s="62"/>
      <c r="AM838" s="73"/>
      <c r="AN838" s="73"/>
      <c r="AO838" s="82"/>
      <c r="AP838" s="82"/>
      <c r="AQ838" s="83"/>
    </row>
    <row r="839" spans="1:43" s="84" customFormat="1" x14ac:dyDescent="0.25">
      <c r="A839" s="62"/>
      <c r="B839" s="67"/>
      <c r="C839" s="62"/>
      <c r="D839" s="67"/>
      <c r="E839" s="68"/>
      <c r="F839" s="68"/>
      <c r="G839" s="68"/>
      <c r="H839" s="69"/>
      <c r="I839" s="68"/>
      <c r="J839" s="67"/>
      <c r="K839" s="70"/>
      <c r="L839" s="71"/>
      <c r="M839" s="66"/>
      <c r="N839" s="62"/>
      <c r="O839" s="72"/>
      <c r="P839" s="62"/>
      <c r="Q839" s="62"/>
      <c r="R839" s="62"/>
      <c r="S839" s="62"/>
      <c r="T839" s="73"/>
      <c r="U839" s="74"/>
      <c r="V839" s="75"/>
      <c r="W839" s="75"/>
      <c r="X839" s="76"/>
      <c r="Y839" s="77"/>
      <c r="Z839" s="78"/>
      <c r="AA839" s="78"/>
      <c r="AB839" s="78"/>
      <c r="AC839" s="78"/>
      <c r="AD839" s="79"/>
      <c r="AE839" s="78"/>
      <c r="AF839" s="80"/>
      <c r="AG839" s="81"/>
      <c r="AH839" s="80"/>
      <c r="AI839" s="62"/>
      <c r="AJ839" s="62"/>
      <c r="AK839" s="73"/>
      <c r="AL839" s="62"/>
      <c r="AM839" s="73"/>
      <c r="AN839" s="73"/>
      <c r="AO839" s="82"/>
      <c r="AP839" s="82"/>
      <c r="AQ839" s="83"/>
    </row>
    <row r="840" spans="1:43" s="84" customFormat="1" x14ac:dyDescent="0.25">
      <c r="A840" s="62"/>
      <c r="B840" s="67"/>
      <c r="C840" s="62"/>
      <c r="D840" s="67"/>
      <c r="E840" s="68"/>
      <c r="F840" s="68"/>
      <c r="G840" s="68"/>
      <c r="H840" s="69"/>
      <c r="I840" s="68"/>
      <c r="J840" s="67"/>
      <c r="K840" s="70"/>
      <c r="L840" s="71"/>
      <c r="M840" s="66"/>
      <c r="N840" s="62"/>
      <c r="O840" s="72"/>
      <c r="P840" s="62"/>
      <c r="Q840" s="62"/>
      <c r="R840" s="62"/>
      <c r="S840" s="62"/>
      <c r="T840" s="73"/>
      <c r="U840" s="74"/>
      <c r="V840" s="75"/>
      <c r="W840" s="75"/>
      <c r="X840" s="76"/>
      <c r="Y840" s="77"/>
      <c r="Z840" s="78"/>
      <c r="AA840" s="78"/>
      <c r="AB840" s="78"/>
      <c r="AC840" s="78"/>
      <c r="AD840" s="79"/>
      <c r="AE840" s="78"/>
      <c r="AF840" s="80"/>
      <c r="AG840" s="81"/>
      <c r="AH840" s="80"/>
      <c r="AI840" s="62"/>
      <c r="AJ840" s="62"/>
      <c r="AK840" s="73"/>
      <c r="AL840" s="62"/>
      <c r="AM840" s="73"/>
      <c r="AN840" s="73"/>
      <c r="AO840" s="82"/>
      <c r="AP840" s="82"/>
      <c r="AQ840" s="83"/>
    </row>
    <row r="841" spans="1:43" s="84" customFormat="1" x14ac:dyDescent="0.25">
      <c r="A841" s="62"/>
      <c r="B841" s="67"/>
      <c r="C841" s="62"/>
      <c r="D841" s="67"/>
      <c r="E841" s="68"/>
      <c r="F841" s="68"/>
      <c r="G841" s="68"/>
      <c r="H841" s="69"/>
      <c r="I841" s="68"/>
      <c r="J841" s="67"/>
      <c r="K841" s="70"/>
      <c r="L841" s="71"/>
      <c r="M841" s="66"/>
      <c r="N841" s="62"/>
      <c r="O841" s="72"/>
      <c r="P841" s="62"/>
      <c r="Q841" s="62"/>
      <c r="R841" s="62"/>
      <c r="S841" s="62"/>
      <c r="T841" s="73"/>
      <c r="U841" s="74"/>
      <c r="V841" s="75"/>
      <c r="W841" s="75"/>
      <c r="X841" s="76"/>
      <c r="Y841" s="77"/>
      <c r="Z841" s="78"/>
      <c r="AA841" s="78"/>
      <c r="AB841" s="78"/>
      <c r="AC841" s="78"/>
      <c r="AD841" s="79"/>
      <c r="AE841" s="78"/>
      <c r="AF841" s="80"/>
      <c r="AG841" s="81"/>
      <c r="AH841" s="80"/>
      <c r="AI841" s="62"/>
      <c r="AJ841" s="62"/>
      <c r="AK841" s="73"/>
      <c r="AL841" s="62"/>
      <c r="AM841" s="73"/>
      <c r="AN841" s="73"/>
      <c r="AO841" s="82"/>
      <c r="AP841" s="82"/>
      <c r="AQ841" s="83"/>
    </row>
    <row r="842" spans="1:43" s="84" customFormat="1" x14ac:dyDescent="0.25">
      <c r="A842" s="62"/>
      <c r="B842" s="67"/>
      <c r="C842" s="62"/>
      <c r="D842" s="67"/>
      <c r="E842" s="68"/>
      <c r="F842" s="68"/>
      <c r="G842" s="68"/>
      <c r="H842" s="69"/>
      <c r="I842" s="68"/>
      <c r="J842" s="67"/>
      <c r="K842" s="70"/>
      <c r="L842" s="71"/>
      <c r="M842" s="66"/>
      <c r="N842" s="62"/>
      <c r="O842" s="72"/>
      <c r="P842" s="62"/>
      <c r="Q842" s="62"/>
      <c r="R842" s="62"/>
      <c r="S842" s="62"/>
      <c r="T842" s="73"/>
      <c r="U842" s="74"/>
      <c r="V842" s="75"/>
      <c r="W842" s="75"/>
      <c r="X842" s="76"/>
      <c r="Y842" s="77"/>
      <c r="Z842" s="78"/>
      <c r="AA842" s="78"/>
      <c r="AB842" s="78"/>
      <c r="AC842" s="78"/>
      <c r="AD842" s="79"/>
      <c r="AE842" s="78"/>
      <c r="AF842" s="80"/>
      <c r="AG842" s="81"/>
      <c r="AH842" s="80"/>
      <c r="AI842" s="62"/>
      <c r="AJ842" s="62"/>
      <c r="AK842" s="73"/>
      <c r="AL842" s="62"/>
      <c r="AM842" s="73"/>
      <c r="AN842" s="73"/>
      <c r="AO842" s="82"/>
      <c r="AP842" s="82"/>
      <c r="AQ842" s="83"/>
    </row>
    <row r="843" spans="1:43" s="84" customFormat="1" x14ac:dyDescent="0.25">
      <c r="A843" s="62"/>
      <c r="B843" s="67"/>
      <c r="C843" s="62"/>
      <c r="D843" s="67"/>
      <c r="E843" s="68"/>
      <c r="F843" s="68"/>
      <c r="G843" s="68"/>
      <c r="H843" s="69"/>
      <c r="I843" s="68"/>
      <c r="J843" s="67"/>
      <c r="K843" s="70"/>
      <c r="L843" s="71"/>
      <c r="M843" s="66"/>
      <c r="N843" s="62"/>
      <c r="O843" s="72"/>
      <c r="P843" s="62"/>
      <c r="Q843" s="62"/>
      <c r="R843" s="62"/>
      <c r="S843" s="62"/>
      <c r="T843" s="73"/>
      <c r="U843" s="74"/>
      <c r="V843" s="75"/>
      <c r="W843" s="75"/>
      <c r="X843" s="76"/>
      <c r="Y843" s="77"/>
      <c r="Z843" s="78"/>
      <c r="AA843" s="78"/>
      <c r="AB843" s="78"/>
      <c r="AC843" s="78"/>
      <c r="AD843" s="79"/>
      <c r="AE843" s="78"/>
      <c r="AF843" s="80"/>
      <c r="AG843" s="81"/>
      <c r="AH843" s="80"/>
      <c r="AI843" s="62"/>
      <c r="AJ843" s="62"/>
      <c r="AK843" s="73"/>
      <c r="AL843" s="62"/>
      <c r="AM843" s="73"/>
      <c r="AN843" s="73"/>
      <c r="AO843" s="82"/>
      <c r="AP843" s="82"/>
      <c r="AQ843" s="83"/>
    </row>
    <row r="844" spans="1:43" s="84" customFormat="1" x14ac:dyDescent="0.25">
      <c r="A844" s="62"/>
      <c r="B844" s="67"/>
      <c r="C844" s="62"/>
      <c r="D844" s="67"/>
      <c r="E844" s="68"/>
      <c r="F844" s="68"/>
      <c r="G844" s="68"/>
      <c r="H844" s="69"/>
      <c r="I844" s="68"/>
      <c r="J844" s="67"/>
      <c r="K844" s="70"/>
      <c r="L844" s="71"/>
      <c r="M844" s="66"/>
      <c r="N844" s="62"/>
      <c r="O844" s="72"/>
      <c r="P844" s="62"/>
      <c r="Q844" s="62"/>
      <c r="R844" s="62"/>
      <c r="S844" s="62"/>
      <c r="T844" s="73"/>
      <c r="U844" s="74"/>
      <c r="V844" s="75"/>
      <c r="W844" s="75"/>
      <c r="X844" s="76"/>
      <c r="Y844" s="77"/>
      <c r="Z844" s="78"/>
      <c r="AA844" s="78"/>
      <c r="AB844" s="78"/>
      <c r="AC844" s="78"/>
      <c r="AD844" s="79"/>
      <c r="AE844" s="78"/>
      <c r="AF844" s="80"/>
      <c r="AG844" s="81"/>
      <c r="AH844" s="80"/>
      <c r="AI844" s="62"/>
      <c r="AJ844" s="62"/>
      <c r="AK844" s="73"/>
      <c r="AL844" s="62"/>
      <c r="AM844" s="73"/>
      <c r="AN844" s="73"/>
      <c r="AO844" s="82"/>
      <c r="AP844" s="82"/>
      <c r="AQ844" s="83"/>
    </row>
    <row r="845" spans="1:43" s="84" customFormat="1" x14ac:dyDescent="0.25">
      <c r="A845" s="62"/>
      <c r="B845" s="67"/>
      <c r="C845" s="62"/>
      <c r="D845" s="67"/>
      <c r="E845" s="68"/>
      <c r="F845" s="68"/>
      <c r="G845" s="68"/>
      <c r="H845" s="69"/>
      <c r="I845" s="68"/>
      <c r="J845" s="67"/>
      <c r="K845" s="70"/>
      <c r="L845" s="71"/>
      <c r="M845" s="66"/>
      <c r="N845" s="62"/>
      <c r="O845" s="72"/>
      <c r="P845" s="62"/>
      <c r="Q845" s="62"/>
      <c r="R845" s="62"/>
      <c r="S845" s="62"/>
      <c r="T845" s="73"/>
      <c r="U845" s="74"/>
      <c r="V845" s="75"/>
      <c r="W845" s="75"/>
      <c r="X845" s="76"/>
      <c r="Y845" s="77"/>
      <c r="Z845" s="78"/>
      <c r="AA845" s="78"/>
      <c r="AB845" s="78"/>
      <c r="AC845" s="78"/>
      <c r="AD845" s="79"/>
      <c r="AE845" s="78"/>
      <c r="AF845" s="80"/>
      <c r="AG845" s="81"/>
      <c r="AH845" s="80"/>
      <c r="AI845" s="62"/>
      <c r="AJ845" s="62"/>
      <c r="AK845" s="73"/>
      <c r="AL845" s="62"/>
      <c r="AM845" s="73"/>
      <c r="AN845" s="73"/>
      <c r="AO845" s="82"/>
      <c r="AP845" s="82"/>
      <c r="AQ845" s="83"/>
    </row>
    <row r="846" spans="1:43" s="84" customFormat="1" x14ac:dyDescent="0.25">
      <c r="A846" s="62"/>
      <c r="B846" s="67"/>
      <c r="C846" s="62"/>
      <c r="D846" s="67"/>
      <c r="E846" s="68"/>
      <c r="F846" s="68"/>
      <c r="G846" s="68"/>
      <c r="H846" s="69"/>
      <c r="I846" s="68"/>
      <c r="J846" s="67"/>
      <c r="K846" s="70"/>
      <c r="L846" s="71"/>
      <c r="M846" s="66"/>
      <c r="N846" s="62"/>
      <c r="O846" s="72"/>
      <c r="P846" s="62"/>
      <c r="Q846" s="62"/>
      <c r="R846" s="62"/>
      <c r="S846" s="62"/>
      <c r="T846" s="73"/>
      <c r="U846" s="74"/>
      <c r="V846" s="75"/>
      <c r="W846" s="75"/>
      <c r="X846" s="76"/>
      <c r="Y846" s="77"/>
      <c r="Z846" s="78"/>
      <c r="AA846" s="78"/>
      <c r="AB846" s="78"/>
      <c r="AC846" s="78"/>
      <c r="AD846" s="79"/>
      <c r="AE846" s="78"/>
      <c r="AF846" s="80"/>
      <c r="AG846" s="81"/>
      <c r="AH846" s="80"/>
      <c r="AI846" s="62"/>
      <c r="AJ846" s="62"/>
      <c r="AK846" s="73"/>
      <c r="AL846" s="62"/>
      <c r="AM846" s="73"/>
      <c r="AN846" s="73"/>
      <c r="AO846" s="82"/>
      <c r="AP846" s="82"/>
      <c r="AQ846" s="83"/>
    </row>
    <row r="847" spans="1:43" s="84" customFormat="1" x14ac:dyDescent="0.25">
      <c r="A847" s="62"/>
      <c r="B847" s="67"/>
      <c r="C847" s="62"/>
      <c r="D847" s="67"/>
      <c r="E847" s="68"/>
      <c r="F847" s="68"/>
      <c r="G847" s="68"/>
      <c r="H847" s="69"/>
      <c r="I847" s="68"/>
      <c r="J847" s="67"/>
      <c r="K847" s="70"/>
      <c r="L847" s="71"/>
      <c r="M847" s="66"/>
      <c r="N847" s="62"/>
      <c r="O847" s="72"/>
      <c r="P847" s="62"/>
      <c r="Q847" s="62"/>
      <c r="R847" s="62"/>
      <c r="S847" s="62"/>
      <c r="T847" s="73"/>
      <c r="U847" s="74"/>
      <c r="V847" s="75"/>
      <c r="W847" s="75"/>
      <c r="X847" s="76"/>
      <c r="Y847" s="77"/>
      <c r="Z847" s="78"/>
      <c r="AA847" s="78"/>
      <c r="AB847" s="78"/>
      <c r="AC847" s="78"/>
      <c r="AD847" s="79"/>
      <c r="AE847" s="78"/>
      <c r="AF847" s="80"/>
      <c r="AG847" s="81"/>
      <c r="AH847" s="80"/>
      <c r="AI847" s="62"/>
      <c r="AJ847" s="62"/>
      <c r="AK847" s="73"/>
      <c r="AL847" s="62"/>
      <c r="AM847" s="73"/>
      <c r="AN847" s="73"/>
      <c r="AO847" s="82"/>
      <c r="AP847" s="82"/>
      <c r="AQ847" s="83"/>
    </row>
    <row r="848" spans="1:43" s="84" customFormat="1" x14ac:dyDescent="0.25">
      <c r="A848" s="62"/>
      <c r="B848" s="67"/>
      <c r="C848" s="62"/>
      <c r="D848" s="67"/>
      <c r="E848" s="68"/>
      <c r="F848" s="68"/>
      <c r="G848" s="68"/>
      <c r="H848" s="69"/>
      <c r="I848" s="68"/>
      <c r="J848" s="67"/>
      <c r="K848" s="70"/>
      <c r="L848" s="71"/>
      <c r="M848" s="66"/>
      <c r="N848" s="62"/>
      <c r="O848" s="72"/>
      <c r="P848" s="62"/>
      <c r="Q848" s="62"/>
      <c r="R848" s="62"/>
      <c r="S848" s="62"/>
      <c r="T848" s="73"/>
      <c r="U848" s="74"/>
      <c r="V848" s="75"/>
      <c r="W848" s="75"/>
      <c r="X848" s="76"/>
      <c r="Y848" s="77"/>
      <c r="Z848" s="78"/>
      <c r="AA848" s="78"/>
      <c r="AB848" s="78"/>
      <c r="AC848" s="78"/>
      <c r="AD848" s="79"/>
      <c r="AE848" s="78"/>
      <c r="AF848" s="80"/>
      <c r="AG848" s="81"/>
      <c r="AH848" s="80"/>
      <c r="AI848" s="62"/>
      <c r="AJ848" s="62"/>
      <c r="AK848" s="73"/>
      <c r="AL848" s="62"/>
      <c r="AM848" s="73"/>
      <c r="AN848" s="73"/>
      <c r="AO848" s="82"/>
      <c r="AP848" s="82"/>
      <c r="AQ848" s="83"/>
    </row>
    <row r="849" spans="1:43" s="84" customFormat="1" x14ac:dyDescent="0.25">
      <c r="A849" s="62"/>
      <c r="B849" s="67"/>
      <c r="C849" s="62"/>
      <c r="D849" s="67"/>
      <c r="E849" s="68"/>
      <c r="F849" s="68"/>
      <c r="G849" s="68"/>
      <c r="H849" s="69"/>
      <c r="I849" s="68"/>
      <c r="J849" s="67"/>
      <c r="K849" s="70"/>
      <c r="L849" s="71"/>
      <c r="M849" s="66"/>
      <c r="N849" s="62"/>
      <c r="O849" s="72"/>
      <c r="P849" s="62"/>
      <c r="Q849" s="62"/>
      <c r="R849" s="62"/>
      <c r="S849" s="62"/>
      <c r="T849" s="73"/>
      <c r="U849" s="74"/>
      <c r="V849" s="75"/>
      <c r="W849" s="75"/>
      <c r="X849" s="76"/>
      <c r="Y849" s="77"/>
      <c r="Z849" s="78"/>
      <c r="AA849" s="78"/>
      <c r="AB849" s="78"/>
      <c r="AC849" s="78"/>
      <c r="AD849" s="79"/>
      <c r="AE849" s="78"/>
      <c r="AF849" s="80"/>
      <c r="AG849" s="81"/>
      <c r="AH849" s="80"/>
      <c r="AI849" s="62"/>
      <c r="AJ849" s="62"/>
      <c r="AK849" s="73"/>
      <c r="AL849" s="62"/>
      <c r="AM849" s="73"/>
      <c r="AN849" s="73"/>
      <c r="AO849" s="82"/>
      <c r="AP849" s="82"/>
      <c r="AQ849" s="83"/>
    </row>
    <row r="850" spans="1:43" s="84" customFormat="1" x14ac:dyDescent="0.25">
      <c r="A850" s="62"/>
      <c r="B850" s="67"/>
      <c r="C850" s="62"/>
      <c r="D850" s="67"/>
      <c r="E850" s="68"/>
      <c r="F850" s="68"/>
      <c r="G850" s="68"/>
      <c r="H850" s="69"/>
      <c r="I850" s="68"/>
      <c r="J850" s="67"/>
      <c r="K850" s="70"/>
      <c r="L850" s="71"/>
      <c r="M850" s="66"/>
      <c r="N850" s="62"/>
      <c r="O850" s="72"/>
      <c r="P850" s="62"/>
      <c r="Q850" s="62"/>
      <c r="R850" s="62"/>
      <c r="S850" s="62"/>
      <c r="T850" s="73"/>
      <c r="U850" s="74"/>
      <c r="V850" s="75"/>
      <c r="W850" s="75"/>
      <c r="X850" s="76"/>
      <c r="Y850" s="77"/>
      <c r="Z850" s="78"/>
      <c r="AA850" s="78"/>
      <c r="AB850" s="78"/>
      <c r="AC850" s="78"/>
      <c r="AD850" s="79"/>
      <c r="AE850" s="78"/>
      <c r="AF850" s="80"/>
      <c r="AG850" s="81"/>
      <c r="AH850" s="80"/>
      <c r="AI850" s="62"/>
      <c r="AJ850" s="62"/>
      <c r="AK850" s="73"/>
      <c r="AL850" s="62"/>
      <c r="AM850" s="73"/>
      <c r="AN850" s="73"/>
      <c r="AO850" s="82"/>
      <c r="AP850" s="82"/>
      <c r="AQ850" s="83"/>
    </row>
    <row r="851" spans="1:43" s="84" customFormat="1" x14ac:dyDescent="0.25">
      <c r="A851" s="62"/>
      <c r="B851" s="67"/>
      <c r="C851" s="62"/>
      <c r="D851" s="67"/>
      <c r="E851" s="68"/>
      <c r="F851" s="68"/>
      <c r="G851" s="68"/>
      <c r="H851" s="69"/>
      <c r="I851" s="68"/>
      <c r="J851" s="67"/>
      <c r="K851" s="70"/>
      <c r="L851" s="71"/>
      <c r="M851" s="66"/>
      <c r="N851" s="62"/>
      <c r="O851" s="72"/>
      <c r="P851" s="62"/>
      <c r="Q851" s="62"/>
      <c r="R851" s="62"/>
      <c r="S851" s="62"/>
      <c r="T851" s="73"/>
      <c r="U851" s="74"/>
      <c r="V851" s="75"/>
      <c r="W851" s="75"/>
      <c r="X851" s="76"/>
      <c r="Y851" s="77"/>
      <c r="Z851" s="78"/>
      <c r="AA851" s="78"/>
      <c r="AB851" s="78"/>
      <c r="AC851" s="78"/>
      <c r="AD851" s="79"/>
      <c r="AE851" s="78"/>
      <c r="AF851" s="80"/>
      <c r="AG851" s="81"/>
      <c r="AH851" s="80"/>
      <c r="AI851" s="62"/>
      <c r="AJ851" s="62"/>
      <c r="AK851" s="73"/>
      <c r="AL851" s="62"/>
      <c r="AM851" s="73"/>
      <c r="AN851" s="73"/>
      <c r="AO851" s="82"/>
      <c r="AP851" s="82"/>
      <c r="AQ851" s="83"/>
    </row>
    <row r="852" spans="1:43" s="84" customFormat="1" x14ac:dyDescent="0.25">
      <c r="A852" s="62"/>
      <c r="B852" s="67"/>
      <c r="C852" s="62"/>
      <c r="D852" s="67"/>
      <c r="E852" s="68"/>
      <c r="F852" s="68"/>
      <c r="G852" s="68"/>
      <c r="H852" s="69"/>
      <c r="I852" s="68"/>
      <c r="J852" s="67"/>
      <c r="K852" s="70"/>
      <c r="L852" s="71"/>
      <c r="M852" s="66"/>
      <c r="N852" s="62"/>
      <c r="O852" s="72"/>
      <c r="P852" s="62"/>
      <c r="Q852" s="62"/>
      <c r="R852" s="62"/>
      <c r="S852" s="62"/>
      <c r="T852" s="73"/>
      <c r="U852" s="74"/>
      <c r="V852" s="75"/>
      <c r="W852" s="75"/>
      <c r="X852" s="76"/>
      <c r="Y852" s="77"/>
      <c r="Z852" s="78"/>
      <c r="AA852" s="78"/>
      <c r="AB852" s="78"/>
      <c r="AC852" s="78"/>
      <c r="AD852" s="79"/>
      <c r="AE852" s="78"/>
      <c r="AF852" s="80"/>
      <c r="AG852" s="81"/>
      <c r="AH852" s="80"/>
      <c r="AI852" s="62"/>
      <c r="AJ852" s="62"/>
      <c r="AK852" s="73"/>
      <c r="AL852" s="62"/>
      <c r="AM852" s="73"/>
      <c r="AN852" s="73"/>
      <c r="AO852" s="82"/>
      <c r="AP852" s="82"/>
      <c r="AQ852" s="83"/>
    </row>
    <row r="853" spans="1:43" s="84" customFormat="1" x14ac:dyDescent="0.25">
      <c r="A853" s="62"/>
      <c r="B853" s="67"/>
      <c r="C853" s="62"/>
      <c r="D853" s="67"/>
      <c r="E853" s="68"/>
      <c r="F853" s="68"/>
      <c r="G853" s="68"/>
      <c r="H853" s="69"/>
      <c r="I853" s="68"/>
      <c r="J853" s="67"/>
      <c r="K853" s="70"/>
      <c r="L853" s="71"/>
      <c r="M853" s="66"/>
      <c r="N853" s="62"/>
      <c r="O853" s="72"/>
      <c r="P853" s="62"/>
      <c r="Q853" s="62"/>
      <c r="R853" s="62"/>
      <c r="S853" s="62"/>
      <c r="T853" s="73"/>
      <c r="U853" s="74"/>
      <c r="V853" s="75"/>
      <c r="W853" s="75"/>
      <c r="X853" s="76"/>
      <c r="Y853" s="77"/>
      <c r="Z853" s="78"/>
      <c r="AA853" s="78"/>
      <c r="AB853" s="78"/>
      <c r="AC853" s="78"/>
      <c r="AD853" s="79"/>
      <c r="AE853" s="78"/>
      <c r="AF853" s="80"/>
      <c r="AG853" s="81"/>
      <c r="AH853" s="80"/>
      <c r="AI853" s="62"/>
      <c r="AJ853" s="62"/>
      <c r="AK853" s="73"/>
      <c r="AL853" s="62"/>
      <c r="AM853" s="73"/>
      <c r="AN853" s="73"/>
      <c r="AO853" s="82"/>
      <c r="AP853" s="82"/>
      <c r="AQ853" s="83"/>
    </row>
    <row r="854" spans="1:43" s="84" customFormat="1" x14ac:dyDescent="0.25">
      <c r="A854" s="62"/>
      <c r="B854" s="67"/>
      <c r="C854" s="62"/>
      <c r="D854" s="67"/>
      <c r="E854" s="68"/>
      <c r="F854" s="68"/>
      <c r="G854" s="68"/>
      <c r="H854" s="69"/>
      <c r="I854" s="68"/>
      <c r="J854" s="67"/>
      <c r="K854" s="70"/>
      <c r="L854" s="71"/>
      <c r="M854" s="66"/>
      <c r="N854" s="62"/>
      <c r="O854" s="72"/>
      <c r="P854" s="62"/>
      <c r="Q854" s="62"/>
      <c r="R854" s="62"/>
      <c r="S854" s="62"/>
      <c r="T854" s="73"/>
      <c r="U854" s="74"/>
      <c r="V854" s="75"/>
      <c r="W854" s="75"/>
      <c r="X854" s="76"/>
      <c r="Y854" s="77"/>
      <c r="Z854" s="78"/>
      <c r="AA854" s="78"/>
      <c r="AB854" s="78"/>
      <c r="AC854" s="78"/>
      <c r="AD854" s="79"/>
      <c r="AE854" s="78"/>
      <c r="AF854" s="80"/>
      <c r="AG854" s="81"/>
      <c r="AH854" s="80"/>
      <c r="AI854" s="62"/>
      <c r="AJ854" s="62"/>
      <c r="AK854" s="73"/>
      <c r="AL854" s="62"/>
      <c r="AM854" s="73"/>
      <c r="AN854" s="73"/>
      <c r="AO854" s="82"/>
      <c r="AP854" s="82"/>
      <c r="AQ854" s="83"/>
    </row>
    <row r="855" spans="1:43" s="84" customFormat="1" x14ac:dyDescent="0.25">
      <c r="A855" s="62"/>
      <c r="B855" s="67"/>
      <c r="C855" s="62"/>
      <c r="D855" s="67"/>
      <c r="E855" s="68"/>
      <c r="F855" s="68"/>
      <c r="G855" s="68"/>
      <c r="H855" s="69"/>
      <c r="I855" s="68"/>
      <c r="J855" s="67"/>
      <c r="K855" s="70"/>
      <c r="L855" s="71"/>
      <c r="M855" s="66"/>
      <c r="N855" s="62"/>
      <c r="O855" s="72"/>
      <c r="P855" s="62"/>
      <c r="Q855" s="62"/>
      <c r="R855" s="62"/>
      <c r="S855" s="62"/>
      <c r="T855" s="73"/>
      <c r="U855" s="74"/>
      <c r="V855" s="75"/>
      <c r="W855" s="75"/>
      <c r="X855" s="76"/>
      <c r="Y855" s="77"/>
      <c r="Z855" s="78"/>
      <c r="AA855" s="78"/>
      <c r="AB855" s="78"/>
      <c r="AC855" s="78"/>
      <c r="AD855" s="79"/>
      <c r="AE855" s="78"/>
      <c r="AF855" s="80"/>
      <c r="AG855" s="81"/>
      <c r="AH855" s="80"/>
      <c r="AI855" s="62"/>
      <c r="AJ855" s="62"/>
      <c r="AK855" s="73"/>
      <c r="AL855" s="62"/>
      <c r="AM855" s="73"/>
      <c r="AN855" s="73"/>
      <c r="AO855" s="82"/>
      <c r="AP855" s="82"/>
      <c r="AQ855" s="83"/>
    </row>
    <row r="856" spans="1:43" s="84" customFormat="1" x14ac:dyDescent="0.25">
      <c r="A856" s="62"/>
      <c r="B856" s="67"/>
      <c r="C856" s="62"/>
      <c r="D856" s="67"/>
      <c r="E856" s="68"/>
      <c r="F856" s="68"/>
      <c r="G856" s="68"/>
      <c r="H856" s="69"/>
      <c r="I856" s="68"/>
      <c r="J856" s="67"/>
      <c r="K856" s="70"/>
      <c r="L856" s="71"/>
      <c r="M856" s="66"/>
      <c r="N856" s="62"/>
      <c r="O856" s="72"/>
      <c r="P856" s="62"/>
      <c r="Q856" s="62"/>
      <c r="R856" s="62"/>
      <c r="S856" s="62"/>
      <c r="T856" s="73"/>
      <c r="U856" s="74"/>
      <c r="V856" s="75"/>
      <c r="W856" s="75"/>
      <c r="X856" s="76"/>
      <c r="Y856" s="77"/>
      <c r="Z856" s="78"/>
      <c r="AA856" s="78"/>
      <c r="AB856" s="78"/>
      <c r="AC856" s="78"/>
      <c r="AD856" s="79"/>
      <c r="AE856" s="78"/>
      <c r="AF856" s="80"/>
      <c r="AG856" s="81"/>
      <c r="AH856" s="80"/>
      <c r="AI856" s="62"/>
      <c r="AJ856" s="62"/>
      <c r="AK856" s="73"/>
      <c r="AL856" s="62"/>
      <c r="AM856" s="73"/>
      <c r="AN856" s="73"/>
      <c r="AO856" s="82"/>
      <c r="AP856" s="82"/>
      <c r="AQ856" s="83"/>
    </row>
    <row r="857" spans="1:43" s="84" customFormat="1" x14ac:dyDescent="0.25">
      <c r="A857" s="62"/>
      <c r="B857" s="67"/>
      <c r="C857" s="62"/>
      <c r="D857" s="67"/>
      <c r="E857" s="68"/>
      <c r="F857" s="68"/>
      <c r="G857" s="68"/>
      <c r="H857" s="69"/>
      <c r="I857" s="68"/>
      <c r="J857" s="67"/>
      <c r="K857" s="70"/>
      <c r="L857" s="71"/>
      <c r="M857" s="66"/>
      <c r="N857" s="62"/>
      <c r="O857" s="72"/>
      <c r="P857" s="62"/>
      <c r="Q857" s="62"/>
      <c r="R857" s="62"/>
      <c r="S857" s="62"/>
      <c r="T857" s="73"/>
      <c r="U857" s="74"/>
      <c r="V857" s="75"/>
      <c r="W857" s="75"/>
      <c r="X857" s="76"/>
      <c r="Y857" s="77"/>
      <c r="Z857" s="78"/>
      <c r="AA857" s="78"/>
      <c r="AB857" s="78"/>
      <c r="AC857" s="78"/>
      <c r="AD857" s="79"/>
      <c r="AE857" s="78"/>
      <c r="AF857" s="80"/>
      <c r="AG857" s="81"/>
      <c r="AH857" s="80"/>
      <c r="AI857" s="62"/>
      <c r="AJ857" s="62"/>
      <c r="AK857" s="73"/>
      <c r="AL857" s="62"/>
      <c r="AM857" s="73"/>
      <c r="AN857" s="73"/>
      <c r="AO857" s="82"/>
      <c r="AP857" s="82"/>
      <c r="AQ857" s="83"/>
    </row>
    <row r="858" spans="1:43" s="84" customFormat="1" x14ac:dyDescent="0.25">
      <c r="A858" s="62"/>
      <c r="B858" s="67"/>
      <c r="C858" s="62"/>
      <c r="D858" s="67"/>
      <c r="E858" s="68"/>
      <c r="F858" s="68"/>
      <c r="G858" s="68"/>
      <c r="H858" s="69"/>
      <c r="I858" s="68"/>
      <c r="J858" s="67"/>
      <c r="K858" s="70"/>
      <c r="L858" s="71"/>
      <c r="M858" s="66"/>
      <c r="N858" s="62"/>
      <c r="O858" s="72"/>
      <c r="P858" s="62"/>
      <c r="Q858" s="62"/>
      <c r="R858" s="62"/>
      <c r="S858" s="62"/>
      <c r="T858" s="73"/>
      <c r="U858" s="74"/>
      <c r="V858" s="75"/>
      <c r="W858" s="75"/>
      <c r="X858" s="76"/>
      <c r="Y858" s="77"/>
      <c r="Z858" s="78"/>
      <c r="AA858" s="78"/>
      <c r="AB858" s="78"/>
      <c r="AC858" s="78"/>
      <c r="AD858" s="79"/>
      <c r="AE858" s="78"/>
      <c r="AF858" s="80"/>
      <c r="AG858" s="81"/>
      <c r="AH858" s="80"/>
      <c r="AI858" s="62"/>
      <c r="AJ858" s="62"/>
      <c r="AK858" s="73"/>
      <c r="AL858" s="62"/>
      <c r="AM858" s="73"/>
      <c r="AN858" s="73"/>
      <c r="AO858" s="82"/>
      <c r="AP858" s="82"/>
      <c r="AQ858" s="83"/>
    </row>
    <row r="859" spans="1:43" s="84" customFormat="1" x14ac:dyDescent="0.25">
      <c r="A859" s="62"/>
      <c r="B859" s="67"/>
      <c r="C859" s="62"/>
      <c r="D859" s="67"/>
      <c r="E859" s="68"/>
      <c r="F859" s="68"/>
      <c r="G859" s="68"/>
      <c r="H859" s="69"/>
      <c r="I859" s="68"/>
      <c r="J859" s="67"/>
      <c r="K859" s="70"/>
      <c r="L859" s="71"/>
      <c r="M859" s="66"/>
      <c r="N859" s="62"/>
      <c r="O859" s="72"/>
      <c r="P859" s="62"/>
      <c r="Q859" s="62"/>
      <c r="R859" s="62"/>
      <c r="S859" s="62"/>
      <c r="T859" s="73"/>
      <c r="U859" s="74"/>
      <c r="V859" s="75"/>
      <c r="W859" s="75"/>
      <c r="X859" s="76"/>
      <c r="Y859" s="77"/>
      <c r="Z859" s="78"/>
      <c r="AA859" s="78"/>
      <c r="AB859" s="78"/>
      <c r="AC859" s="78"/>
      <c r="AD859" s="79"/>
      <c r="AE859" s="78"/>
      <c r="AF859" s="80"/>
      <c r="AG859" s="81"/>
      <c r="AH859" s="80"/>
      <c r="AI859" s="62"/>
      <c r="AJ859" s="62"/>
      <c r="AK859" s="73"/>
      <c r="AL859" s="62"/>
      <c r="AM859" s="73"/>
      <c r="AN859" s="73"/>
      <c r="AO859" s="82"/>
      <c r="AP859" s="82"/>
      <c r="AQ859" s="83"/>
    </row>
    <row r="860" spans="1:43" s="84" customFormat="1" x14ac:dyDescent="0.25">
      <c r="A860" s="62"/>
      <c r="B860" s="67"/>
      <c r="C860" s="62"/>
      <c r="D860" s="67"/>
      <c r="E860" s="68"/>
      <c r="F860" s="68"/>
      <c r="G860" s="68"/>
      <c r="H860" s="69"/>
      <c r="I860" s="68"/>
      <c r="J860" s="67"/>
      <c r="K860" s="70"/>
      <c r="L860" s="71"/>
      <c r="M860" s="66"/>
      <c r="N860" s="62"/>
      <c r="O860" s="72"/>
      <c r="P860" s="62"/>
      <c r="Q860" s="62"/>
      <c r="R860" s="62"/>
      <c r="S860" s="62"/>
      <c r="T860" s="73"/>
      <c r="U860" s="74"/>
      <c r="V860" s="75"/>
      <c r="W860" s="75"/>
      <c r="X860" s="76"/>
      <c r="Y860" s="77"/>
      <c r="Z860" s="78"/>
      <c r="AA860" s="78"/>
      <c r="AB860" s="78"/>
      <c r="AC860" s="78"/>
      <c r="AD860" s="79"/>
      <c r="AE860" s="78"/>
      <c r="AF860" s="80"/>
      <c r="AG860" s="81"/>
      <c r="AH860" s="80"/>
      <c r="AI860" s="62"/>
      <c r="AJ860" s="62"/>
      <c r="AK860" s="73"/>
      <c r="AL860" s="62"/>
      <c r="AM860" s="73"/>
      <c r="AN860" s="73"/>
      <c r="AO860" s="82"/>
      <c r="AP860" s="82"/>
      <c r="AQ860" s="83"/>
    </row>
    <row r="861" spans="1:43" s="84" customFormat="1" x14ac:dyDescent="0.25">
      <c r="A861" s="62"/>
      <c r="B861" s="67"/>
      <c r="C861" s="62"/>
      <c r="D861" s="67"/>
      <c r="E861" s="68"/>
      <c r="F861" s="68"/>
      <c r="G861" s="68"/>
      <c r="H861" s="69"/>
      <c r="I861" s="68"/>
      <c r="J861" s="67"/>
      <c r="K861" s="70"/>
      <c r="L861" s="71"/>
      <c r="M861" s="66"/>
      <c r="N861" s="62"/>
      <c r="O861" s="72"/>
      <c r="P861" s="62"/>
      <c r="Q861" s="62"/>
      <c r="R861" s="62"/>
      <c r="S861" s="62"/>
      <c r="T861" s="73"/>
      <c r="U861" s="74"/>
      <c r="V861" s="75"/>
      <c r="W861" s="75"/>
      <c r="X861" s="76"/>
      <c r="Y861" s="77"/>
      <c r="Z861" s="78"/>
      <c r="AA861" s="78"/>
      <c r="AB861" s="78"/>
      <c r="AC861" s="78"/>
      <c r="AD861" s="79"/>
      <c r="AE861" s="78"/>
      <c r="AF861" s="80"/>
      <c r="AG861" s="81"/>
      <c r="AH861" s="80"/>
      <c r="AI861" s="62"/>
      <c r="AJ861" s="62"/>
      <c r="AK861" s="73"/>
      <c r="AL861" s="62"/>
      <c r="AM861" s="73"/>
      <c r="AN861" s="73"/>
      <c r="AO861" s="82"/>
      <c r="AP861" s="82"/>
      <c r="AQ861" s="83"/>
    </row>
    <row r="862" spans="1:43" s="84" customFormat="1" x14ac:dyDescent="0.25">
      <c r="A862" s="62"/>
      <c r="B862" s="67"/>
      <c r="C862" s="62"/>
      <c r="D862" s="67"/>
      <c r="E862" s="68"/>
      <c r="F862" s="68"/>
      <c r="G862" s="68"/>
      <c r="H862" s="69"/>
      <c r="I862" s="68"/>
      <c r="J862" s="67"/>
      <c r="K862" s="70"/>
      <c r="L862" s="71"/>
      <c r="M862" s="66"/>
      <c r="N862" s="62"/>
      <c r="O862" s="72"/>
      <c r="P862" s="62"/>
      <c r="Q862" s="62"/>
      <c r="R862" s="62"/>
      <c r="S862" s="62"/>
      <c r="T862" s="73"/>
      <c r="U862" s="74"/>
      <c r="V862" s="75"/>
      <c r="W862" s="75"/>
      <c r="X862" s="76"/>
      <c r="Y862" s="77"/>
      <c r="Z862" s="78"/>
      <c r="AA862" s="78"/>
      <c r="AB862" s="78"/>
      <c r="AC862" s="78"/>
      <c r="AD862" s="79"/>
      <c r="AE862" s="78"/>
      <c r="AF862" s="80"/>
      <c r="AG862" s="81"/>
      <c r="AH862" s="80"/>
      <c r="AI862" s="62"/>
      <c r="AJ862" s="62"/>
      <c r="AK862" s="73"/>
      <c r="AL862" s="62"/>
      <c r="AM862" s="73"/>
      <c r="AN862" s="73"/>
      <c r="AO862" s="82"/>
      <c r="AP862" s="82"/>
      <c r="AQ862" s="83"/>
    </row>
    <row r="863" spans="1:43" s="84" customFormat="1" x14ac:dyDescent="0.25">
      <c r="A863" s="62"/>
      <c r="B863" s="67"/>
      <c r="C863" s="62"/>
      <c r="D863" s="67"/>
      <c r="E863" s="68"/>
      <c r="F863" s="68"/>
      <c r="G863" s="68"/>
      <c r="H863" s="69"/>
      <c r="I863" s="68"/>
      <c r="J863" s="67"/>
      <c r="K863" s="70"/>
      <c r="L863" s="71"/>
      <c r="M863" s="66"/>
      <c r="N863" s="62"/>
      <c r="O863" s="72"/>
      <c r="P863" s="62"/>
      <c r="Q863" s="62"/>
      <c r="R863" s="62"/>
      <c r="S863" s="62"/>
      <c r="T863" s="73"/>
      <c r="U863" s="74"/>
      <c r="V863" s="75"/>
      <c r="W863" s="75"/>
      <c r="X863" s="76"/>
      <c r="Y863" s="77"/>
      <c r="Z863" s="78"/>
      <c r="AA863" s="78"/>
      <c r="AB863" s="78"/>
      <c r="AC863" s="78"/>
      <c r="AD863" s="79"/>
      <c r="AE863" s="78"/>
      <c r="AF863" s="80"/>
      <c r="AG863" s="81"/>
      <c r="AH863" s="80"/>
      <c r="AI863" s="62"/>
      <c r="AJ863" s="62"/>
      <c r="AK863" s="73"/>
      <c r="AL863" s="62"/>
      <c r="AM863" s="73"/>
      <c r="AN863" s="73"/>
      <c r="AO863" s="82"/>
      <c r="AP863" s="82"/>
      <c r="AQ863" s="83"/>
    </row>
    <row r="864" spans="1:43" s="84" customFormat="1" x14ac:dyDescent="0.25">
      <c r="A864" s="62"/>
      <c r="B864" s="67"/>
      <c r="C864" s="62"/>
      <c r="D864" s="67"/>
      <c r="E864" s="68"/>
      <c r="F864" s="68"/>
      <c r="G864" s="68"/>
      <c r="H864" s="69"/>
      <c r="I864" s="68"/>
      <c r="J864" s="67"/>
      <c r="K864" s="70"/>
      <c r="L864" s="71"/>
      <c r="M864" s="66"/>
      <c r="N864" s="62"/>
      <c r="O864" s="72"/>
      <c r="P864" s="62"/>
      <c r="Q864" s="62"/>
      <c r="R864" s="62"/>
      <c r="S864" s="62"/>
      <c r="T864" s="73"/>
      <c r="U864" s="74"/>
      <c r="V864" s="75"/>
      <c r="W864" s="75"/>
      <c r="X864" s="76"/>
      <c r="Y864" s="77"/>
      <c r="Z864" s="78"/>
      <c r="AA864" s="78"/>
      <c r="AB864" s="78"/>
      <c r="AC864" s="78"/>
      <c r="AD864" s="79"/>
      <c r="AE864" s="78"/>
      <c r="AF864" s="80"/>
      <c r="AG864" s="81"/>
      <c r="AH864" s="80"/>
      <c r="AI864" s="62"/>
      <c r="AJ864" s="62"/>
      <c r="AK864" s="73"/>
      <c r="AL864" s="62"/>
      <c r="AM864" s="73"/>
      <c r="AN864" s="73"/>
      <c r="AO864" s="82"/>
      <c r="AP864" s="82"/>
      <c r="AQ864" s="83"/>
    </row>
    <row r="865" spans="1:43" s="84" customFormat="1" x14ac:dyDescent="0.25">
      <c r="A865" s="62"/>
      <c r="B865" s="67"/>
      <c r="C865" s="62"/>
      <c r="D865" s="67"/>
      <c r="E865" s="68"/>
      <c r="F865" s="68"/>
      <c r="G865" s="68"/>
      <c r="H865" s="69"/>
      <c r="I865" s="68"/>
      <c r="J865" s="67"/>
      <c r="K865" s="70"/>
      <c r="L865" s="71"/>
      <c r="M865" s="66"/>
      <c r="N865" s="62"/>
      <c r="O865" s="72"/>
      <c r="P865" s="62"/>
      <c r="Q865" s="62"/>
      <c r="R865" s="62"/>
      <c r="S865" s="62"/>
      <c r="T865" s="73"/>
      <c r="U865" s="74"/>
      <c r="V865" s="75"/>
      <c r="W865" s="75"/>
      <c r="X865" s="76"/>
      <c r="Y865" s="77"/>
      <c r="Z865" s="78"/>
      <c r="AA865" s="78"/>
      <c r="AB865" s="78"/>
      <c r="AC865" s="78"/>
      <c r="AD865" s="79"/>
      <c r="AE865" s="78"/>
      <c r="AF865" s="80"/>
      <c r="AG865" s="81"/>
      <c r="AH865" s="80"/>
      <c r="AI865" s="62"/>
      <c r="AJ865" s="62"/>
      <c r="AK865" s="73"/>
      <c r="AL865" s="62"/>
      <c r="AM865" s="73"/>
      <c r="AN865" s="73"/>
      <c r="AO865" s="82"/>
      <c r="AP865" s="82"/>
      <c r="AQ865" s="83"/>
    </row>
    <row r="866" spans="1:43" s="84" customFormat="1" x14ac:dyDescent="0.25">
      <c r="A866" s="62"/>
      <c r="B866" s="67"/>
      <c r="C866" s="62"/>
      <c r="D866" s="67"/>
      <c r="E866" s="68"/>
      <c r="F866" s="68"/>
      <c r="G866" s="68"/>
      <c r="H866" s="69"/>
      <c r="I866" s="68"/>
      <c r="J866" s="67"/>
      <c r="K866" s="70"/>
      <c r="L866" s="71"/>
      <c r="M866" s="66"/>
      <c r="N866" s="62"/>
      <c r="O866" s="72"/>
      <c r="P866" s="62"/>
      <c r="Q866" s="62"/>
      <c r="R866" s="62"/>
      <c r="S866" s="62"/>
      <c r="T866" s="73"/>
      <c r="U866" s="74"/>
      <c r="V866" s="75"/>
      <c r="W866" s="75"/>
      <c r="X866" s="76"/>
      <c r="Y866" s="77"/>
      <c r="Z866" s="78"/>
      <c r="AA866" s="78"/>
      <c r="AB866" s="78"/>
      <c r="AC866" s="78"/>
      <c r="AD866" s="79"/>
      <c r="AE866" s="78"/>
      <c r="AF866" s="80"/>
      <c r="AG866" s="81"/>
      <c r="AH866" s="80"/>
      <c r="AI866" s="62"/>
      <c r="AJ866" s="62"/>
      <c r="AK866" s="73"/>
      <c r="AL866" s="62"/>
      <c r="AM866" s="73"/>
      <c r="AN866" s="73"/>
      <c r="AO866" s="82"/>
      <c r="AP866" s="82"/>
      <c r="AQ866" s="83"/>
    </row>
    <row r="867" spans="1:43" s="84" customFormat="1" x14ac:dyDescent="0.25">
      <c r="A867" s="62"/>
      <c r="B867" s="67"/>
      <c r="C867" s="62"/>
      <c r="D867" s="67"/>
      <c r="E867" s="68"/>
      <c r="F867" s="68"/>
      <c r="G867" s="68"/>
      <c r="H867" s="69"/>
      <c r="I867" s="68"/>
      <c r="J867" s="67"/>
      <c r="K867" s="70"/>
      <c r="L867" s="71"/>
      <c r="M867" s="66"/>
      <c r="N867" s="62"/>
      <c r="O867" s="72"/>
      <c r="P867" s="62"/>
      <c r="Q867" s="62"/>
      <c r="R867" s="62"/>
      <c r="S867" s="62"/>
      <c r="T867" s="73"/>
      <c r="U867" s="74"/>
      <c r="V867" s="75"/>
      <c r="W867" s="75"/>
      <c r="X867" s="76"/>
      <c r="Y867" s="77"/>
      <c r="Z867" s="78"/>
      <c r="AA867" s="78"/>
      <c r="AB867" s="78"/>
      <c r="AC867" s="78"/>
      <c r="AD867" s="79"/>
      <c r="AE867" s="78"/>
      <c r="AF867" s="80"/>
      <c r="AG867" s="81"/>
      <c r="AH867" s="80"/>
      <c r="AI867" s="62"/>
      <c r="AJ867" s="62"/>
      <c r="AK867" s="73"/>
      <c r="AL867" s="62"/>
      <c r="AM867" s="73"/>
      <c r="AN867" s="73"/>
      <c r="AO867" s="82"/>
      <c r="AP867" s="82"/>
      <c r="AQ867" s="83"/>
    </row>
    <row r="868" spans="1:43" s="84" customFormat="1" x14ac:dyDescent="0.25">
      <c r="A868" s="62"/>
      <c r="B868" s="67"/>
      <c r="C868" s="62"/>
      <c r="D868" s="67"/>
      <c r="E868" s="68"/>
      <c r="F868" s="68"/>
      <c r="G868" s="68"/>
      <c r="H868" s="69"/>
      <c r="I868" s="68"/>
      <c r="J868" s="67"/>
      <c r="K868" s="70"/>
      <c r="L868" s="71"/>
      <c r="M868" s="66"/>
      <c r="N868" s="62"/>
      <c r="O868" s="72"/>
      <c r="P868" s="62"/>
      <c r="Q868" s="62"/>
      <c r="R868" s="62"/>
      <c r="S868" s="62"/>
      <c r="T868" s="73"/>
      <c r="U868" s="74"/>
      <c r="V868" s="75"/>
      <c r="W868" s="75"/>
      <c r="X868" s="76"/>
      <c r="Y868" s="77"/>
      <c r="Z868" s="78"/>
      <c r="AA868" s="78"/>
      <c r="AB868" s="78"/>
      <c r="AC868" s="78"/>
      <c r="AD868" s="79"/>
      <c r="AE868" s="78"/>
      <c r="AF868" s="80"/>
      <c r="AG868" s="81"/>
      <c r="AH868" s="80"/>
      <c r="AI868" s="62"/>
      <c r="AJ868" s="62"/>
      <c r="AK868" s="73"/>
      <c r="AL868" s="62"/>
      <c r="AM868" s="73"/>
      <c r="AN868" s="73"/>
      <c r="AO868" s="82"/>
      <c r="AP868" s="82"/>
      <c r="AQ868" s="83"/>
    </row>
    <row r="869" spans="1:43" s="84" customFormat="1" x14ac:dyDescent="0.25">
      <c r="A869" s="62"/>
      <c r="B869" s="67"/>
      <c r="C869" s="62"/>
      <c r="D869" s="67"/>
      <c r="E869" s="68"/>
      <c r="F869" s="68"/>
      <c r="G869" s="68"/>
      <c r="H869" s="69"/>
      <c r="I869" s="68"/>
      <c r="J869" s="67"/>
      <c r="K869" s="70"/>
      <c r="L869" s="71"/>
      <c r="M869" s="66"/>
      <c r="N869" s="62"/>
      <c r="O869" s="72"/>
      <c r="P869" s="62"/>
      <c r="Q869" s="62"/>
      <c r="R869" s="62"/>
      <c r="S869" s="62"/>
      <c r="T869" s="73"/>
      <c r="U869" s="74"/>
      <c r="V869" s="75"/>
      <c r="W869" s="75"/>
      <c r="X869" s="76"/>
      <c r="Y869" s="77"/>
      <c r="Z869" s="78"/>
      <c r="AA869" s="78"/>
      <c r="AB869" s="78"/>
      <c r="AC869" s="78"/>
      <c r="AD869" s="79"/>
      <c r="AE869" s="78"/>
      <c r="AF869" s="80"/>
      <c r="AG869" s="81"/>
      <c r="AH869" s="80"/>
      <c r="AI869" s="62"/>
      <c r="AJ869" s="62"/>
      <c r="AK869" s="73"/>
      <c r="AL869" s="62"/>
      <c r="AM869" s="73"/>
      <c r="AN869" s="73"/>
      <c r="AO869" s="82"/>
      <c r="AP869" s="82"/>
      <c r="AQ869" s="83"/>
    </row>
    <row r="870" spans="1:43" s="84" customFormat="1" x14ac:dyDescent="0.25">
      <c r="A870" s="62"/>
      <c r="B870" s="67"/>
      <c r="C870" s="62"/>
      <c r="D870" s="67"/>
      <c r="E870" s="68"/>
      <c r="F870" s="68"/>
      <c r="G870" s="68"/>
      <c r="H870" s="69"/>
      <c r="I870" s="68"/>
      <c r="J870" s="67"/>
      <c r="K870" s="70"/>
      <c r="L870" s="71"/>
      <c r="M870" s="66"/>
      <c r="N870" s="62"/>
      <c r="O870" s="72"/>
      <c r="P870" s="62"/>
      <c r="Q870" s="62"/>
      <c r="R870" s="62"/>
      <c r="S870" s="62"/>
      <c r="T870" s="73"/>
      <c r="U870" s="74"/>
      <c r="V870" s="75"/>
      <c r="W870" s="75"/>
      <c r="X870" s="76"/>
      <c r="Y870" s="77"/>
      <c r="Z870" s="78"/>
      <c r="AA870" s="78"/>
      <c r="AB870" s="78"/>
      <c r="AC870" s="78"/>
      <c r="AD870" s="79"/>
      <c r="AE870" s="78"/>
      <c r="AF870" s="80"/>
      <c r="AG870" s="81"/>
      <c r="AH870" s="80"/>
      <c r="AI870" s="62"/>
      <c r="AJ870" s="62"/>
      <c r="AK870" s="73"/>
      <c r="AL870" s="62"/>
      <c r="AM870" s="73"/>
      <c r="AN870" s="73"/>
      <c r="AO870" s="82"/>
      <c r="AP870" s="82"/>
      <c r="AQ870" s="83"/>
    </row>
    <row r="871" spans="1:43" s="84" customFormat="1" x14ac:dyDescent="0.25">
      <c r="A871" s="62"/>
      <c r="B871" s="67"/>
      <c r="C871" s="62"/>
      <c r="D871" s="67"/>
      <c r="E871" s="68"/>
      <c r="F871" s="68"/>
      <c r="G871" s="68"/>
      <c r="H871" s="69"/>
      <c r="I871" s="68"/>
      <c r="J871" s="67"/>
      <c r="K871" s="70"/>
      <c r="L871" s="71"/>
      <c r="M871" s="66"/>
      <c r="N871" s="62"/>
      <c r="O871" s="72"/>
      <c r="P871" s="62"/>
      <c r="Q871" s="62"/>
      <c r="R871" s="62"/>
      <c r="S871" s="62"/>
      <c r="T871" s="73"/>
      <c r="U871" s="74"/>
      <c r="V871" s="75"/>
      <c r="W871" s="75"/>
      <c r="X871" s="76"/>
      <c r="Y871" s="77"/>
      <c r="Z871" s="78"/>
      <c r="AA871" s="78"/>
      <c r="AB871" s="78"/>
      <c r="AC871" s="78"/>
      <c r="AD871" s="79"/>
      <c r="AE871" s="78"/>
      <c r="AF871" s="80"/>
      <c r="AG871" s="81"/>
      <c r="AH871" s="80"/>
      <c r="AI871" s="62"/>
      <c r="AJ871" s="62"/>
      <c r="AK871" s="73"/>
      <c r="AL871" s="62"/>
      <c r="AM871" s="73"/>
      <c r="AN871" s="73"/>
      <c r="AO871" s="82"/>
      <c r="AP871" s="82"/>
      <c r="AQ871" s="83"/>
    </row>
    <row r="872" spans="1:43" s="84" customFormat="1" x14ac:dyDescent="0.25">
      <c r="A872" s="62"/>
      <c r="B872" s="67"/>
      <c r="C872" s="62"/>
      <c r="D872" s="67"/>
      <c r="E872" s="68"/>
      <c r="F872" s="68"/>
      <c r="G872" s="68"/>
      <c r="H872" s="69"/>
      <c r="I872" s="68"/>
      <c r="J872" s="67"/>
      <c r="K872" s="70"/>
      <c r="L872" s="71"/>
      <c r="M872" s="66"/>
      <c r="N872" s="62"/>
      <c r="O872" s="72"/>
      <c r="P872" s="62"/>
      <c r="Q872" s="62"/>
      <c r="R872" s="62"/>
      <c r="S872" s="62"/>
      <c r="T872" s="73"/>
      <c r="U872" s="74"/>
      <c r="V872" s="75"/>
      <c r="W872" s="75"/>
      <c r="X872" s="76"/>
      <c r="Y872" s="77"/>
      <c r="Z872" s="78"/>
      <c r="AA872" s="78"/>
      <c r="AB872" s="78"/>
      <c r="AC872" s="78"/>
      <c r="AD872" s="79"/>
      <c r="AE872" s="78"/>
      <c r="AF872" s="80"/>
      <c r="AG872" s="81"/>
      <c r="AH872" s="80"/>
      <c r="AI872" s="62"/>
      <c r="AJ872" s="62"/>
      <c r="AK872" s="73"/>
      <c r="AL872" s="62"/>
      <c r="AM872" s="73"/>
      <c r="AN872" s="73"/>
      <c r="AO872" s="82"/>
      <c r="AP872" s="82"/>
      <c r="AQ872" s="83"/>
    </row>
    <row r="873" spans="1:43" s="84" customFormat="1" x14ac:dyDescent="0.25">
      <c r="A873" s="62"/>
      <c r="B873" s="67"/>
      <c r="C873" s="62"/>
      <c r="D873" s="67"/>
      <c r="E873" s="68"/>
      <c r="F873" s="68"/>
      <c r="G873" s="68"/>
      <c r="H873" s="69"/>
      <c r="I873" s="68"/>
      <c r="J873" s="67"/>
      <c r="K873" s="70"/>
      <c r="L873" s="71"/>
      <c r="M873" s="66"/>
      <c r="N873" s="62"/>
      <c r="O873" s="72"/>
      <c r="P873" s="62"/>
      <c r="Q873" s="62"/>
      <c r="R873" s="62"/>
      <c r="S873" s="62"/>
      <c r="T873" s="73"/>
      <c r="U873" s="74"/>
      <c r="V873" s="75"/>
      <c r="W873" s="75"/>
      <c r="X873" s="76"/>
      <c r="Y873" s="77"/>
      <c r="Z873" s="78"/>
      <c r="AA873" s="78"/>
      <c r="AB873" s="78"/>
      <c r="AC873" s="78"/>
      <c r="AD873" s="79"/>
      <c r="AE873" s="78"/>
      <c r="AF873" s="80"/>
      <c r="AG873" s="81"/>
      <c r="AH873" s="80"/>
      <c r="AI873" s="62"/>
      <c r="AJ873" s="62"/>
      <c r="AK873" s="73"/>
      <c r="AL873" s="62"/>
      <c r="AM873" s="73"/>
      <c r="AN873" s="73"/>
      <c r="AO873" s="82"/>
      <c r="AP873" s="82"/>
      <c r="AQ873" s="83"/>
    </row>
    <row r="874" spans="1:43" s="84" customFormat="1" x14ac:dyDescent="0.25">
      <c r="A874" s="62"/>
      <c r="B874" s="67"/>
      <c r="C874" s="62"/>
      <c r="D874" s="67"/>
      <c r="E874" s="68"/>
      <c r="F874" s="68"/>
      <c r="G874" s="68"/>
      <c r="H874" s="69"/>
      <c r="I874" s="68"/>
      <c r="J874" s="67"/>
      <c r="K874" s="70"/>
      <c r="L874" s="71"/>
      <c r="M874" s="66"/>
      <c r="N874" s="62"/>
      <c r="O874" s="72"/>
      <c r="P874" s="62"/>
      <c r="Q874" s="62"/>
      <c r="R874" s="62"/>
      <c r="S874" s="62"/>
      <c r="T874" s="73"/>
      <c r="U874" s="74"/>
      <c r="V874" s="75"/>
      <c r="W874" s="75"/>
      <c r="X874" s="76"/>
      <c r="Y874" s="77"/>
      <c r="Z874" s="78"/>
      <c r="AA874" s="78"/>
      <c r="AB874" s="78"/>
      <c r="AC874" s="78"/>
      <c r="AD874" s="79"/>
      <c r="AE874" s="78"/>
      <c r="AF874" s="80"/>
      <c r="AG874" s="81"/>
      <c r="AH874" s="80"/>
      <c r="AI874" s="62"/>
      <c r="AJ874" s="62"/>
      <c r="AK874" s="73"/>
      <c r="AL874" s="62"/>
      <c r="AM874" s="73"/>
      <c r="AN874" s="73"/>
      <c r="AO874" s="82"/>
      <c r="AP874" s="82"/>
      <c r="AQ874" s="83"/>
    </row>
    <row r="875" spans="1:43" s="84" customFormat="1" x14ac:dyDescent="0.25">
      <c r="A875" s="62"/>
      <c r="B875" s="67"/>
      <c r="C875" s="62"/>
      <c r="D875" s="67"/>
      <c r="E875" s="68"/>
      <c r="F875" s="68"/>
      <c r="G875" s="68"/>
      <c r="H875" s="69"/>
      <c r="I875" s="68"/>
      <c r="J875" s="67"/>
      <c r="K875" s="70"/>
      <c r="L875" s="71"/>
      <c r="M875" s="66"/>
      <c r="N875" s="62"/>
      <c r="O875" s="72"/>
      <c r="P875" s="62"/>
      <c r="Q875" s="62"/>
      <c r="R875" s="62"/>
      <c r="S875" s="62"/>
      <c r="T875" s="73"/>
      <c r="U875" s="74"/>
      <c r="V875" s="75"/>
      <c r="W875" s="75"/>
      <c r="X875" s="76"/>
      <c r="Y875" s="77"/>
      <c r="Z875" s="78"/>
      <c r="AA875" s="78"/>
      <c r="AB875" s="78"/>
      <c r="AC875" s="78"/>
      <c r="AD875" s="79"/>
      <c r="AE875" s="78"/>
      <c r="AF875" s="80"/>
      <c r="AG875" s="81"/>
      <c r="AH875" s="80"/>
      <c r="AI875" s="62"/>
      <c r="AJ875" s="62"/>
      <c r="AK875" s="73"/>
      <c r="AL875" s="62"/>
      <c r="AM875" s="73"/>
      <c r="AN875" s="73"/>
      <c r="AO875" s="82"/>
      <c r="AP875" s="82"/>
      <c r="AQ875" s="83"/>
    </row>
    <row r="876" spans="1:43" s="84" customFormat="1" x14ac:dyDescent="0.25">
      <c r="A876" s="62"/>
      <c r="B876" s="67"/>
      <c r="C876" s="62"/>
      <c r="D876" s="67"/>
      <c r="E876" s="68"/>
      <c r="F876" s="68"/>
      <c r="G876" s="68"/>
      <c r="H876" s="69"/>
      <c r="I876" s="68"/>
      <c r="J876" s="67"/>
      <c r="K876" s="70"/>
      <c r="L876" s="71"/>
      <c r="M876" s="66"/>
      <c r="N876" s="62"/>
      <c r="O876" s="72"/>
      <c r="P876" s="62"/>
      <c r="Q876" s="62"/>
      <c r="R876" s="62"/>
      <c r="S876" s="62"/>
      <c r="T876" s="73"/>
      <c r="U876" s="74"/>
      <c r="V876" s="75"/>
      <c r="W876" s="75"/>
      <c r="X876" s="76"/>
      <c r="Y876" s="77"/>
      <c r="Z876" s="78"/>
      <c r="AA876" s="78"/>
      <c r="AB876" s="78"/>
      <c r="AC876" s="78"/>
      <c r="AD876" s="79"/>
      <c r="AE876" s="78"/>
      <c r="AF876" s="80"/>
      <c r="AG876" s="81"/>
      <c r="AH876" s="80"/>
      <c r="AI876" s="62"/>
      <c r="AJ876" s="62"/>
      <c r="AK876" s="73"/>
      <c r="AL876" s="62"/>
      <c r="AM876" s="73"/>
      <c r="AN876" s="73"/>
      <c r="AO876" s="82"/>
      <c r="AP876" s="82"/>
      <c r="AQ876" s="83"/>
    </row>
    <row r="877" spans="1:43" s="84" customFormat="1" x14ac:dyDescent="0.25">
      <c r="A877" s="62"/>
      <c r="B877" s="67"/>
      <c r="C877" s="62"/>
      <c r="D877" s="67"/>
      <c r="E877" s="68"/>
      <c r="F877" s="68"/>
      <c r="G877" s="68"/>
      <c r="H877" s="69"/>
      <c r="I877" s="68"/>
      <c r="J877" s="67"/>
      <c r="K877" s="70"/>
      <c r="L877" s="71"/>
      <c r="M877" s="66"/>
      <c r="N877" s="62"/>
      <c r="O877" s="72"/>
      <c r="P877" s="62"/>
      <c r="Q877" s="62"/>
      <c r="R877" s="62"/>
      <c r="S877" s="62"/>
      <c r="T877" s="73"/>
      <c r="U877" s="74"/>
      <c r="V877" s="75"/>
      <c r="W877" s="75"/>
      <c r="X877" s="76"/>
      <c r="Y877" s="77"/>
      <c r="Z877" s="78"/>
      <c r="AA877" s="78"/>
      <c r="AB877" s="78"/>
      <c r="AC877" s="78"/>
      <c r="AD877" s="79"/>
      <c r="AE877" s="78"/>
      <c r="AF877" s="80"/>
      <c r="AG877" s="81"/>
      <c r="AH877" s="80"/>
      <c r="AI877" s="62"/>
      <c r="AJ877" s="62"/>
      <c r="AK877" s="73"/>
      <c r="AL877" s="62"/>
      <c r="AM877" s="73"/>
      <c r="AN877" s="73"/>
      <c r="AO877" s="82"/>
      <c r="AP877" s="82"/>
      <c r="AQ877" s="83"/>
    </row>
    <row r="878" spans="1:43" s="84" customFormat="1" x14ac:dyDescent="0.25">
      <c r="A878" s="62"/>
      <c r="B878" s="67"/>
      <c r="C878" s="62"/>
      <c r="D878" s="67"/>
      <c r="E878" s="68"/>
      <c r="F878" s="68"/>
      <c r="G878" s="68"/>
      <c r="H878" s="69"/>
      <c r="I878" s="68"/>
      <c r="J878" s="67"/>
      <c r="K878" s="70"/>
      <c r="L878" s="71"/>
      <c r="M878" s="66"/>
      <c r="N878" s="62"/>
      <c r="O878" s="72"/>
      <c r="P878" s="62"/>
      <c r="Q878" s="62"/>
      <c r="R878" s="62"/>
      <c r="S878" s="62"/>
      <c r="T878" s="73"/>
      <c r="U878" s="74"/>
      <c r="V878" s="75"/>
      <c r="W878" s="75"/>
      <c r="X878" s="76"/>
      <c r="Y878" s="77"/>
      <c r="Z878" s="78"/>
      <c r="AA878" s="78"/>
      <c r="AB878" s="78"/>
      <c r="AC878" s="78"/>
      <c r="AD878" s="79"/>
      <c r="AE878" s="78"/>
      <c r="AF878" s="80"/>
      <c r="AG878" s="81"/>
      <c r="AH878" s="80"/>
      <c r="AI878" s="62"/>
      <c r="AJ878" s="62"/>
      <c r="AK878" s="73"/>
      <c r="AL878" s="62"/>
      <c r="AM878" s="73"/>
      <c r="AN878" s="73"/>
      <c r="AO878" s="82"/>
      <c r="AP878" s="82"/>
      <c r="AQ878" s="83"/>
    </row>
    <row r="879" spans="1:43" s="84" customFormat="1" x14ac:dyDescent="0.25">
      <c r="A879" s="62"/>
      <c r="B879" s="67"/>
      <c r="C879" s="62"/>
      <c r="D879" s="67"/>
      <c r="E879" s="68"/>
      <c r="F879" s="68"/>
      <c r="G879" s="68"/>
      <c r="H879" s="69"/>
      <c r="I879" s="68"/>
      <c r="J879" s="67"/>
      <c r="K879" s="70"/>
      <c r="L879" s="71"/>
      <c r="M879" s="66"/>
      <c r="N879" s="62"/>
      <c r="O879" s="72"/>
      <c r="P879" s="62"/>
      <c r="Q879" s="62"/>
      <c r="R879" s="62"/>
      <c r="S879" s="62"/>
      <c r="T879" s="73"/>
      <c r="U879" s="74"/>
      <c r="V879" s="75"/>
      <c r="W879" s="75"/>
      <c r="X879" s="76"/>
      <c r="Y879" s="77"/>
      <c r="Z879" s="78"/>
      <c r="AA879" s="78"/>
      <c r="AB879" s="78"/>
      <c r="AC879" s="78"/>
      <c r="AD879" s="79"/>
      <c r="AE879" s="78"/>
      <c r="AF879" s="80"/>
      <c r="AG879" s="81"/>
      <c r="AH879" s="80"/>
      <c r="AI879" s="62"/>
      <c r="AJ879" s="62"/>
      <c r="AK879" s="73"/>
      <c r="AL879" s="62"/>
      <c r="AM879" s="73"/>
      <c r="AN879" s="73"/>
      <c r="AO879" s="82"/>
      <c r="AP879" s="82"/>
      <c r="AQ879" s="83"/>
    </row>
    <row r="880" spans="1:43" s="84" customFormat="1" x14ac:dyDescent="0.25">
      <c r="A880" s="62"/>
      <c r="B880" s="67"/>
      <c r="C880" s="62"/>
      <c r="D880" s="67"/>
      <c r="E880" s="68"/>
      <c r="F880" s="68"/>
      <c r="G880" s="68"/>
      <c r="H880" s="69"/>
      <c r="I880" s="68"/>
      <c r="J880" s="67"/>
      <c r="K880" s="70"/>
      <c r="L880" s="71"/>
      <c r="M880" s="66"/>
      <c r="N880" s="62"/>
      <c r="O880" s="72"/>
      <c r="P880" s="62"/>
      <c r="Q880" s="62"/>
      <c r="R880" s="62"/>
      <c r="S880" s="62"/>
      <c r="T880" s="73"/>
      <c r="U880" s="74"/>
      <c r="V880" s="75"/>
      <c r="W880" s="75"/>
      <c r="X880" s="76"/>
      <c r="Y880" s="77"/>
      <c r="Z880" s="78"/>
      <c r="AA880" s="78"/>
      <c r="AB880" s="78"/>
      <c r="AC880" s="78"/>
      <c r="AD880" s="79"/>
      <c r="AE880" s="78"/>
      <c r="AF880" s="80"/>
      <c r="AG880" s="81"/>
      <c r="AH880" s="80"/>
      <c r="AI880" s="62"/>
      <c r="AJ880" s="62"/>
      <c r="AK880" s="73"/>
      <c r="AL880" s="62"/>
      <c r="AM880" s="73"/>
      <c r="AN880" s="73"/>
      <c r="AO880" s="82"/>
      <c r="AP880" s="82"/>
      <c r="AQ880" s="83"/>
    </row>
    <row r="881" spans="1:43" s="84" customFormat="1" x14ac:dyDescent="0.25">
      <c r="A881" s="62"/>
      <c r="B881" s="67"/>
      <c r="C881" s="62"/>
      <c r="D881" s="67"/>
      <c r="E881" s="68"/>
      <c r="F881" s="68"/>
      <c r="G881" s="68"/>
      <c r="H881" s="69"/>
      <c r="I881" s="68"/>
      <c r="J881" s="67"/>
      <c r="K881" s="70"/>
      <c r="L881" s="71"/>
      <c r="M881" s="66"/>
      <c r="N881" s="62"/>
      <c r="O881" s="72"/>
      <c r="P881" s="62"/>
      <c r="Q881" s="62"/>
      <c r="R881" s="62"/>
      <c r="S881" s="62"/>
      <c r="T881" s="73"/>
      <c r="U881" s="74"/>
      <c r="V881" s="75"/>
      <c r="W881" s="75"/>
      <c r="X881" s="76"/>
      <c r="Y881" s="77"/>
      <c r="Z881" s="78"/>
      <c r="AA881" s="78"/>
      <c r="AB881" s="78"/>
      <c r="AC881" s="78"/>
      <c r="AD881" s="79"/>
      <c r="AE881" s="78"/>
      <c r="AF881" s="80"/>
      <c r="AG881" s="81"/>
      <c r="AH881" s="80"/>
      <c r="AI881" s="62"/>
      <c r="AJ881" s="62"/>
      <c r="AK881" s="73"/>
      <c r="AL881" s="62"/>
      <c r="AM881" s="73"/>
      <c r="AN881" s="73"/>
      <c r="AO881" s="82"/>
      <c r="AP881" s="82"/>
      <c r="AQ881" s="83"/>
    </row>
    <row r="882" spans="1:43" s="84" customFormat="1" x14ac:dyDescent="0.25">
      <c r="A882" s="62"/>
      <c r="B882" s="67"/>
      <c r="C882" s="62"/>
      <c r="D882" s="67"/>
      <c r="E882" s="68"/>
      <c r="F882" s="68"/>
      <c r="G882" s="68"/>
      <c r="H882" s="69"/>
      <c r="I882" s="68"/>
      <c r="J882" s="67"/>
      <c r="K882" s="70"/>
      <c r="L882" s="71"/>
      <c r="M882" s="66"/>
      <c r="N882" s="62"/>
      <c r="O882" s="72"/>
      <c r="P882" s="62"/>
      <c r="Q882" s="62"/>
      <c r="R882" s="62"/>
      <c r="S882" s="62"/>
      <c r="T882" s="73"/>
      <c r="U882" s="74"/>
      <c r="V882" s="75"/>
      <c r="W882" s="75"/>
      <c r="X882" s="76"/>
      <c r="Y882" s="77"/>
      <c r="Z882" s="78"/>
      <c r="AA882" s="78"/>
      <c r="AB882" s="78"/>
      <c r="AC882" s="78"/>
      <c r="AD882" s="79"/>
      <c r="AE882" s="78"/>
      <c r="AF882" s="80"/>
      <c r="AG882" s="81"/>
      <c r="AH882" s="80"/>
      <c r="AI882" s="62"/>
      <c r="AJ882" s="62"/>
      <c r="AK882" s="73"/>
      <c r="AL882" s="62"/>
      <c r="AM882" s="73"/>
      <c r="AN882" s="73"/>
      <c r="AO882" s="82"/>
      <c r="AP882" s="82"/>
      <c r="AQ882" s="83"/>
    </row>
    <row r="883" spans="1:43" s="84" customFormat="1" x14ac:dyDescent="0.25">
      <c r="A883" s="62"/>
      <c r="B883" s="67"/>
      <c r="C883" s="62"/>
      <c r="D883" s="67"/>
      <c r="E883" s="68"/>
      <c r="F883" s="68"/>
      <c r="G883" s="68"/>
      <c r="H883" s="69"/>
      <c r="I883" s="68"/>
      <c r="J883" s="67"/>
      <c r="K883" s="70"/>
      <c r="L883" s="71"/>
      <c r="M883" s="66"/>
      <c r="N883" s="62"/>
      <c r="O883" s="72"/>
      <c r="P883" s="62"/>
      <c r="Q883" s="62"/>
      <c r="R883" s="62"/>
      <c r="S883" s="62"/>
      <c r="T883" s="73"/>
      <c r="U883" s="74"/>
      <c r="V883" s="75"/>
      <c r="W883" s="75"/>
      <c r="X883" s="76"/>
      <c r="Y883" s="77"/>
      <c r="Z883" s="78"/>
      <c r="AA883" s="78"/>
      <c r="AB883" s="78"/>
      <c r="AC883" s="78"/>
      <c r="AD883" s="79"/>
      <c r="AE883" s="78"/>
      <c r="AF883" s="80"/>
      <c r="AG883" s="81"/>
      <c r="AH883" s="80"/>
      <c r="AI883" s="62"/>
      <c r="AJ883" s="62"/>
      <c r="AK883" s="73"/>
      <c r="AL883" s="62"/>
      <c r="AM883" s="73"/>
      <c r="AN883" s="73"/>
      <c r="AO883" s="82"/>
      <c r="AP883" s="82"/>
      <c r="AQ883" s="83"/>
    </row>
    <row r="884" spans="1:43" s="84" customFormat="1" x14ac:dyDescent="0.25">
      <c r="A884" s="62"/>
      <c r="B884" s="67"/>
      <c r="C884" s="62"/>
      <c r="D884" s="67"/>
      <c r="E884" s="68"/>
      <c r="F884" s="68"/>
      <c r="G884" s="68"/>
      <c r="H884" s="69"/>
      <c r="I884" s="68"/>
      <c r="J884" s="67"/>
      <c r="K884" s="70"/>
      <c r="L884" s="71"/>
      <c r="M884" s="66"/>
      <c r="N884" s="62"/>
      <c r="O884" s="72"/>
      <c r="P884" s="62"/>
      <c r="Q884" s="62"/>
      <c r="R884" s="62"/>
      <c r="S884" s="62"/>
      <c r="T884" s="73"/>
      <c r="U884" s="74"/>
      <c r="V884" s="75"/>
      <c r="W884" s="75"/>
      <c r="X884" s="76"/>
      <c r="Y884" s="77"/>
      <c r="Z884" s="78"/>
      <c r="AA884" s="78"/>
      <c r="AB884" s="78"/>
      <c r="AC884" s="78"/>
      <c r="AD884" s="79"/>
      <c r="AE884" s="78"/>
      <c r="AF884" s="80"/>
      <c r="AG884" s="81"/>
      <c r="AH884" s="80"/>
      <c r="AI884" s="62"/>
      <c r="AJ884" s="62"/>
      <c r="AK884" s="73"/>
      <c r="AL884" s="62"/>
      <c r="AM884" s="73"/>
      <c r="AN884" s="73"/>
      <c r="AO884" s="82"/>
      <c r="AP884" s="82"/>
      <c r="AQ884" s="83"/>
    </row>
    <row r="885" spans="1:43" s="84" customFormat="1" x14ac:dyDescent="0.25">
      <c r="A885" s="62"/>
      <c r="B885" s="67"/>
      <c r="C885" s="62"/>
      <c r="D885" s="67"/>
      <c r="E885" s="68"/>
      <c r="F885" s="68"/>
      <c r="G885" s="68"/>
      <c r="H885" s="69"/>
      <c r="I885" s="68"/>
      <c r="J885" s="67"/>
      <c r="K885" s="70"/>
      <c r="L885" s="71"/>
      <c r="M885" s="66"/>
      <c r="N885" s="62"/>
      <c r="O885" s="72"/>
      <c r="P885" s="62"/>
      <c r="Q885" s="62"/>
      <c r="R885" s="62"/>
      <c r="S885" s="62"/>
      <c r="T885" s="73"/>
      <c r="U885" s="74"/>
      <c r="V885" s="75"/>
      <c r="W885" s="75"/>
      <c r="X885" s="76"/>
      <c r="Y885" s="77"/>
      <c r="Z885" s="78"/>
      <c r="AA885" s="78"/>
      <c r="AB885" s="78"/>
      <c r="AC885" s="78"/>
      <c r="AD885" s="79"/>
      <c r="AE885" s="78"/>
      <c r="AF885" s="80"/>
      <c r="AG885" s="81"/>
      <c r="AH885" s="80"/>
      <c r="AI885" s="62"/>
      <c r="AJ885" s="62"/>
      <c r="AK885" s="73"/>
      <c r="AL885" s="62"/>
      <c r="AM885" s="73"/>
      <c r="AN885" s="73"/>
      <c r="AO885" s="82"/>
      <c r="AP885" s="82"/>
      <c r="AQ885" s="83"/>
    </row>
    <row r="886" spans="1:43" s="84" customFormat="1" x14ac:dyDescent="0.25">
      <c r="A886" s="62"/>
      <c r="B886" s="67"/>
      <c r="C886" s="62"/>
      <c r="D886" s="67"/>
      <c r="E886" s="68"/>
      <c r="F886" s="68"/>
      <c r="G886" s="68"/>
      <c r="H886" s="69"/>
      <c r="I886" s="68"/>
      <c r="J886" s="67"/>
      <c r="K886" s="70"/>
      <c r="L886" s="71"/>
      <c r="M886" s="66"/>
      <c r="N886" s="62"/>
      <c r="O886" s="72"/>
      <c r="P886" s="62"/>
      <c r="Q886" s="62"/>
      <c r="R886" s="62"/>
      <c r="S886" s="62"/>
      <c r="T886" s="73"/>
      <c r="U886" s="74"/>
      <c r="V886" s="75"/>
      <c r="W886" s="75"/>
      <c r="X886" s="76"/>
      <c r="Y886" s="77"/>
      <c r="Z886" s="78"/>
      <c r="AA886" s="78"/>
      <c r="AB886" s="78"/>
      <c r="AC886" s="78"/>
      <c r="AD886" s="79"/>
      <c r="AE886" s="78"/>
      <c r="AF886" s="80"/>
      <c r="AG886" s="81"/>
      <c r="AH886" s="80"/>
      <c r="AI886" s="62"/>
      <c r="AJ886" s="62"/>
      <c r="AK886" s="73"/>
      <c r="AL886" s="62"/>
      <c r="AM886" s="73"/>
      <c r="AN886" s="73"/>
      <c r="AO886" s="82"/>
      <c r="AP886" s="82"/>
      <c r="AQ886" s="83"/>
    </row>
    <row r="887" spans="1:43" s="84" customFormat="1" x14ac:dyDescent="0.25">
      <c r="A887" s="62"/>
      <c r="B887" s="67"/>
      <c r="C887" s="62"/>
      <c r="D887" s="67"/>
      <c r="E887" s="68"/>
      <c r="F887" s="68"/>
      <c r="G887" s="68"/>
      <c r="H887" s="69"/>
      <c r="I887" s="68"/>
      <c r="J887" s="67"/>
      <c r="K887" s="70"/>
      <c r="L887" s="71"/>
      <c r="M887" s="66"/>
      <c r="N887" s="62"/>
      <c r="O887" s="72"/>
      <c r="P887" s="62"/>
      <c r="Q887" s="62"/>
      <c r="R887" s="62"/>
      <c r="S887" s="62"/>
      <c r="T887" s="73"/>
      <c r="U887" s="74"/>
      <c r="V887" s="75"/>
      <c r="W887" s="75"/>
      <c r="X887" s="76"/>
      <c r="Y887" s="77"/>
      <c r="Z887" s="78"/>
      <c r="AA887" s="78"/>
      <c r="AB887" s="78"/>
      <c r="AC887" s="78"/>
      <c r="AD887" s="79"/>
      <c r="AE887" s="78"/>
      <c r="AF887" s="80"/>
      <c r="AG887" s="81"/>
      <c r="AH887" s="80"/>
      <c r="AI887" s="62"/>
      <c r="AJ887" s="62"/>
      <c r="AK887" s="73"/>
      <c r="AL887" s="62"/>
      <c r="AM887" s="73"/>
      <c r="AN887" s="73"/>
      <c r="AO887" s="82"/>
      <c r="AP887" s="82"/>
      <c r="AQ887" s="83"/>
    </row>
    <row r="888" spans="1:43" s="84" customFormat="1" x14ac:dyDescent="0.25">
      <c r="A888" s="62"/>
      <c r="B888" s="67"/>
      <c r="C888" s="62"/>
      <c r="D888" s="67"/>
      <c r="E888" s="68"/>
      <c r="F888" s="68"/>
      <c r="G888" s="68"/>
      <c r="H888" s="69"/>
      <c r="I888" s="68"/>
      <c r="J888" s="67"/>
      <c r="K888" s="70"/>
      <c r="L888" s="71"/>
      <c r="M888" s="66"/>
      <c r="N888" s="62"/>
      <c r="O888" s="72"/>
      <c r="P888" s="62"/>
      <c r="Q888" s="62"/>
      <c r="R888" s="62"/>
      <c r="S888" s="62"/>
      <c r="T888" s="73"/>
      <c r="U888" s="74"/>
      <c r="V888" s="75"/>
      <c r="W888" s="75"/>
      <c r="X888" s="76"/>
      <c r="Y888" s="77"/>
      <c r="Z888" s="78"/>
      <c r="AA888" s="78"/>
      <c r="AB888" s="78"/>
      <c r="AC888" s="78"/>
      <c r="AD888" s="79"/>
      <c r="AE888" s="78"/>
      <c r="AF888" s="80"/>
      <c r="AG888" s="81"/>
      <c r="AH888" s="80"/>
      <c r="AI888" s="62"/>
      <c r="AJ888" s="62"/>
      <c r="AK888" s="73"/>
      <c r="AL888" s="62"/>
      <c r="AM888" s="73"/>
      <c r="AN888" s="73"/>
      <c r="AO888" s="82"/>
      <c r="AP888" s="82"/>
      <c r="AQ888" s="83"/>
    </row>
    <row r="889" spans="1:43" s="84" customFormat="1" x14ac:dyDescent="0.25">
      <c r="A889" s="62"/>
      <c r="B889" s="67"/>
      <c r="C889" s="62"/>
      <c r="D889" s="67"/>
      <c r="E889" s="68"/>
      <c r="F889" s="68"/>
      <c r="G889" s="68"/>
      <c r="H889" s="69"/>
      <c r="I889" s="68"/>
      <c r="J889" s="67"/>
      <c r="K889" s="70"/>
      <c r="L889" s="71"/>
      <c r="M889" s="66"/>
      <c r="N889" s="62"/>
      <c r="O889" s="72"/>
      <c r="P889" s="62"/>
      <c r="Q889" s="62"/>
      <c r="R889" s="62"/>
      <c r="S889" s="62"/>
      <c r="T889" s="73"/>
      <c r="U889" s="74"/>
      <c r="V889" s="75"/>
      <c r="W889" s="75"/>
      <c r="X889" s="76"/>
      <c r="Y889" s="77"/>
      <c r="Z889" s="78"/>
      <c r="AA889" s="78"/>
      <c r="AB889" s="78"/>
      <c r="AC889" s="78"/>
      <c r="AD889" s="79"/>
      <c r="AE889" s="78"/>
      <c r="AF889" s="80"/>
      <c r="AG889" s="81"/>
      <c r="AH889" s="80"/>
      <c r="AI889" s="62"/>
      <c r="AJ889" s="62"/>
      <c r="AK889" s="73"/>
      <c r="AL889" s="62"/>
      <c r="AM889" s="73"/>
      <c r="AN889" s="73"/>
      <c r="AO889" s="82"/>
      <c r="AP889" s="82"/>
      <c r="AQ889" s="83"/>
    </row>
    <row r="890" spans="1:43" s="84" customFormat="1" x14ac:dyDescent="0.25">
      <c r="A890" s="62"/>
      <c r="B890" s="67"/>
      <c r="C890" s="62"/>
      <c r="D890" s="67"/>
      <c r="E890" s="68"/>
      <c r="F890" s="68"/>
      <c r="G890" s="68"/>
      <c r="H890" s="69"/>
      <c r="I890" s="68"/>
      <c r="J890" s="67"/>
      <c r="K890" s="70"/>
      <c r="L890" s="71"/>
      <c r="M890" s="66"/>
      <c r="N890" s="62"/>
      <c r="O890" s="72"/>
      <c r="P890" s="62"/>
      <c r="Q890" s="62"/>
      <c r="R890" s="62"/>
      <c r="S890" s="62"/>
      <c r="T890" s="73"/>
      <c r="U890" s="74"/>
      <c r="V890" s="75"/>
      <c r="W890" s="75"/>
      <c r="X890" s="76"/>
      <c r="Y890" s="77"/>
      <c r="Z890" s="78"/>
      <c r="AA890" s="78"/>
      <c r="AB890" s="78"/>
      <c r="AC890" s="78"/>
      <c r="AD890" s="79"/>
      <c r="AE890" s="78"/>
      <c r="AF890" s="80"/>
      <c r="AG890" s="81"/>
      <c r="AH890" s="80"/>
      <c r="AI890" s="62"/>
      <c r="AJ890" s="62"/>
      <c r="AK890" s="73"/>
      <c r="AL890" s="62"/>
      <c r="AM890" s="73"/>
      <c r="AN890" s="73"/>
      <c r="AO890" s="82"/>
      <c r="AP890" s="82"/>
      <c r="AQ890" s="83"/>
    </row>
    <row r="891" spans="1:43" s="84" customFormat="1" x14ac:dyDescent="0.25">
      <c r="A891" s="62"/>
      <c r="B891" s="67"/>
      <c r="C891" s="62"/>
      <c r="D891" s="67"/>
      <c r="E891" s="68"/>
      <c r="F891" s="68"/>
      <c r="G891" s="68"/>
      <c r="H891" s="69"/>
      <c r="I891" s="68"/>
      <c r="J891" s="67"/>
      <c r="K891" s="70"/>
      <c r="L891" s="71"/>
      <c r="M891" s="66"/>
      <c r="N891" s="62"/>
      <c r="O891" s="72"/>
      <c r="P891" s="62"/>
      <c r="Q891" s="62"/>
      <c r="R891" s="62"/>
      <c r="S891" s="62"/>
      <c r="T891" s="73"/>
      <c r="U891" s="74"/>
      <c r="V891" s="75"/>
      <c r="W891" s="75"/>
      <c r="X891" s="76"/>
      <c r="Y891" s="77"/>
      <c r="Z891" s="78"/>
      <c r="AA891" s="78"/>
      <c r="AB891" s="78"/>
      <c r="AC891" s="78"/>
      <c r="AD891" s="79"/>
      <c r="AE891" s="78"/>
      <c r="AF891" s="80"/>
      <c r="AG891" s="81"/>
      <c r="AH891" s="80"/>
      <c r="AI891" s="62"/>
      <c r="AJ891" s="62"/>
      <c r="AK891" s="73"/>
      <c r="AL891" s="62"/>
      <c r="AM891" s="73"/>
      <c r="AN891" s="73"/>
      <c r="AO891" s="82"/>
      <c r="AP891" s="82"/>
      <c r="AQ891" s="83"/>
    </row>
    <row r="892" spans="1:43" s="84" customFormat="1" x14ac:dyDescent="0.25">
      <c r="A892" s="62"/>
      <c r="B892" s="67"/>
      <c r="C892" s="62"/>
      <c r="D892" s="67"/>
      <c r="E892" s="68"/>
      <c r="F892" s="68"/>
      <c r="G892" s="68"/>
      <c r="H892" s="69"/>
      <c r="I892" s="68"/>
      <c r="J892" s="67"/>
      <c r="K892" s="70"/>
      <c r="L892" s="71"/>
      <c r="M892" s="66"/>
      <c r="N892" s="62"/>
      <c r="O892" s="72"/>
      <c r="P892" s="62"/>
      <c r="Q892" s="62"/>
      <c r="R892" s="62"/>
      <c r="S892" s="62"/>
      <c r="T892" s="73"/>
      <c r="U892" s="74"/>
      <c r="V892" s="75"/>
      <c r="W892" s="75"/>
      <c r="X892" s="76"/>
      <c r="Y892" s="77"/>
      <c r="Z892" s="78"/>
      <c r="AA892" s="78"/>
      <c r="AB892" s="78"/>
      <c r="AC892" s="78"/>
      <c r="AD892" s="79"/>
      <c r="AE892" s="78"/>
      <c r="AF892" s="80"/>
      <c r="AG892" s="81"/>
      <c r="AH892" s="80"/>
      <c r="AI892" s="62"/>
      <c r="AJ892" s="62"/>
      <c r="AK892" s="73"/>
      <c r="AL892" s="62"/>
      <c r="AM892" s="73"/>
      <c r="AN892" s="73"/>
      <c r="AO892" s="82"/>
      <c r="AP892" s="82"/>
      <c r="AQ892" s="83"/>
    </row>
    <row r="893" spans="1:43" s="84" customFormat="1" x14ac:dyDescent="0.25">
      <c r="A893" s="62"/>
      <c r="B893" s="67"/>
      <c r="C893" s="62"/>
      <c r="D893" s="67"/>
      <c r="E893" s="68"/>
      <c r="F893" s="68"/>
      <c r="G893" s="68"/>
      <c r="H893" s="69"/>
      <c r="I893" s="68"/>
      <c r="J893" s="67"/>
      <c r="K893" s="70"/>
      <c r="L893" s="71"/>
      <c r="M893" s="66"/>
      <c r="N893" s="62"/>
      <c r="O893" s="72"/>
      <c r="P893" s="62"/>
      <c r="Q893" s="62"/>
      <c r="R893" s="62"/>
      <c r="S893" s="62"/>
      <c r="T893" s="73"/>
      <c r="U893" s="74"/>
      <c r="V893" s="75"/>
      <c r="W893" s="75"/>
      <c r="X893" s="76"/>
      <c r="Y893" s="77"/>
      <c r="Z893" s="78"/>
      <c r="AA893" s="78"/>
      <c r="AB893" s="78"/>
      <c r="AC893" s="78"/>
      <c r="AD893" s="79"/>
      <c r="AE893" s="78"/>
      <c r="AF893" s="80"/>
      <c r="AG893" s="81"/>
      <c r="AH893" s="80"/>
      <c r="AI893" s="62"/>
      <c r="AJ893" s="62"/>
      <c r="AK893" s="73"/>
      <c r="AL893" s="62"/>
      <c r="AM893" s="73"/>
      <c r="AN893" s="73"/>
      <c r="AO893" s="82"/>
      <c r="AP893" s="82"/>
      <c r="AQ893" s="83"/>
    </row>
    <row r="894" spans="1:43" s="84" customFormat="1" x14ac:dyDescent="0.25">
      <c r="A894" s="62"/>
      <c r="B894" s="67"/>
      <c r="C894" s="62"/>
      <c r="D894" s="67"/>
      <c r="E894" s="68"/>
      <c r="F894" s="68"/>
      <c r="G894" s="68"/>
      <c r="H894" s="69"/>
      <c r="I894" s="68"/>
      <c r="J894" s="67"/>
      <c r="K894" s="70"/>
      <c r="L894" s="71"/>
      <c r="M894" s="66"/>
      <c r="N894" s="62"/>
      <c r="O894" s="72"/>
      <c r="P894" s="62"/>
      <c r="Q894" s="62"/>
      <c r="R894" s="62"/>
      <c r="S894" s="62"/>
      <c r="T894" s="73"/>
      <c r="U894" s="74"/>
      <c r="V894" s="75"/>
      <c r="W894" s="75"/>
      <c r="X894" s="76"/>
      <c r="Y894" s="77"/>
      <c r="Z894" s="78"/>
      <c r="AA894" s="78"/>
      <c r="AB894" s="78"/>
      <c r="AC894" s="78"/>
      <c r="AD894" s="79"/>
      <c r="AE894" s="78"/>
      <c r="AF894" s="80"/>
      <c r="AG894" s="81"/>
      <c r="AH894" s="80"/>
      <c r="AI894" s="62"/>
      <c r="AJ894" s="62"/>
      <c r="AK894" s="73"/>
      <c r="AL894" s="62"/>
      <c r="AM894" s="73"/>
      <c r="AN894" s="73"/>
      <c r="AO894" s="82"/>
      <c r="AP894" s="82"/>
      <c r="AQ894" s="83"/>
    </row>
    <row r="895" spans="1:43" s="84" customFormat="1" x14ac:dyDescent="0.25">
      <c r="A895" s="62"/>
      <c r="B895" s="67"/>
      <c r="C895" s="62"/>
      <c r="D895" s="67"/>
      <c r="E895" s="68"/>
      <c r="F895" s="68"/>
      <c r="G895" s="68"/>
      <c r="H895" s="69"/>
      <c r="I895" s="68"/>
      <c r="J895" s="67"/>
      <c r="K895" s="70"/>
      <c r="L895" s="71"/>
      <c r="M895" s="66"/>
      <c r="N895" s="62"/>
      <c r="O895" s="72"/>
      <c r="P895" s="62"/>
      <c r="Q895" s="62"/>
      <c r="R895" s="62"/>
      <c r="S895" s="62"/>
      <c r="T895" s="73"/>
      <c r="U895" s="74"/>
      <c r="V895" s="75"/>
      <c r="W895" s="75"/>
      <c r="X895" s="76"/>
      <c r="Y895" s="77"/>
      <c r="Z895" s="78"/>
      <c r="AA895" s="78"/>
      <c r="AB895" s="78"/>
      <c r="AC895" s="78"/>
      <c r="AD895" s="79"/>
      <c r="AE895" s="78"/>
      <c r="AF895" s="80"/>
      <c r="AG895" s="81"/>
      <c r="AH895" s="80"/>
      <c r="AI895" s="62"/>
      <c r="AJ895" s="62"/>
      <c r="AK895" s="73"/>
      <c r="AL895" s="62"/>
      <c r="AM895" s="73"/>
      <c r="AN895" s="73"/>
      <c r="AO895" s="82"/>
      <c r="AP895" s="82"/>
      <c r="AQ895" s="83"/>
    </row>
    <row r="896" spans="1:43" s="84" customFormat="1" x14ac:dyDescent="0.25">
      <c r="A896" s="62"/>
      <c r="B896" s="67"/>
      <c r="C896" s="62"/>
      <c r="D896" s="67"/>
      <c r="E896" s="68"/>
      <c r="F896" s="68"/>
      <c r="G896" s="68"/>
      <c r="H896" s="69"/>
      <c r="I896" s="68"/>
      <c r="J896" s="67"/>
      <c r="K896" s="70"/>
      <c r="L896" s="71"/>
      <c r="M896" s="66"/>
      <c r="N896" s="62"/>
      <c r="O896" s="72"/>
      <c r="P896" s="62"/>
      <c r="Q896" s="62"/>
      <c r="R896" s="62"/>
      <c r="S896" s="62"/>
      <c r="T896" s="73"/>
      <c r="U896" s="74"/>
      <c r="V896" s="75"/>
      <c r="W896" s="75"/>
      <c r="X896" s="76"/>
      <c r="Y896" s="77"/>
      <c r="Z896" s="78"/>
      <c r="AA896" s="78"/>
      <c r="AB896" s="78"/>
      <c r="AC896" s="78"/>
      <c r="AD896" s="79"/>
      <c r="AE896" s="78"/>
      <c r="AF896" s="80"/>
      <c r="AG896" s="81"/>
      <c r="AH896" s="80"/>
      <c r="AI896" s="62"/>
      <c r="AJ896" s="62"/>
      <c r="AK896" s="73"/>
      <c r="AL896" s="62"/>
      <c r="AM896" s="73"/>
      <c r="AN896" s="73"/>
      <c r="AO896" s="82"/>
      <c r="AP896" s="82"/>
      <c r="AQ896" s="83"/>
    </row>
    <row r="897" spans="1:43" s="84" customFormat="1" x14ac:dyDescent="0.25">
      <c r="A897" s="62"/>
      <c r="B897" s="67"/>
      <c r="C897" s="62"/>
      <c r="D897" s="67"/>
      <c r="E897" s="68"/>
      <c r="F897" s="68"/>
      <c r="G897" s="68"/>
      <c r="H897" s="69"/>
      <c r="I897" s="68"/>
      <c r="J897" s="67"/>
      <c r="K897" s="70"/>
      <c r="L897" s="71"/>
      <c r="M897" s="66"/>
      <c r="N897" s="62"/>
      <c r="O897" s="72"/>
      <c r="P897" s="62"/>
      <c r="Q897" s="62"/>
      <c r="R897" s="62"/>
      <c r="S897" s="62"/>
      <c r="T897" s="73"/>
      <c r="U897" s="74"/>
      <c r="V897" s="75"/>
      <c r="W897" s="75"/>
      <c r="X897" s="76"/>
      <c r="Y897" s="77"/>
      <c r="Z897" s="78"/>
      <c r="AA897" s="78"/>
      <c r="AB897" s="78"/>
      <c r="AC897" s="78"/>
      <c r="AD897" s="79"/>
      <c r="AE897" s="78"/>
      <c r="AF897" s="80"/>
      <c r="AG897" s="81"/>
      <c r="AH897" s="80"/>
      <c r="AI897" s="62"/>
      <c r="AJ897" s="62"/>
      <c r="AK897" s="73"/>
      <c r="AL897" s="62"/>
      <c r="AM897" s="73"/>
      <c r="AN897" s="73"/>
      <c r="AO897" s="82"/>
      <c r="AP897" s="82"/>
      <c r="AQ897" s="83"/>
    </row>
    <row r="898" spans="1:43" s="84" customFormat="1" x14ac:dyDescent="0.25">
      <c r="A898" s="62"/>
      <c r="B898" s="67"/>
      <c r="C898" s="62"/>
      <c r="D898" s="67"/>
      <c r="E898" s="68"/>
      <c r="F898" s="68"/>
      <c r="G898" s="68"/>
      <c r="H898" s="69"/>
      <c r="I898" s="68"/>
      <c r="J898" s="67"/>
      <c r="K898" s="70"/>
      <c r="L898" s="71"/>
      <c r="M898" s="66"/>
      <c r="N898" s="62"/>
      <c r="O898" s="72"/>
      <c r="P898" s="62"/>
      <c r="Q898" s="62"/>
      <c r="R898" s="62"/>
      <c r="S898" s="62"/>
      <c r="T898" s="73"/>
      <c r="U898" s="74"/>
      <c r="V898" s="75"/>
      <c r="W898" s="75"/>
      <c r="X898" s="76"/>
      <c r="Y898" s="77"/>
      <c r="Z898" s="78"/>
      <c r="AA898" s="78"/>
      <c r="AB898" s="78"/>
      <c r="AC898" s="78"/>
      <c r="AD898" s="79"/>
      <c r="AE898" s="78"/>
      <c r="AF898" s="80"/>
      <c r="AG898" s="81"/>
      <c r="AH898" s="80"/>
      <c r="AI898" s="62"/>
      <c r="AJ898" s="62"/>
      <c r="AK898" s="73"/>
      <c r="AL898" s="62"/>
      <c r="AM898" s="73"/>
      <c r="AN898" s="73"/>
      <c r="AO898" s="82"/>
      <c r="AP898" s="82"/>
      <c r="AQ898" s="83"/>
    </row>
    <row r="899" spans="1:43" s="84" customFormat="1" x14ac:dyDescent="0.25">
      <c r="A899" s="62"/>
      <c r="B899" s="67"/>
      <c r="C899" s="62"/>
      <c r="D899" s="67"/>
      <c r="E899" s="68"/>
      <c r="F899" s="68"/>
      <c r="G899" s="68"/>
      <c r="H899" s="69"/>
      <c r="I899" s="68"/>
      <c r="J899" s="67"/>
      <c r="K899" s="70"/>
      <c r="L899" s="71"/>
      <c r="M899" s="66"/>
      <c r="N899" s="62"/>
      <c r="O899" s="72"/>
      <c r="P899" s="62"/>
      <c r="Q899" s="62"/>
      <c r="R899" s="62"/>
      <c r="S899" s="62"/>
      <c r="T899" s="73"/>
      <c r="U899" s="74"/>
      <c r="V899" s="75"/>
      <c r="W899" s="75"/>
      <c r="X899" s="76"/>
      <c r="Y899" s="77"/>
      <c r="Z899" s="78"/>
      <c r="AA899" s="78"/>
      <c r="AB899" s="78"/>
      <c r="AC899" s="78"/>
      <c r="AD899" s="79"/>
      <c r="AE899" s="78"/>
      <c r="AF899" s="80"/>
      <c r="AG899" s="81"/>
      <c r="AH899" s="80"/>
      <c r="AI899" s="62"/>
      <c r="AJ899" s="62"/>
      <c r="AK899" s="73"/>
      <c r="AL899" s="62"/>
      <c r="AM899" s="73"/>
      <c r="AN899" s="73"/>
      <c r="AO899" s="82"/>
      <c r="AP899" s="82"/>
      <c r="AQ899" s="83"/>
    </row>
    <row r="900" spans="1:43" s="84" customFormat="1" x14ac:dyDescent="0.25">
      <c r="A900" s="62"/>
      <c r="B900" s="67"/>
      <c r="C900" s="62"/>
      <c r="D900" s="67"/>
      <c r="E900" s="68"/>
      <c r="F900" s="68"/>
      <c r="G900" s="68"/>
      <c r="H900" s="69"/>
      <c r="I900" s="68"/>
      <c r="J900" s="67"/>
      <c r="K900" s="70"/>
      <c r="L900" s="71"/>
      <c r="M900" s="66"/>
      <c r="N900" s="62"/>
      <c r="O900" s="72"/>
      <c r="P900" s="62"/>
      <c r="Q900" s="62"/>
      <c r="R900" s="62"/>
      <c r="S900" s="62"/>
      <c r="T900" s="73"/>
      <c r="U900" s="74"/>
      <c r="V900" s="75"/>
      <c r="W900" s="75"/>
      <c r="X900" s="76"/>
      <c r="Y900" s="77"/>
      <c r="Z900" s="78"/>
      <c r="AA900" s="78"/>
      <c r="AB900" s="78"/>
      <c r="AC900" s="78"/>
      <c r="AD900" s="79"/>
      <c r="AE900" s="78"/>
      <c r="AF900" s="80"/>
      <c r="AG900" s="81"/>
      <c r="AH900" s="80"/>
      <c r="AI900" s="62"/>
      <c r="AJ900" s="62"/>
      <c r="AK900" s="73"/>
      <c r="AL900" s="62"/>
      <c r="AM900" s="73"/>
      <c r="AN900" s="73"/>
      <c r="AO900" s="82"/>
      <c r="AP900" s="82"/>
      <c r="AQ900" s="83"/>
    </row>
    <row r="901" spans="1:43" s="84" customFormat="1" x14ac:dyDescent="0.25">
      <c r="A901" s="62"/>
      <c r="B901" s="67"/>
      <c r="C901" s="62"/>
      <c r="D901" s="67"/>
      <c r="E901" s="68"/>
      <c r="F901" s="68"/>
      <c r="G901" s="68"/>
      <c r="H901" s="69"/>
      <c r="I901" s="68"/>
      <c r="J901" s="67"/>
      <c r="K901" s="70"/>
      <c r="L901" s="71"/>
      <c r="M901" s="66"/>
      <c r="N901" s="62"/>
      <c r="O901" s="72"/>
      <c r="P901" s="62"/>
      <c r="Q901" s="62"/>
      <c r="R901" s="62"/>
      <c r="S901" s="62"/>
      <c r="T901" s="73"/>
      <c r="U901" s="74"/>
      <c r="V901" s="75"/>
      <c r="W901" s="75"/>
      <c r="X901" s="76"/>
      <c r="Y901" s="77"/>
      <c r="Z901" s="78"/>
      <c r="AA901" s="78"/>
      <c r="AB901" s="78"/>
      <c r="AC901" s="78"/>
      <c r="AD901" s="79"/>
      <c r="AE901" s="78"/>
      <c r="AF901" s="80"/>
      <c r="AG901" s="81"/>
      <c r="AH901" s="80"/>
      <c r="AI901" s="62"/>
      <c r="AJ901" s="62"/>
      <c r="AK901" s="73"/>
      <c r="AL901" s="62"/>
      <c r="AM901" s="73"/>
      <c r="AN901" s="73"/>
      <c r="AO901" s="82"/>
      <c r="AP901" s="82"/>
      <c r="AQ901" s="83"/>
    </row>
    <row r="902" spans="1:43" s="84" customFormat="1" x14ac:dyDescent="0.25">
      <c r="A902" s="62"/>
      <c r="B902" s="67"/>
      <c r="C902" s="62"/>
      <c r="D902" s="67"/>
      <c r="E902" s="68"/>
      <c r="F902" s="68"/>
      <c r="G902" s="68"/>
      <c r="H902" s="69"/>
      <c r="I902" s="68"/>
      <c r="J902" s="67"/>
      <c r="K902" s="70"/>
      <c r="L902" s="71"/>
      <c r="M902" s="66"/>
      <c r="N902" s="62"/>
      <c r="O902" s="72"/>
      <c r="P902" s="62"/>
      <c r="Q902" s="62"/>
      <c r="R902" s="62"/>
      <c r="S902" s="62"/>
      <c r="T902" s="73"/>
      <c r="U902" s="74"/>
      <c r="V902" s="75"/>
      <c r="W902" s="75"/>
      <c r="X902" s="76"/>
      <c r="Y902" s="77"/>
      <c r="Z902" s="78"/>
      <c r="AA902" s="78"/>
      <c r="AB902" s="78"/>
      <c r="AC902" s="78"/>
      <c r="AD902" s="79"/>
      <c r="AE902" s="78"/>
      <c r="AF902" s="80"/>
      <c r="AG902" s="81"/>
      <c r="AH902" s="80"/>
      <c r="AI902" s="62"/>
      <c r="AJ902" s="62"/>
      <c r="AK902" s="73"/>
      <c r="AL902" s="62"/>
      <c r="AM902" s="73"/>
      <c r="AN902" s="73"/>
      <c r="AO902" s="82"/>
      <c r="AP902" s="82"/>
      <c r="AQ902" s="83"/>
    </row>
    <row r="903" spans="1:43" s="84" customFormat="1" x14ac:dyDescent="0.25">
      <c r="A903" s="62"/>
      <c r="B903" s="67"/>
      <c r="C903" s="62"/>
      <c r="D903" s="67"/>
      <c r="E903" s="68"/>
      <c r="F903" s="68"/>
      <c r="G903" s="68"/>
      <c r="H903" s="69"/>
      <c r="I903" s="68"/>
      <c r="J903" s="67"/>
      <c r="K903" s="70"/>
      <c r="L903" s="71"/>
      <c r="M903" s="66"/>
      <c r="N903" s="62"/>
      <c r="O903" s="72"/>
      <c r="P903" s="62"/>
      <c r="Q903" s="62"/>
      <c r="R903" s="62"/>
      <c r="S903" s="62"/>
      <c r="T903" s="73"/>
      <c r="U903" s="74"/>
      <c r="V903" s="75"/>
      <c r="W903" s="75"/>
      <c r="X903" s="76"/>
      <c r="Y903" s="77"/>
      <c r="Z903" s="78"/>
      <c r="AA903" s="78"/>
      <c r="AB903" s="78"/>
      <c r="AC903" s="78"/>
      <c r="AD903" s="79"/>
      <c r="AE903" s="78"/>
      <c r="AF903" s="80"/>
      <c r="AG903" s="81"/>
      <c r="AH903" s="80"/>
      <c r="AI903" s="62"/>
      <c r="AJ903" s="62"/>
      <c r="AK903" s="73"/>
      <c r="AL903" s="62"/>
      <c r="AM903" s="73"/>
      <c r="AN903" s="73"/>
      <c r="AO903" s="82"/>
      <c r="AP903" s="82"/>
      <c r="AQ903" s="83"/>
    </row>
    <row r="904" spans="1:43" s="84" customFormat="1" x14ac:dyDescent="0.25">
      <c r="A904" s="62"/>
      <c r="B904" s="67"/>
      <c r="C904" s="62"/>
      <c r="D904" s="67"/>
      <c r="E904" s="68"/>
      <c r="F904" s="68"/>
      <c r="G904" s="68"/>
      <c r="H904" s="69"/>
      <c r="I904" s="68"/>
      <c r="J904" s="67"/>
      <c r="K904" s="70"/>
      <c r="L904" s="71"/>
      <c r="M904" s="66"/>
      <c r="N904" s="62"/>
      <c r="O904" s="72"/>
      <c r="P904" s="62"/>
      <c r="Q904" s="62"/>
      <c r="R904" s="62"/>
      <c r="S904" s="62"/>
      <c r="T904" s="73"/>
      <c r="U904" s="74"/>
      <c r="V904" s="75"/>
      <c r="W904" s="75"/>
      <c r="X904" s="76"/>
      <c r="Y904" s="77"/>
      <c r="Z904" s="78"/>
      <c r="AA904" s="78"/>
      <c r="AB904" s="78"/>
      <c r="AC904" s="78"/>
      <c r="AD904" s="79"/>
      <c r="AE904" s="78"/>
      <c r="AF904" s="80"/>
      <c r="AG904" s="81"/>
      <c r="AH904" s="80"/>
      <c r="AI904" s="62"/>
      <c r="AJ904" s="62"/>
      <c r="AK904" s="73"/>
      <c r="AL904" s="62"/>
      <c r="AM904" s="73"/>
      <c r="AN904" s="73"/>
      <c r="AO904" s="82"/>
      <c r="AP904" s="82"/>
      <c r="AQ904" s="83"/>
    </row>
    <row r="905" spans="1:43" s="84" customFormat="1" x14ac:dyDescent="0.25">
      <c r="A905" s="62"/>
      <c r="B905" s="67"/>
      <c r="C905" s="62"/>
      <c r="D905" s="67"/>
      <c r="E905" s="68"/>
      <c r="F905" s="68"/>
      <c r="G905" s="68"/>
      <c r="H905" s="69"/>
      <c r="I905" s="68"/>
      <c r="J905" s="67"/>
      <c r="K905" s="70"/>
      <c r="L905" s="71"/>
      <c r="M905" s="66"/>
      <c r="N905" s="62"/>
      <c r="O905" s="72"/>
      <c r="P905" s="62"/>
      <c r="Q905" s="62"/>
      <c r="R905" s="62"/>
      <c r="S905" s="62"/>
      <c r="T905" s="73"/>
      <c r="U905" s="74"/>
      <c r="V905" s="75"/>
      <c r="W905" s="75"/>
      <c r="X905" s="76"/>
      <c r="Y905" s="77"/>
      <c r="Z905" s="78"/>
      <c r="AA905" s="78"/>
      <c r="AB905" s="78"/>
      <c r="AC905" s="78"/>
      <c r="AD905" s="79"/>
      <c r="AE905" s="78"/>
      <c r="AF905" s="80"/>
      <c r="AG905" s="81"/>
      <c r="AH905" s="80"/>
      <c r="AI905" s="62"/>
      <c r="AJ905" s="62"/>
      <c r="AK905" s="73"/>
      <c r="AL905" s="62"/>
      <c r="AM905" s="73"/>
      <c r="AN905" s="73"/>
      <c r="AO905" s="82"/>
      <c r="AP905" s="82"/>
      <c r="AQ905" s="83"/>
    </row>
    <row r="906" spans="1:43" s="84" customFormat="1" x14ac:dyDescent="0.25">
      <c r="A906" s="62"/>
      <c r="B906" s="67"/>
      <c r="C906" s="62"/>
      <c r="D906" s="67"/>
      <c r="E906" s="68"/>
      <c r="F906" s="68"/>
      <c r="G906" s="68"/>
      <c r="H906" s="69"/>
      <c r="I906" s="68"/>
      <c r="J906" s="67"/>
      <c r="K906" s="70"/>
      <c r="L906" s="71"/>
      <c r="M906" s="66"/>
      <c r="N906" s="62"/>
      <c r="O906" s="72"/>
      <c r="P906" s="62"/>
      <c r="Q906" s="62"/>
      <c r="R906" s="62"/>
      <c r="S906" s="62"/>
      <c r="T906" s="73"/>
      <c r="U906" s="74"/>
      <c r="V906" s="75"/>
      <c r="W906" s="75"/>
      <c r="X906" s="76"/>
      <c r="Y906" s="77"/>
      <c r="Z906" s="78"/>
      <c r="AA906" s="78"/>
      <c r="AB906" s="78"/>
      <c r="AC906" s="78"/>
      <c r="AD906" s="79"/>
      <c r="AE906" s="78"/>
      <c r="AF906" s="80"/>
      <c r="AG906" s="81"/>
      <c r="AH906" s="80"/>
      <c r="AI906" s="62"/>
      <c r="AJ906" s="62"/>
      <c r="AK906" s="73"/>
      <c r="AL906" s="62"/>
      <c r="AM906" s="73"/>
      <c r="AN906" s="73"/>
      <c r="AO906" s="82"/>
      <c r="AP906" s="82"/>
      <c r="AQ906" s="83"/>
    </row>
    <row r="907" spans="1:43" s="84" customFormat="1" x14ac:dyDescent="0.25">
      <c r="A907" s="62"/>
      <c r="B907" s="67"/>
      <c r="C907" s="62"/>
      <c r="D907" s="67"/>
      <c r="E907" s="68"/>
      <c r="F907" s="68"/>
      <c r="G907" s="68"/>
      <c r="H907" s="69"/>
      <c r="I907" s="68"/>
      <c r="J907" s="67"/>
      <c r="K907" s="70"/>
      <c r="L907" s="71"/>
      <c r="M907" s="66"/>
      <c r="N907" s="62"/>
      <c r="O907" s="72"/>
      <c r="P907" s="62"/>
      <c r="Q907" s="62"/>
      <c r="R907" s="62"/>
      <c r="S907" s="62"/>
      <c r="T907" s="73"/>
      <c r="U907" s="74"/>
      <c r="V907" s="75"/>
      <c r="W907" s="75"/>
      <c r="X907" s="76"/>
      <c r="Y907" s="77"/>
      <c r="Z907" s="78"/>
      <c r="AA907" s="78"/>
      <c r="AB907" s="78"/>
      <c r="AC907" s="78"/>
      <c r="AD907" s="79"/>
      <c r="AE907" s="78"/>
      <c r="AF907" s="80"/>
      <c r="AG907" s="81"/>
      <c r="AH907" s="80"/>
      <c r="AI907" s="62"/>
      <c r="AJ907" s="62"/>
      <c r="AK907" s="73"/>
      <c r="AL907" s="62"/>
      <c r="AM907" s="73"/>
      <c r="AN907" s="73"/>
      <c r="AO907" s="82"/>
      <c r="AP907" s="82"/>
      <c r="AQ907" s="83"/>
    </row>
    <row r="908" spans="1:43" s="84" customFormat="1" x14ac:dyDescent="0.25">
      <c r="A908" s="62"/>
      <c r="B908" s="67"/>
      <c r="C908" s="62"/>
      <c r="D908" s="67"/>
      <c r="E908" s="68"/>
      <c r="F908" s="68"/>
      <c r="G908" s="68"/>
      <c r="H908" s="69"/>
      <c r="I908" s="68"/>
      <c r="J908" s="67"/>
      <c r="K908" s="70"/>
      <c r="L908" s="71"/>
      <c r="M908" s="66"/>
      <c r="N908" s="62"/>
      <c r="O908" s="72"/>
      <c r="P908" s="62"/>
      <c r="Q908" s="62"/>
      <c r="R908" s="62"/>
      <c r="S908" s="62"/>
      <c r="T908" s="73"/>
      <c r="U908" s="74"/>
      <c r="V908" s="75"/>
      <c r="W908" s="75"/>
      <c r="X908" s="76"/>
      <c r="Y908" s="77"/>
      <c r="Z908" s="78"/>
      <c r="AA908" s="78"/>
      <c r="AB908" s="78"/>
      <c r="AC908" s="78"/>
      <c r="AD908" s="79"/>
      <c r="AE908" s="78"/>
      <c r="AF908" s="80"/>
      <c r="AG908" s="81"/>
      <c r="AH908" s="80"/>
      <c r="AI908" s="62"/>
      <c r="AJ908" s="62"/>
      <c r="AK908" s="73"/>
      <c r="AL908" s="62"/>
      <c r="AM908" s="73"/>
      <c r="AN908" s="73"/>
      <c r="AO908" s="82"/>
      <c r="AP908" s="82"/>
      <c r="AQ908" s="83"/>
    </row>
    <row r="909" spans="1:43" s="84" customFormat="1" x14ac:dyDescent="0.25">
      <c r="A909" s="62"/>
      <c r="B909" s="67"/>
      <c r="C909" s="62"/>
      <c r="D909" s="67"/>
      <c r="E909" s="68"/>
      <c r="F909" s="68"/>
      <c r="G909" s="68"/>
      <c r="H909" s="69"/>
      <c r="I909" s="68"/>
      <c r="J909" s="67"/>
      <c r="K909" s="70"/>
      <c r="L909" s="71"/>
      <c r="M909" s="66"/>
      <c r="N909" s="62"/>
      <c r="O909" s="72"/>
      <c r="P909" s="62"/>
      <c r="Q909" s="62"/>
      <c r="R909" s="62"/>
      <c r="S909" s="62"/>
      <c r="T909" s="73"/>
      <c r="U909" s="74"/>
      <c r="V909" s="75"/>
      <c r="W909" s="75"/>
      <c r="X909" s="76"/>
      <c r="Y909" s="77"/>
      <c r="Z909" s="78"/>
      <c r="AA909" s="78"/>
      <c r="AB909" s="78"/>
      <c r="AC909" s="78"/>
      <c r="AD909" s="79"/>
      <c r="AE909" s="78"/>
      <c r="AF909" s="80"/>
      <c r="AG909" s="81"/>
      <c r="AH909" s="80"/>
      <c r="AI909" s="62"/>
      <c r="AJ909" s="62"/>
      <c r="AK909" s="73"/>
      <c r="AL909" s="62"/>
      <c r="AM909" s="73"/>
      <c r="AN909" s="73"/>
      <c r="AO909" s="82"/>
      <c r="AP909" s="82"/>
      <c r="AQ909" s="83"/>
    </row>
    <row r="910" spans="1:43" s="84" customFormat="1" x14ac:dyDescent="0.25">
      <c r="A910" s="62"/>
      <c r="B910" s="67"/>
      <c r="C910" s="62"/>
      <c r="D910" s="67"/>
      <c r="E910" s="68"/>
      <c r="F910" s="68"/>
      <c r="G910" s="68"/>
      <c r="H910" s="69"/>
      <c r="I910" s="68"/>
      <c r="J910" s="67"/>
      <c r="K910" s="70"/>
      <c r="L910" s="71"/>
      <c r="M910" s="66"/>
      <c r="N910" s="62"/>
      <c r="O910" s="72"/>
      <c r="P910" s="62"/>
      <c r="Q910" s="62"/>
      <c r="R910" s="62"/>
      <c r="S910" s="62"/>
      <c r="T910" s="73"/>
      <c r="U910" s="74"/>
      <c r="V910" s="75"/>
      <c r="W910" s="75"/>
      <c r="X910" s="76"/>
      <c r="Y910" s="77"/>
      <c r="Z910" s="78"/>
      <c r="AA910" s="78"/>
      <c r="AB910" s="78"/>
      <c r="AC910" s="78"/>
      <c r="AD910" s="79"/>
      <c r="AE910" s="78"/>
      <c r="AF910" s="80"/>
      <c r="AG910" s="81"/>
      <c r="AH910" s="80"/>
      <c r="AI910" s="62"/>
      <c r="AJ910" s="62"/>
      <c r="AK910" s="73"/>
      <c r="AL910" s="62"/>
      <c r="AM910" s="73"/>
      <c r="AN910" s="73"/>
      <c r="AO910" s="82"/>
      <c r="AP910" s="82"/>
      <c r="AQ910" s="83"/>
    </row>
    <row r="911" spans="1:43" s="84" customFormat="1" x14ac:dyDescent="0.25">
      <c r="A911" s="62"/>
      <c r="B911" s="67"/>
      <c r="C911" s="62"/>
      <c r="D911" s="67"/>
      <c r="E911" s="68"/>
      <c r="F911" s="68"/>
      <c r="G911" s="68"/>
      <c r="H911" s="69"/>
      <c r="I911" s="68"/>
      <c r="J911" s="67"/>
      <c r="K911" s="70"/>
      <c r="L911" s="71"/>
      <c r="M911" s="66"/>
      <c r="N911" s="62"/>
      <c r="O911" s="72"/>
      <c r="P911" s="62"/>
      <c r="Q911" s="62"/>
      <c r="R911" s="62"/>
      <c r="S911" s="62"/>
      <c r="T911" s="73"/>
      <c r="U911" s="74"/>
      <c r="V911" s="75"/>
      <c r="W911" s="75"/>
      <c r="X911" s="76"/>
      <c r="Y911" s="77"/>
      <c r="Z911" s="78"/>
      <c r="AA911" s="78"/>
      <c r="AB911" s="78"/>
      <c r="AC911" s="78"/>
      <c r="AD911" s="79"/>
      <c r="AE911" s="78"/>
      <c r="AF911" s="80"/>
      <c r="AG911" s="81"/>
      <c r="AH911" s="80"/>
      <c r="AI911" s="62"/>
      <c r="AJ911" s="62"/>
      <c r="AK911" s="73"/>
      <c r="AL911" s="62"/>
      <c r="AM911" s="73"/>
      <c r="AN911" s="73"/>
      <c r="AO911" s="82"/>
      <c r="AP911" s="82"/>
      <c r="AQ911" s="83"/>
    </row>
    <row r="912" spans="1:43" s="84" customFormat="1" x14ac:dyDescent="0.25">
      <c r="A912" s="62"/>
      <c r="B912" s="67"/>
      <c r="C912" s="62"/>
      <c r="D912" s="67"/>
      <c r="E912" s="68"/>
      <c r="F912" s="68"/>
      <c r="G912" s="68"/>
      <c r="H912" s="69"/>
      <c r="I912" s="68"/>
      <c r="J912" s="67"/>
      <c r="K912" s="70"/>
      <c r="L912" s="71"/>
      <c r="M912" s="66"/>
      <c r="N912" s="62"/>
      <c r="O912" s="72"/>
      <c r="P912" s="62"/>
      <c r="Q912" s="62"/>
      <c r="R912" s="62"/>
      <c r="S912" s="62"/>
      <c r="T912" s="73"/>
      <c r="U912" s="74"/>
      <c r="V912" s="75"/>
      <c r="W912" s="75"/>
      <c r="X912" s="76"/>
      <c r="Y912" s="77"/>
      <c r="Z912" s="78"/>
      <c r="AA912" s="78"/>
      <c r="AB912" s="78"/>
      <c r="AC912" s="78"/>
      <c r="AD912" s="79"/>
      <c r="AE912" s="78"/>
      <c r="AF912" s="80"/>
      <c r="AG912" s="81"/>
      <c r="AH912" s="80"/>
      <c r="AI912" s="62"/>
      <c r="AJ912" s="62"/>
      <c r="AK912" s="73"/>
      <c r="AL912" s="62"/>
      <c r="AM912" s="73"/>
      <c r="AN912" s="73"/>
      <c r="AO912" s="82"/>
      <c r="AP912" s="82"/>
      <c r="AQ912" s="83"/>
    </row>
    <row r="913" spans="1:43" s="84" customFormat="1" x14ac:dyDescent="0.25">
      <c r="A913" s="62"/>
      <c r="B913" s="67"/>
      <c r="C913" s="62"/>
      <c r="D913" s="67"/>
      <c r="E913" s="68"/>
      <c r="F913" s="68"/>
      <c r="G913" s="68"/>
      <c r="H913" s="69"/>
      <c r="I913" s="68"/>
      <c r="J913" s="67"/>
      <c r="K913" s="70"/>
      <c r="L913" s="71"/>
      <c r="M913" s="66"/>
      <c r="N913" s="62"/>
      <c r="O913" s="72"/>
      <c r="P913" s="62"/>
      <c r="Q913" s="62"/>
      <c r="R913" s="62"/>
      <c r="S913" s="62"/>
      <c r="T913" s="73"/>
      <c r="U913" s="74"/>
      <c r="V913" s="75"/>
      <c r="W913" s="75"/>
      <c r="X913" s="76"/>
      <c r="Y913" s="77"/>
      <c r="Z913" s="78"/>
      <c r="AA913" s="78"/>
      <c r="AB913" s="78"/>
      <c r="AC913" s="78"/>
      <c r="AD913" s="79"/>
      <c r="AE913" s="78"/>
      <c r="AF913" s="80"/>
      <c r="AG913" s="81"/>
      <c r="AH913" s="80"/>
      <c r="AI913" s="62"/>
      <c r="AJ913" s="62"/>
      <c r="AK913" s="73"/>
      <c r="AL913" s="62"/>
      <c r="AM913" s="73"/>
      <c r="AN913" s="73"/>
      <c r="AO913" s="82"/>
      <c r="AP913" s="82"/>
      <c r="AQ913" s="83"/>
    </row>
    <row r="914" spans="1:43" s="84" customFormat="1" x14ac:dyDescent="0.25">
      <c r="A914" s="62"/>
      <c r="B914" s="67"/>
      <c r="C914" s="62"/>
      <c r="D914" s="67"/>
      <c r="E914" s="68"/>
      <c r="F914" s="68"/>
      <c r="G914" s="68"/>
      <c r="H914" s="69"/>
      <c r="I914" s="68"/>
      <c r="J914" s="67"/>
      <c r="K914" s="70"/>
      <c r="L914" s="71"/>
      <c r="M914" s="66"/>
      <c r="N914" s="62"/>
      <c r="O914" s="72"/>
      <c r="P914" s="62"/>
      <c r="Q914" s="62"/>
      <c r="R914" s="62"/>
      <c r="S914" s="62"/>
      <c r="T914" s="73"/>
      <c r="U914" s="74"/>
      <c r="V914" s="75"/>
      <c r="W914" s="75"/>
      <c r="X914" s="76"/>
      <c r="Y914" s="77"/>
      <c r="Z914" s="78"/>
      <c r="AA914" s="78"/>
      <c r="AB914" s="78"/>
      <c r="AC914" s="78"/>
      <c r="AD914" s="79"/>
      <c r="AE914" s="78"/>
      <c r="AF914" s="80"/>
      <c r="AG914" s="81"/>
      <c r="AH914" s="80"/>
      <c r="AI914" s="62"/>
      <c r="AJ914" s="62"/>
      <c r="AK914" s="73"/>
      <c r="AL914" s="62"/>
      <c r="AM914" s="73"/>
      <c r="AN914" s="73"/>
      <c r="AO914" s="82"/>
      <c r="AP914" s="82"/>
      <c r="AQ914" s="83"/>
    </row>
    <row r="915" spans="1:43" s="84" customFormat="1" x14ac:dyDescent="0.25">
      <c r="A915" s="62"/>
      <c r="B915" s="67"/>
      <c r="C915" s="62"/>
      <c r="D915" s="67"/>
      <c r="E915" s="68"/>
      <c r="F915" s="68"/>
      <c r="G915" s="68"/>
      <c r="H915" s="69"/>
      <c r="I915" s="68"/>
      <c r="J915" s="67"/>
      <c r="K915" s="70"/>
      <c r="L915" s="71"/>
      <c r="M915" s="66"/>
      <c r="N915" s="62"/>
      <c r="O915" s="72"/>
      <c r="P915" s="62"/>
      <c r="Q915" s="62"/>
      <c r="R915" s="62"/>
      <c r="S915" s="62"/>
      <c r="T915" s="73"/>
      <c r="U915" s="74"/>
      <c r="V915" s="75"/>
      <c r="W915" s="75"/>
      <c r="X915" s="76"/>
      <c r="Y915" s="77"/>
      <c r="Z915" s="78"/>
      <c r="AA915" s="78"/>
      <c r="AB915" s="78"/>
      <c r="AC915" s="78"/>
      <c r="AD915" s="79"/>
      <c r="AE915" s="78"/>
      <c r="AF915" s="80"/>
      <c r="AG915" s="81"/>
      <c r="AH915" s="80"/>
      <c r="AI915" s="62"/>
      <c r="AJ915" s="62"/>
      <c r="AK915" s="73"/>
      <c r="AL915" s="62"/>
      <c r="AM915" s="73"/>
      <c r="AN915" s="73"/>
      <c r="AO915" s="82"/>
      <c r="AP915" s="82"/>
      <c r="AQ915" s="83"/>
    </row>
    <row r="916" spans="1:43" s="84" customFormat="1" x14ac:dyDescent="0.25">
      <c r="A916" s="62"/>
      <c r="B916" s="67"/>
      <c r="C916" s="62"/>
      <c r="D916" s="67"/>
      <c r="E916" s="68"/>
      <c r="F916" s="68"/>
      <c r="G916" s="68"/>
      <c r="H916" s="69"/>
      <c r="I916" s="68"/>
      <c r="J916" s="67"/>
      <c r="K916" s="70"/>
      <c r="L916" s="71"/>
      <c r="M916" s="66"/>
      <c r="N916" s="62"/>
      <c r="O916" s="72"/>
      <c r="P916" s="62"/>
      <c r="Q916" s="62"/>
      <c r="R916" s="62"/>
      <c r="S916" s="62"/>
      <c r="T916" s="73"/>
      <c r="U916" s="74"/>
      <c r="V916" s="75"/>
      <c r="W916" s="75"/>
      <c r="X916" s="76"/>
      <c r="Y916" s="77"/>
      <c r="Z916" s="78"/>
      <c r="AA916" s="78"/>
      <c r="AB916" s="78"/>
      <c r="AC916" s="78"/>
      <c r="AD916" s="79"/>
      <c r="AE916" s="78"/>
      <c r="AF916" s="80"/>
      <c r="AG916" s="81"/>
      <c r="AH916" s="80"/>
      <c r="AI916" s="62"/>
      <c r="AJ916" s="62"/>
      <c r="AK916" s="73"/>
      <c r="AL916" s="62"/>
      <c r="AM916" s="73"/>
      <c r="AN916" s="73"/>
      <c r="AO916" s="82"/>
      <c r="AP916" s="82"/>
      <c r="AQ916" s="83"/>
    </row>
    <row r="917" spans="1:43" s="84" customFormat="1" x14ac:dyDescent="0.25">
      <c r="A917" s="62"/>
      <c r="B917" s="67"/>
      <c r="C917" s="62"/>
      <c r="D917" s="67"/>
      <c r="E917" s="68"/>
      <c r="F917" s="68"/>
      <c r="G917" s="68"/>
      <c r="H917" s="69"/>
      <c r="I917" s="68"/>
      <c r="J917" s="67"/>
      <c r="K917" s="70"/>
      <c r="L917" s="71"/>
      <c r="M917" s="66"/>
      <c r="N917" s="62"/>
      <c r="O917" s="72"/>
      <c r="P917" s="62"/>
      <c r="Q917" s="62"/>
      <c r="R917" s="62"/>
      <c r="S917" s="62"/>
      <c r="T917" s="73"/>
      <c r="U917" s="74"/>
      <c r="V917" s="75"/>
      <c r="W917" s="75"/>
      <c r="X917" s="76"/>
      <c r="Y917" s="77"/>
      <c r="Z917" s="78"/>
      <c r="AA917" s="78"/>
      <c r="AB917" s="78"/>
      <c r="AC917" s="78"/>
      <c r="AD917" s="79"/>
      <c r="AE917" s="78"/>
      <c r="AF917" s="80"/>
      <c r="AG917" s="81"/>
      <c r="AH917" s="80"/>
      <c r="AI917" s="62"/>
      <c r="AJ917" s="62"/>
      <c r="AK917" s="73"/>
      <c r="AL917" s="62"/>
      <c r="AM917" s="73"/>
      <c r="AN917" s="73"/>
      <c r="AO917" s="82"/>
      <c r="AP917" s="82"/>
      <c r="AQ917" s="83"/>
    </row>
    <row r="918" spans="1:43" s="84" customFormat="1" x14ac:dyDescent="0.25">
      <c r="A918" s="62"/>
      <c r="B918" s="67"/>
      <c r="C918" s="62"/>
      <c r="D918" s="67"/>
      <c r="E918" s="68"/>
      <c r="F918" s="68"/>
      <c r="G918" s="68"/>
      <c r="H918" s="69"/>
      <c r="I918" s="68"/>
      <c r="J918" s="67"/>
      <c r="K918" s="70"/>
      <c r="L918" s="71"/>
      <c r="M918" s="66"/>
      <c r="N918" s="62"/>
      <c r="O918" s="72"/>
      <c r="P918" s="62"/>
      <c r="Q918" s="62"/>
      <c r="R918" s="62"/>
      <c r="S918" s="62"/>
      <c r="T918" s="73"/>
      <c r="U918" s="74"/>
      <c r="V918" s="75"/>
      <c r="W918" s="75"/>
      <c r="X918" s="76"/>
      <c r="Y918" s="77"/>
      <c r="Z918" s="78"/>
      <c r="AA918" s="78"/>
      <c r="AB918" s="78"/>
      <c r="AC918" s="78"/>
      <c r="AD918" s="79"/>
      <c r="AE918" s="78"/>
      <c r="AF918" s="80"/>
      <c r="AG918" s="81"/>
      <c r="AH918" s="80"/>
      <c r="AI918" s="62"/>
      <c r="AJ918" s="62"/>
      <c r="AK918" s="73"/>
      <c r="AL918" s="62"/>
      <c r="AM918" s="73"/>
      <c r="AN918" s="73"/>
      <c r="AO918" s="82"/>
      <c r="AP918" s="82"/>
      <c r="AQ918" s="83"/>
    </row>
    <row r="919" spans="1:43" s="84" customFormat="1" x14ac:dyDescent="0.25">
      <c r="A919" s="62"/>
      <c r="B919" s="67"/>
      <c r="C919" s="62"/>
      <c r="D919" s="67"/>
      <c r="E919" s="68"/>
      <c r="F919" s="68"/>
      <c r="G919" s="68"/>
      <c r="H919" s="69"/>
      <c r="I919" s="68"/>
      <c r="J919" s="67"/>
      <c r="K919" s="70"/>
      <c r="L919" s="71"/>
      <c r="M919" s="66"/>
      <c r="N919" s="62"/>
      <c r="O919" s="72"/>
      <c r="P919" s="62"/>
      <c r="Q919" s="62"/>
      <c r="R919" s="62"/>
      <c r="S919" s="62"/>
      <c r="T919" s="73"/>
      <c r="U919" s="74"/>
      <c r="V919" s="75"/>
      <c r="W919" s="75"/>
      <c r="X919" s="76"/>
      <c r="Y919" s="77"/>
      <c r="Z919" s="78"/>
      <c r="AA919" s="78"/>
      <c r="AB919" s="78"/>
      <c r="AC919" s="78"/>
      <c r="AD919" s="79"/>
      <c r="AE919" s="78"/>
      <c r="AF919" s="80"/>
      <c r="AG919" s="81"/>
      <c r="AH919" s="80"/>
      <c r="AI919" s="62"/>
      <c r="AJ919" s="62"/>
      <c r="AK919" s="73"/>
      <c r="AL919" s="62"/>
      <c r="AM919" s="73"/>
      <c r="AN919" s="73"/>
      <c r="AO919" s="82"/>
      <c r="AP919" s="82"/>
      <c r="AQ919" s="83"/>
    </row>
    <row r="920" spans="1:43" s="84" customFormat="1" x14ac:dyDescent="0.25">
      <c r="A920" s="62"/>
      <c r="B920" s="67"/>
      <c r="C920" s="62"/>
      <c r="D920" s="67"/>
      <c r="E920" s="68"/>
      <c r="F920" s="68"/>
      <c r="G920" s="68"/>
      <c r="H920" s="69"/>
      <c r="I920" s="68"/>
      <c r="J920" s="67"/>
      <c r="K920" s="70"/>
      <c r="L920" s="71"/>
      <c r="M920" s="66"/>
      <c r="N920" s="62"/>
      <c r="O920" s="72"/>
      <c r="P920" s="62"/>
      <c r="Q920" s="62"/>
      <c r="R920" s="62"/>
      <c r="S920" s="62"/>
      <c r="T920" s="73"/>
      <c r="U920" s="74"/>
      <c r="V920" s="75"/>
      <c r="W920" s="75"/>
      <c r="X920" s="76"/>
      <c r="Y920" s="77"/>
      <c r="Z920" s="78"/>
      <c r="AA920" s="78"/>
      <c r="AB920" s="78"/>
      <c r="AC920" s="78"/>
      <c r="AD920" s="79"/>
      <c r="AE920" s="78"/>
      <c r="AF920" s="80"/>
      <c r="AG920" s="81"/>
      <c r="AH920" s="80"/>
      <c r="AI920" s="62"/>
      <c r="AJ920" s="62"/>
      <c r="AK920" s="73"/>
      <c r="AL920" s="62"/>
      <c r="AM920" s="73"/>
      <c r="AN920" s="73"/>
      <c r="AO920" s="82"/>
      <c r="AP920" s="82"/>
      <c r="AQ920" s="83"/>
    </row>
    <row r="921" spans="1:43" s="84" customFormat="1" x14ac:dyDescent="0.25">
      <c r="A921" s="62"/>
      <c r="B921" s="67"/>
      <c r="C921" s="62"/>
      <c r="D921" s="67"/>
      <c r="E921" s="68"/>
      <c r="F921" s="68"/>
      <c r="G921" s="68"/>
      <c r="H921" s="69"/>
      <c r="I921" s="68"/>
      <c r="J921" s="67"/>
      <c r="K921" s="70"/>
      <c r="L921" s="71"/>
      <c r="M921" s="66"/>
      <c r="N921" s="62"/>
      <c r="O921" s="72"/>
      <c r="P921" s="62"/>
      <c r="Q921" s="62"/>
      <c r="R921" s="62"/>
      <c r="S921" s="62"/>
      <c r="T921" s="73"/>
      <c r="U921" s="74"/>
      <c r="V921" s="75"/>
      <c r="W921" s="75"/>
      <c r="X921" s="76"/>
      <c r="Y921" s="77"/>
      <c r="Z921" s="78"/>
      <c r="AA921" s="78"/>
      <c r="AB921" s="78"/>
      <c r="AC921" s="78"/>
      <c r="AD921" s="79"/>
      <c r="AE921" s="78"/>
      <c r="AF921" s="80"/>
      <c r="AG921" s="81"/>
      <c r="AH921" s="80"/>
      <c r="AI921" s="62"/>
      <c r="AJ921" s="62"/>
      <c r="AK921" s="73"/>
      <c r="AL921" s="62"/>
      <c r="AM921" s="73"/>
      <c r="AN921" s="73"/>
      <c r="AO921" s="82"/>
      <c r="AP921" s="82"/>
      <c r="AQ921" s="83"/>
    </row>
    <row r="922" spans="1:43" s="84" customFormat="1" x14ac:dyDescent="0.25">
      <c r="A922" s="62"/>
      <c r="B922" s="67"/>
      <c r="C922" s="62"/>
      <c r="D922" s="67"/>
      <c r="E922" s="68"/>
      <c r="F922" s="68"/>
      <c r="G922" s="68"/>
      <c r="H922" s="69"/>
      <c r="I922" s="68"/>
      <c r="J922" s="67"/>
      <c r="K922" s="70"/>
      <c r="L922" s="71"/>
      <c r="M922" s="66"/>
      <c r="N922" s="62"/>
      <c r="O922" s="72"/>
      <c r="P922" s="62"/>
      <c r="Q922" s="62"/>
      <c r="R922" s="62"/>
      <c r="S922" s="62"/>
      <c r="T922" s="73"/>
      <c r="U922" s="74"/>
      <c r="V922" s="75"/>
      <c r="W922" s="75"/>
      <c r="X922" s="76"/>
      <c r="Y922" s="77"/>
      <c r="Z922" s="78"/>
      <c r="AA922" s="78"/>
      <c r="AB922" s="78"/>
      <c r="AC922" s="78"/>
      <c r="AD922" s="79"/>
      <c r="AE922" s="78"/>
      <c r="AF922" s="80"/>
      <c r="AG922" s="81"/>
      <c r="AH922" s="80"/>
      <c r="AI922" s="62"/>
      <c r="AJ922" s="62"/>
      <c r="AK922" s="73"/>
      <c r="AL922" s="62"/>
      <c r="AM922" s="73"/>
      <c r="AN922" s="73"/>
      <c r="AO922" s="82"/>
      <c r="AP922" s="82"/>
      <c r="AQ922" s="83"/>
    </row>
    <row r="923" spans="1:43" s="84" customFormat="1" x14ac:dyDescent="0.25">
      <c r="A923" s="62"/>
      <c r="B923" s="67"/>
      <c r="C923" s="62"/>
      <c r="D923" s="67"/>
      <c r="E923" s="68"/>
      <c r="F923" s="68"/>
      <c r="G923" s="68"/>
      <c r="H923" s="69"/>
      <c r="I923" s="68"/>
      <c r="J923" s="67"/>
      <c r="K923" s="70"/>
      <c r="L923" s="71"/>
      <c r="M923" s="66"/>
      <c r="N923" s="62"/>
      <c r="O923" s="72"/>
      <c r="P923" s="62"/>
      <c r="Q923" s="62"/>
      <c r="R923" s="62"/>
      <c r="S923" s="62"/>
      <c r="T923" s="73"/>
      <c r="U923" s="74"/>
      <c r="V923" s="75"/>
      <c r="W923" s="75"/>
      <c r="X923" s="76"/>
      <c r="Y923" s="77"/>
      <c r="Z923" s="78"/>
      <c r="AA923" s="78"/>
      <c r="AB923" s="78"/>
      <c r="AC923" s="78"/>
      <c r="AD923" s="79"/>
      <c r="AE923" s="78"/>
      <c r="AF923" s="80"/>
      <c r="AG923" s="81"/>
      <c r="AH923" s="80"/>
      <c r="AI923" s="62"/>
      <c r="AJ923" s="62"/>
      <c r="AK923" s="73"/>
      <c r="AL923" s="62"/>
      <c r="AM923" s="73"/>
      <c r="AN923" s="73"/>
      <c r="AO923" s="82"/>
      <c r="AP923" s="82"/>
      <c r="AQ923" s="83"/>
    </row>
    <row r="924" spans="1:43" s="84" customFormat="1" x14ac:dyDescent="0.25">
      <c r="A924" s="62"/>
      <c r="B924" s="67"/>
      <c r="C924" s="62"/>
      <c r="D924" s="67"/>
      <c r="E924" s="68"/>
      <c r="F924" s="68"/>
      <c r="G924" s="68"/>
      <c r="H924" s="69"/>
      <c r="I924" s="68"/>
      <c r="J924" s="67"/>
      <c r="K924" s="70"/>
      <c r="L924" s="71"/>
      <c r="M924" s="66"/>
      <c r="N924" s="62"/>
      <c r="O924" s="72"/>
      <c r="P924" s="62"/>
      <c r="Q924" s="62"/>
      <c r="R924" s="62"/>
      <c r="S924" s="62"/>
      <c r="T924" s="73"/>
      <c r="U924" s="74"/>
      <c r="V924" s="75"/>
      <c r="W924" s="75"/>
      <c r="X924" s="76"/>
      <c r="Y924" s="77"/>
      <c r="Z924" s="78"/>
      <c r="AA924" s="78"/>
      <c r="AB924" s="78"/>
      <c r="AC924" s="78"/>
      <c r="AD924" s="79"/>
      <c r="AE924" s="78"/>
      <c r="AF924" s="80"/>
      <c r="AG924" s="81"/>
      <c r="AH924" s="80"/>
      <c r="AI924" s="62"/>
      <c r="AJ924" s="62"/>
      <c r="AK924" s="73"/>
      <c r="AL924" s="62"/>
      <c r="AM924" s="73"/>
      <c r="AN924" s="73"/>
      <c r="AO924" s="82"/>
      <c r="AP924" s="82"/>
      <c r="AQ924" s="83"/>
    </row>
    <row r="925" spans="1:43" s="84" customFormat="1" x14ac:dyDescent="0.25">
      <c r="A925" s="62"/>
      <c r="B925" s="67"/>
      <c r="C925" s="62"/>
      <c r="D925" s="67"/>
      <c r="E925" s="68"/>
      <c r="F925" s="68"/>
      <c r="G925" s="68"/>
      <c r="H925" s="69"/>
      <c r="I925" s="68"/>
      <c r="J925" s="67"/>
      <c r="K925" s="70"/>
      <c r="L925" s="71"/>
      <c r="M925" s="66"/>
      <c r="N925" s="62"/>
      <c r="O925" s="72"/>
      <c r="P925" s="62"/>
      <c r="Q925" s="62"/>
      <c r="R925" s="62"/>
      <c r="S925" s="62"/>
      <c r="T925" s="73"/>
      <c r="U925" s="74"/>
      <c r="V925" s="75"/>
      <c r="W925" s="75"/>
      <c r="X925" s="76"/>
      <c r="Y925" s="77"/>
      <c r="Z925" s="78"/>
      <c r="AA925" s="78"/>
      <c r="AB925" s="78"/>
      <c r="AC925" s="78"/>
      <c r="AD925" s="79"/>
      <c r="AE925" s="78"/>
      <c r="AF925" s="80"/>
      <c r="AG925" s="81"/>
      <c r="AH925" s="80"/>
      <c r="AI925" s="62"/>
      <c r="AJ925" s="62"/>
      <c r="AK925" s="73"/>
      <c r="AL925" s="62"/>
      <c r="AM925" s="73"/>
      <c r="AN925" s="73"/>
      <c r="AO925" s="82"/>
      <c r="AP925" s="82"/>
      <c r="AQ925" s="83"/>
    </row>
    <row r="926" spans="1:43" s="84" customFormat="1" x14ac:dyDescent="0.25">
      <c r="A926" s="62"/>
      <c r="B926" s="67"/>
      <c r="C926" s="62"/>
      <c r="D926" s="67"/>
      <c r="E926" s="68"/>
      <c r="F926" s="68"/>
      <c r="G926" s="68"/>
      <c r="H926" s="69"/>
      <c r="I926" s="68"/>
      <c r="J926" s="67"/>
      <c r="K926" s="70"/>
      <c r="L926" s="71"/>
      <c r="M926" s="66"/>
      <c r="N926" s="62"/>
      <c r="O926" s="72"/>
      <c r="P926" s="62"/>
      <c r="Q926" s="62"/>
      <c r="R926" s="62"/>
      <c r="S926" s="62"/>
      <c r="T926" s="73"/>
      <c r="U926" s="74"/>
      <c r="V926" s="75"/>
      <c r="W926" s="75"/>
      <c r="X926" s="76"/>
      <c r="Y926" s="77"/>
      <c r="Z926" s="78"/>
      <c r="AA926" s="78"/>
      <c r="AB926" s="78"/>
      <c r="AC926" s="78"/>
      <c r="AD926" s="79"/>
      <c r="AE926" s="78"/>
      <c r="AF926" s="80"/>
      <c r="AG926" s="81"/>
      <c r="AH926" s="80"/>
      <c r="AI926" s="62"/>
      <c r="AJ926" s="62"/>
      <c r="AK926" s="73"/>
      <c r="AL926" s="62"/>
      <c r="AM926" s="73"/>
      <c r="AN926" s="73"/>
      <c r="AO926" s="82"/>
      <c r="AP926" s="82"/>
      <c r="AQ926" s="83"/>
    </row>
    <row r="927" spans="1:43" s="84" customFormat="1" x14ac:dyDescent="0.25">
      <c r="A927" s="62"/>
      <c r="B927" s="67"/>
      <c r="C927" s="62"/>
      <c r="D927" s="67"/>
      <c r="E927" s="68"/>
      <c r="F927" s="68"/>
      <c r="G927" s="68"/>
      <c r="H927" s="69"/>
      <c r="I927" s="68"/>
      <c r="J927" s="67"/>
      <c r="K927" s="70"/>
      <c r="L927" s="71"/>
      <c r="M927" s="66"/>
      <c r="N927" s="62"/>
      <c r="O927" s="72"/>
      <c r="P927" s="62"/>
      <c r="Q927" s="62"/>
      <c r="R927" s="62"/>
      <c r="S927" s="62"/>
      <c r="T927" s="73"/>
      <c r="U927" s="74"/>
      <c r="V927" s="75"/>
      <c r="W927" s="75"/>
      <c r="X927" s="76"/>
      <c r="Y927" s="77"/>
      <c r="Z927" s="78"/>
      <c r="AA927" s="78"/>
      <c r="AB927" s="78"/>
      <c r="AC927" s="78"/>
      <c r="AD927" s="79"/>
      <c r="AE927" s="78"/>
      <c r="AF927" s="80"/>
      <c r="AG927" s="81"/>
      <c r="AH927" s="80"/>
      <c r="AI927" s="62"/>
      <c r="AJ927" s="62"/>
      <c r="AK927" s="73"/>
      <c r="AL927" s="62"/>
      <c r="AM927" s="73"/>
      <c r="AN927" s="73"/>
      <c r="AO927" s="82"/>
      <c r="AP927" s="82"/>
      <c r="AQ927" s="83"/>
    </row>
    <row r="928" spans="1:43" s="84" customFormat="1" x14ac:dyDescent="0.25">
      <c r="A928" s="62"/>
      <c r="B928" s="67"/>
      <c r="C928" s="62"/>
      <c r="D928" s="67"/>
      <c r="E928" s="68"/>
      <c r="F928" s="68"/>
      <c r="G928" s="68"/>
      <c r="H928" s="69"/>
      <c r="I928" s="68"/>
      <c r="J928" s="67"/>
      <c r="K928" s="70"/>
      <c r="L928" s="71"/>
      <c r="M928" s="66"/>
      <c r="N928" s="62"/>
      <c r="O928" s="72"/>
      <c r="P928" s="62"/>
      <c r="Q928" s="62"/>
      <c r="R928" s="62"/>
      <c r="S928" s="62"/>
      <c r="T928" s="73"/>
      <c r="U928" s="74"/>
      <c r="V928" s="75"/>
      <c r="W928" s="75"/>
      <c r="X928" s="76"/>
      <c r="Y928" s="77"/>
      <c r="Z928" s="78"/>
      <c r="AA928" s="78"/>
      <c r="AB928" s="78"/>
      <c r="AC928" s="78"/>
      <c r="AD928" s="79"/>
      <c r="AE928" s="78"/>
      <c r="AF928" s="80"/>
      <c r="AG928" s="81"/>
      <c r="AH928" s="80"/>
      <c r="AI928" s="62"/>
      <c r="AJ928" s="62"/>
      <c r="AK928" s="73"/>
      <c r="AL928" s="62"/>
      <c r="AM928" s="73"/>
      <c r="AN928" s="73"/>
      <c r="AO928" s="82"/>
      <c r="AP928" s="82"/>
      <c r="AQ928" s="83"/>
    </row>
    <row r="929" spans="1:43" s="84" customFormat="1" x14ac:dyDescent="0.25">
      <c r="A929" s="62"/>
      <c r="B929" s="67"/>
      <c r="C929" s="62"/>
      <c r="D929" s="67"/>
      <c r="E929" s="68"/>
      <c r="F929" s="68"/>
      <c r="G929" s="68"/>
      <c r="H929" s="69"/>
      <c r="I929" s="68"/>
      <c r="J929" s="67"/>
      <c r="K929" s="70"/>
      <c r="L929" s="71"/>
      <c r="M929" s="66"/>
      <c r="N929" s="62"/>
      <c r="O929" s="72"/>
      <c r="P929" s="62"/>
      <c r="Q929" s="62"/>
      <c r="R929" s="62"/>
      <c r="S929" s="62"/>
      <c r="T929" s="73"/>
      <c r="U929" s="74"/>
      <c r="V929" s="75"/>
      <c r="W929" s="75"/>
      <c r="X929" s="76"/>
      <c r="Y929" s="77"/>
      <c r="Z929" s="78"/>
      <c r="AA929" s="78"/>
      <c r="AB929" s="78"/>
      <c r="AC929" s="78"/>
      <c r="AD929" s="79"/>
      <c r="AE929" s="78"/>
      <c r="AF929" s="80"/>
      <c r="AG929" s="81"/>
      <c r="AH929" s="80"/>
      <c r="AI929" s="62"/>
      <c r="AJ929" s="62"/>
      <c r="AK929" s="73"/>
      <c r="AL929" s="62"/>
      <c r="AM929" s="73"/>
      <c r="AN929" s="73"/>
      <c r="AO929" s="82"/>
      <c r="AP929" s="82"/>
      <c r="AQ929" s="83"/>
    </row>
    <row r="930" spans="1:43" s="84" customFormat="1" x14ac:dyDescent="0.25">
      <c r="A930" s="62"/>
      <c r="B930" s="67"/>
      <c r="C930" s="62"/>
      <c r="D930" s="67"/>
      <c r="E930" s="68"/>
      <c r="F930" s="68"/>
      <c r="G930" s="68"/>
      <c r="H930" s="69"/>
      <c r="I930" s="68"/>
      <c r="J930" s="67"/>
      <c r="K930" s="70"/>
      <c r="L930" s="71"/>
      <c r="M930" s="66"/>
      <c r="N930" s="62"/>
      <c r="O930" s="72"/>
      <c r="P930" s="62"/>
      <c r="Q930" s="62"/>
      <c r="R930" s="62"/>
      <c r="S930" s="62"/>
      <c r="T930" s="73"/>
      <c r="U930" s="74"/>
      <c r="V930" s="75"/>
      <c r="W930" s="75"/>
      <c r="X930" s="76"/>
      <c r="Y930" s="77"/>
      <c r="Z930" s="78"/>
      <c r="AA930" s="78"/>
      <c r="AB930" s="78"/>
      <c r="AC930" s="78"/>
      <c r="AD930" s="79"/>
      <c r="AE930" s="78"/>
      <c r="AF930" s="80"/>
      <c r="AG930" s="81"/>
      <c r="AH930" s="80"/>
      <c r="AI930" s="62"/>
      <c r="AJ930" s="62"/>
      <c r="AK930" s="73"/>
      <c r="AL930" s="62"/>
      <c r="AM930" s="73"/>
      <c r="AN930" s="73"/>
      <c r="AO930" s="82"/>
      <c r="AP930" s="82"/>
      <c r="AQ930" s="83"/>
    </row>
    <row r="931" spans="1:43" s="84" customFormat="1" x14ac:dyDescent="0.25">
      <c r="A931" s="62"/>
      <c r="B931" s="67"/>
      <c r="C931" s="62"/>
      <c r="D931" s="67"/>
      <c r="E931" s="68"/>
      <c r="F931" s="68"/>
      <c r="G931" s="68"/>
      <c r="H931" s="69"/>
      <c r="I931" s="68"/>
      <c r="J931" s="67"/>
      <c r="K931" s="70"/>
      <c r="L931" s="71"/>
      <c r="M931" s="66"/>
      <c r="N931" s="62"/>
      <c r="O931" s="72"/>
      <c r="P931" s="62"/>
      <c r="Q931" s="62"/>
      <c r="R931" s="62"/>
      <c r="S931" s="62"/>
      <c r="T931" s="73"/>
      <c r="U931" s="74"/>
      <c r="V931" s="75"/>
      <c r="W931" s="75"/>
      <c r="X931" s="76"/>
      <c r="Y931" s="77"/>
      <c r="Z931" s="78"/>
      <c r="AA931" s="78"/>
      <c r="AB931" s="78"/>
      <c r="AC931" s="78"/>
      <c r="AD931" s="79"/>
      <c r="AE931" s="78"/>
      <c r="AF931" s="80"/>
      <c r="AG931" s="81"/>
      <c r="AH931" s="80"/>
      <c r="AI931" s="62"/>
      <c r="AJ931" s="62"/>
      <c r="AK931" s="73"/>
      <c r="AL931" s="62"/>
      <c r="AM931" s="73"/>
      <c r="AN931" s="73"/>
      <c r="AO931" s="82"/>
      <c r="AP931" s="82"/>
      <c r="AQ931" s="83"/>
    </row>
    <row r="932" spans="1:43" s="84" customFormat="1" x14ac:dyDescent="0.25">
      <c r="A932" s="62"/>
      <c r="B932" s="67"/>
      <c r="C932" s="62"/>
      <c r="D932" s="67"/>
      <c r="E932" s="68"/>
      <c r="F932" s="68"/>
      <c r="G932" s="68"/>
      <c r="H932" s="69"/>
      <c r="I932" s="68"/>
      <c r="J932" s="67"/>
      <c r="K932" s="70"/>
      <c r="L932" s="71"/>
      <c r="M932" s="66"/>
      <c r="N932" s="62"/>
      <c r="O932" s="72"/>
      <c r="P932" s="62"/>
      <c r="Q932" s="62"/>
      <c r="R932" s="62"/>
      <c r="S932" s="62"/>
      <c r="T932" s="73"/>
      <c r="U932" s="74"/>
      <c r="V932" s="75"/>
      <c r="W932" s="75"/>
      <c r="X932" s="76"/>
      <c r="Y932" s="77"/>
      <c r="Z932" s="78"/>
      <c r="AA932" s="78"/>
      <c r="AB932" s="78"/>
      <c r="AC932" s="78"/>
      <c r="AD932" s="79"/>
      <c r="AE932" s="78"/>
      <c r="AF932" s="80"/>
      <c r="AG932" s="81"/>
      <c r="AH932" s="80"/>
      <c r="AI932" s="62"/>
      <c r="AJ932" s="62"/>
      <c r="AK932" s="73"/>
      <c r="AL932" s="62"/>
      <c r="AM932" s="73"/>
      <c r="AN932" s="73"/>
      <c r="AO932" s="82"/>
      <c r="AP932" s="82"/>
      <c r="AQ932" s="83"/>
    </row>
    <row r="933" spans="1:43" s="84" customFormat="1" x14ac:dyDescent="0.25">
      <c r="A933" s="62"/>
      <c r="B933" s="67"/>
      <c r="C933" s="62"/>
      <c r="D933" s="67"/>
      <c r="E933" s="68"/>
      <c r="F933" s="68"/>
      <c r="G933" s="68"/>
      <c r="H933" s="69"/>
      <c r="I933" s="68"/>
      <c r="J933" s="67"/>
      <c r="K933" s="70"/>
      <c r="L933" s="71"/>
      <c r="M933" s="66"/>
      <c r="N933" s="62"/>
      <c r="O933" s="72"/>
      <c r="P933" s="62"/>
      <c r="Q933" s="62"/>
      <c r="R933" s="62"/>
      <c r="S933" s="62"/>
      <c r="T933" s="73"/>
      <c r="U933" s="74"/>
      <c r="V933" s="75"/>
      <c r="W933" s="75"/>
      <c r="X933" s="76"/>
      <c r="Y933" s="77"/>
      <c r="Z933" s="78"/>
      <c r="AA933" s="78"/>
      <c r="AB933" s="78"/>
      <c r="AC933" s="78"/>
      <c r="AD933" s="79"/>
      <c r="AE933" s="78"/>
      <c r="AF933" s="80"/>
      <c r="AG933" s="81"/>
      <c r="AH933" s="80"/>
      <c r="AI933" s="62"/>
      <c r="AJ933" s="62"/>
      <c r="AK933" s="73"/>
      <c r="AL933" s="62"/>
      <c r="AM933" s="73"/>
      <c r="AN933" s="73"/>
      <c r="AO933" s="82"/>
      <c r="AP933" s="82"/>
      <c r="AQ933" s="83"/>
    </row>
    <row r="934" spans="1:43" s="84" customFormat="1" x14ac:dyDescent="0.25">
      <c r="A934" s="62"/>
      <c r="B934" s="67"/>
      <c r="C934" s="62"/>
      <c r="D934" s="67"/>
      <c r="E934" s="68"/>
      <c r="F934" s="68"/>
      <c r="G934" s="68"/>
      <c r="H934" s="69"/>
      <c r="I934" s="68"/>
      <c r="J934" s="67"/>
      <c r="K934" s="70"/>
      <c r="L934" s="71"/>
      <c r="M934" s="66"/>
      <c r="N934" s="62"/>
      <c r="O934" s="72"/>
      <c r="P934" s="62"/>
      <c r="Q934" s="62"/>
      <c r="R934" s="62"/>
      <c r="S934" s="62"/>
      <c r="T934" s="73"/>
      <c r="U934" s="74"/>
      <c r="V934" s="75"/>
      <c r="W934" s="75"/>
      <c r="X934" s="76"/>
      <c r="Y934" s="77"/>
      <c r="Z934" s="78"/>
      <c r="AA934" s="78"/>
      <c r="AB934" s="78"/>
      <c r="AC934" s="78"/>
      <c r="AD934" s="79"/>
      <c r="AE934" s="78"/>
      <c r="AF934" s="80"/>
      <c r="AG934" s="81"/>
      <c r="AH934" s="80"/>
      <c r="AI934" s="62"/>
      <c r="AJ934" s="62"/>
      <c r="AK934" s="73"/>
      <c r="AL934" s="62"/>
      <c r="AM934" s="73"/>
      <c r="AN934" s="73"/>
      <c r="AO934" s="82"/>
      <c r="AP934" s="82"/>
      <c r="AQ934" s="83"/>
    </row>
    <row r="935" spans="1:43" s="84" customFormat="1" x14ac:dyDescent="0.25">
      <c r="A935" s="62"/>
      <c r="B935" s="67"/>
      <c r="C935" s="62"/>
      <c r="D935" s="67"/>
      <c r="E935" s="68"/>
      <c r="F935" s="68"/>
      <c r="G935" s="68"/>
      <c r="H935" s="69"/>
      <c r="I935" s="68"/>
      <c r="J935" s="67"/>
      <c r="K935" s="70"/>
      <c r="L935" s="71"/>
      <c r="M935" s="66"/>
      <c r="N935" s="62"/>
      <c r="O935" s="72"/>
      <c r="P935" s="62"/>
      <c r="Q935" s="62"/>
      <c r="R935" s="62"/>
      <c r="S935" s="62"/>
      <c r="T935" s="73"/>
      <c r="U935" s="74"/>
      <c r="V935" s="75"/>
      <c r="W935" s="75"/>
      <c r="X935" s="76"/>
      <c r="Y935" s="77"/>
      <c r="Z935" s="78"/>
      <c r="AA935" s="78"/>
      <c r="AB935" s="78"/>
      <c r="AC935" s="78"/>
      <c r="AD935" s="79"/>
      <c r="AE935" s="78"/>
      <c r="AF935" s="80"/>
      <c r="AG935" s="81"/>
      <c r="AH935" s="80"/>
      <c r="AI935" s="62"/>
      <c r="AJ935" s="62"/>
      <c r="AK935" s="73"/>
      <c r="AL935" s="62"/>
      <c r="AM935" s="73"/>
      <c r="AN935" s="73"/>
      <c r="AO935" s="82"/>
      <c r="AP935" s="82"/>
      <c r="AQ935" s="83"/>
    </row>
    <row r="936" spans="1:43" s="84" customFormat="1" x14ac:dyDescent="0.25">
      <c r="A936" s="62"/>
      <c r="B936" s="67"/>
      <c r="C936" s="62"/>
      <c r="D936" s="67"/>
      <c r="E936" s="68"/>
      <c r="F936" s="68"/>
      <c r="G936" s="68"/>
      <c r="H936" s="69"/>
      <c r="I936" s="68"/>
      <c r="J936" s="67"/>
      <c r="K936" s="70"/>
      <c r="L936" s="71"/>
      <c r="M936" s="66"/>
      <c r="N936" s="62"/>
      <c r="O936" s="72"/>
      <c r="P936" s="62"/>
      <c r="Q936" s="62"/>
      <c r="R936" s="62"/>
      <c r="S936" s="62"/>
      <c r="T936" s="73"/>
      <c r="U936" s="74"/>
      <c r="V936" s="75"/>
      <c r="W936" s="75"/>
      <c r="X936" s="76"/>
      <c r="Y936" s="77"/>
      <c r="Z936" s="78"/>
      <c r="AA936" s="78"/>
      <c r="AB936" s="78"/>
      <c r="AC936" s="78"/>
      <c r="AD936" s="79"/>
      <c r="AE936" s="78"/>
      <c r="AF936" s="80"/>
      <c r="AG936" s="81"/>
      <c r="AH936" s="80"/>
      <c r="AI936" s="62"/>
      <c r="AJ936" s="62"/>
      <c r="AK936" s="73"/>
      <c r="AL936" s="62"/>
      <c r="AM936" s="73"/>
      <c r="AN936" s="73"/>
      <c r="AO936" s="82"/>
      <c r="AP936" s="82"/>
      <c r="AQ936" s="83"/>
    </row>
    <row r="937" spans="1:43" s="84" customFormat="1" x14ac:dyDescent="0.25">
      <c r="A937" s="62"/>
      <c r="B937" s="67"/>
      <c r="C937" s="62"/>
      <c r="D937" s="67"/>
      <c r="E937" s="68"/>
      <c r="F937" s="68"/>
      <c r="G937" s="68"/>
      <c r="H937" s="69"/>
      <c r="I937" s="68"/>
      <c r="J937" s="67"/>
      <c r="K937" s="70"/>
      <c r="L937" s="71"/>
      <c r="M937" s="66"/>
      <c r="N937" s="62"/>
      <c r="O937" s="72"/>
      <c r="P937" s="62"/>
      <c r="Q937" s="62"/>
      <c r="R937" s="62"/>
      <c r="S937" s="62"/>
      <c r="T937" s="73"/>
      <c r="U937" s="74"/>
      <c r="V937" s="75"/>
      <c r="W937" s="75"/>
      <c r="X937" s="76"/>
      <c r="Y937" s="77"/>
      <c r="Z937" s="78"/>
      <c r="AA937" s="78"/>
      <c r="AB937" s="78"/>
      <c r="AC937" s="78"/>
      <c r="AD937" s="79"/>
      <c r="AE937" s="78"/>
      <c r="AF937" s="80"/>
      <c r="AG937" s="81"/>
      <c r="AH937" s="80"/>
      <c r="AI937" s="62"/>
      <c r="AJ937" s="62"/>
      <c r="AK937" s="73"/>
      <c r="AL937" s="62"/>
      <c r="AM937" s="73"/>
      <c r="AN937" s="73"/>
      <c r="AO937" s="82"/>
      <c r="AP937" s="82"/>
      <c r="AQ937" s="83"/>
    </row>
    <row r="938" spans="1:43" s="84" customFormat="1" x14ac:dyDescent="0.25">
      <c r="A938" s="62"/>
      <c r="B938" s="67"/>
      <c r="C938" s="62"/>
      <c r="D938" s="67"/>
      <c r="E938" s="68"/>
      <c r="F938" s="68"/>
      <c r="G938" s="68"/>
      <c r="H938" s="69"/>
      <c r="I938" s="68"/>
      <c r="J938" s="67"/>
      <c r="K938" s="70"/>
      <c r="L938" s="71"/>
      <c r="M938" s="66"/>
      <c r="N938" s="62"/>
      <c r="O938" s="72"/>
      <c r="P938" s="62"/>
      <c r="Q938" s="62"/>
      <c r="R938" s="62"/>
      <c r="S938" s="62"/>
      <c r="T938" s="73"/>
      <c r="U938" s="74"/>
      <c r="V938" s="75"/>
      <c r="W938" s="75"/>
      <c r="X938" s="76"/>
      <c r="Y938" s="77"/>
      <c r="Z938" s="78"/>
      <c r="AA938" s="78"/>
      <c r="AB938" s="78"/>
      <c r="AC938" s="78"/>
      <c r="AD938" s="79"/>
      <c r="AE938" s="78"/>
      <c r="AF938" s="80"/>
      <c r="AG938" s="81"/>
      <c r="AH938" s="80"/>
      <c r="AI938" s="62"/>
      <c r="AJ938" s="62"/>
      <c r="AK938" s="73"/>
      <c r="AL938" s="62"/>
      <c r="AM938" s="73"/>
      <c r="AN938" s="73"/>
      <c r="AO938" s="82"/>
      <c r="AP938" s="82"/>
      <c r="AQ938" s="83"/>
    </row>
    <row r="939" spans="1:43" s="84" customFormat="1" x14ac:dyDescent="0.25">
      <c r="A939" s="62"/>
      <c r="B939" s="67"/>
      <c r="C939" s="62"/>
      <c r="D939" s="67"/>
      <c r="E939" s="68"/>
      <c r="F939" s="68"/>
      <c r="G939" s="68"/>
      <c r="H939" s="69"/>
      <c r="I939" s="68"/>
      <c r="J939" s="67"/>
      <c r="K939" s="70"/>
      <c r="L939" s="71"/>
      <c r="M939" s="66"/>
      <c r="N939" s="62"/>
      <c r="O939" s="72"/>
      <c r="P939" s="62"/>
      <c r="Q939" s="62"/>
      <c r="R939" s="62"/>
      <c r="S939" s="62"/>
      <c r="T939" s="73"/>
      <c r="U939" s="74"/>
      <c r="V939" s="75"/>
      <c r="W939" s="75"/>
      <c r="X939" s="76"/>
      <c r="Y939" s="77"/>
      <c r="Z939" s="78"/>
      <c r="AA939" s="78"/>
      <c r="AB939" s="78"/>
      <c r="AC939" s="78"/>
      <c r="AD939" s="79"/>
      <c r="AE939" s="78"/>
      <c r="AF939" s="80"/>
      <c r="AG939" s="81"/>
      <c r="AH939" s="80"/>
      <c r="AI939" s="62"/>
      <c r="AJ939" s="62"/>
      <c r="AK939" s="73"/>
      <c r="AL939" s="62"/>
      <c r="AM939" s="73"/>
      <c r="AN939" s="73"/>
      <c r="AO939" s="82"/>
      <c r="AP939" s="82"/>
      <c r="AQ939" s="83"/>
    </row>
    <row r="940" spans="1:43" s="84" customFormat="1" x14ac:dyDescent="0.25">
      <c r="A940" s="62"/>
      <c r="B940" s="67"/>
      <c r="C940" s="62"/>
      <c r="D940" s="67"/>
      <c r="E940" s="68"/>
      <c r="F940" s="68"/>
      <c r="G940" s="68"/>
      <c r="H940" s="69"/>
      <c r="I940" s="68"/>
      <c r="J940" s="67"/>
      <c r="K940" s="70"/>
      <c r="L940" s="71"/>
      <c r="M940" s="66"/>
      <c r="N940" s="62"/>
      <c r="O940" s="72"/>
      <c r="P940" s="62"/>
      <c r="Q940" s="62"/>
      <c r="R940" s="62"/>
      <c r="S940" s="62"/>
      <c r="T940" s="73"/>
      <c r="U940" s="74"/>
      <c r="V940" s="75"/>
      <c r="W940" s="75"/>
      <c r="X940" s="76"/>
      <c r="Y940" s="77"/>
      <c r="Z940" s="78"/>
      <c r="AA940" s="78"/>
      <c r="AB940" s="78"/>
      <c r="AC940" s="78"/>
      <c r="AD940" s="79"/>
      <c r="AE940" s="78"/>
      <c r="AF940" s="80"/>
      <c r="AG940" s="81"/>
      <c r="AH940" s="80"/>
      <c r="AI940" s="62"/>
      <c r="AJ940" s="62"/>
      <c r="AK940" s="73"/>
      <c r="AL940" s="62"/>
      <c r="AM940" s="73"/>
      <c r="AN940" s="73"/>
      <c r="AO940" s="82"/>
      <c r="AP940" s="82"/>
      <c r="AQ940" s="83"/>
    </row>
    <row r="941" spans="1:43" s="84" customFormat="1" x14ac:dyDescent="0.25">
      <c r="A941" s="62"/>
      <c r="B941" s="67"/>
      <c r="C941" s="62"/>
      <c r="D941" s="67"/>
      <c r="E941" s="68"/>
      <c r="F941" s="68"/>
      <c r="G941" s="68"/>
      <c r="H941" s="69"/>
      <c r="I941" s="68"/>
      <c r="J941" s="67"/>
      <c r="K941" s="70"/>
      <c r="L941" s="71"/>
      <c r="M941" s="66"/>
      <c r="N941" s="62"/>
      <c r="O941" s="72"/>
      <c r="P941" s="62"/>
      <c r="Q941" s="62"/>
      <c r="R941" s="62"/>
      <c r="S941" s="62"/>
      <c r="T941" s="73"/>
      <c r="U941" s="74"/>
      <c r="V941" s="75"/>
      <c r="W941" s="75"/>
      <c r="X941" s="76"/>
      <c r="Y941" s="77"/>
      <c r="Z941" s="78"/>
      <c r="AA941" s="78"/>
      <c r="AB941" s="78"/>
      <c r="AC941" s="78"/>
      <c r="AD941" s="79"/>
      <c r="AE941" s="78"/>
      <c r="AF941" s="80"/>
      <c r="AG941" s="81"/>
      <c r="AH941" s="80"/>
      <c r="AI941" s="62"/>
      <c r="AJ941" s="62"/>
      <c r="AK941" s="73"/>
      <c r="AL941" s="62"/>
      <c r="AM941" s="73"/>
      <c r="AN941" s="73"/>
      <c r="AO941" s="82"/>
      <c r="AP941" s="82"/>
      <c r="AQ941" s="83"/>
    </row>
    <row r="942" spans="1:43" s="84" customFormat="1" x14ac:dyDescent="0.25">
      <c r="A942" s="62"/>
      <c r="B942" s="67"/>
      <c r="C942" s="62"/>
      <c r="D942" s="67"/>
      <c r="E942" s="68"/>
      <c r="F942" s="68"/>
      <c r="G942" s="68"/>
      <c r="H942" s="69"/>
      <c r="I942" s="68"/>
      <c r="J942" s="67"/>
      <c r="K942" s="70"/>
      <c r="L942" s="71"/>
      <c r="M942" s="66"/>
      <c r="N942" s="62"/>
      <c r="O942" s="72"/>
      <c r="P942" s="62"/>
      <c r="Q942" s="62"/>
      <c r="R942" s="62"/>
      <c r="S942" s="62"/>
      <c r="T942" s="73"/>
      <c r="U942" s="74"/>
      <c r="V942" s="75"/>
      <c r="W942" s="75"/>
      <c r="X942" s="76"/>
      <c r="Y942" s="77"/>
      <c r="Z942" s="78"/>
      <c r="AA942" s="78"/>
      <c r="AB942" s="78"/>
      <c r="AC942" s="78"/>
      <c r="AD942" s="79"/>
      <c r="AE942" s="78"/>
      <c r="AF942" s="80"/>
      <c r="AG942" s="81"/>
      <c r="AH942" s="80"/>
      <c r="AI942" s="62"/>
      <c r="AJ942" s="62"/>
      <c r="AK942" s="73"/>
      <c r="AL942" s="62"/>
      <c r="AM942" s="73"/>
      <c r="AN942" s="73"/>
      <c r="AO942" s="82"/>
      <c r="AP942" s="82"/>
      <c r="AQ942" s="83"/>
    </row>
    <row r="943" spans="1:43" s="84" customFormat="1" x14ac:dyDescent="0.25">
      <c r="A943" s="62"/>
      <c r="B943" s="67"/>
      <c r="C943" s="62"/>
      <c r="D943" s="67"/>
      <c r="E943" s="68"/>
      <c r="F943" s="68"/>
      <c r="G943" s="68"/>
      <c r="H943" s="69"/>
      <c r="I943" s="68"/>
      <c r="J943" s="67"/>
      <c r="K943" s="70"/>
      <c r="L943" s="71"/>
      <c r="M943" s="66"/>
      <c r="N943" s="62"/>
      <c r="O943" s="72"/>
      <c r="P943" s="62"/>
      <c r="Q943" s="62"/>
      <c r="R943" s="62"/>
      <c r="S943" s="62"/>
      <c r="T943" s="73"/>
      <c r="U943" s="74"/>
      <c r="V943" s="75"/>
      <c r="W943" s="75"/>
      <c r="X943" s="76"/>
      <c r="Y943" s="77"/>
      <c r="Z943" s="78"/>
      <c r="AA943" s="78"/>
      <c r="AB943" s="78"/>
      <c r="AC943" s="78"/>
      <c r="AD943" s="79"/>
      <c r="AE943" s="78"/>
      <c r="AF943" s="80"/>
      <c r="AG943" s="81"/>
      <c r="AH943" s="80"/>
      <c r="AI943" s="62"/>
      <c r="AJ943" s="62"/>
      <c r="AK943" s="73"/>
      <c r="AL943" s="62"/>
      <c r="AM943" s="73"/>
      <c r="AN943" s="73"/>
      <c r="AO943" s="82"/>
      <c r="AP943" s="82"/>
      <c r="AQ943" s="83"/>
    </row>
    <row r="944" spans="1:43" s="84" customFormat="1" x14ac:dyDescent="0.25">
      <c r="A944" s="62"/>
      <c r="B944" s="67"/>
      <c r="C944" s="62"/>
      <c r="D944" s="67"/>
      <c r="E944" s="68"/>
      <c r="F944" s="68"/>
      <c r="G944" s="68"/>
      <c r="H944" s="69"/>
      <c r="I944" s="68"/>
      <c r="J944" s="67"/>
      <c r="K944" s="70"/>
      <c r="L944" s="71"/>
      <c r="M944" s="66"/>
      <c r="N944" s="62"/>
      <c r="O944" s="72"/>
      <c r="P944" s="62"/>
      <c r="Q944" s="62"/>
      <c r="R944" s="62"/>
      <c r="S944" s="62"/>
      <c r="T944" s="73"/>
      <c r="U944" s="74"/>
      <c r="V944" s="75"/>
      <c r="W944" s="75"/>
      <c r="X944" s="76"/>
      <c r="Y944" s="77"/>
      <c r="Z944" s="78"/>
      <c r="AA944" s="78"/>
      <c r="AB944" s="78"/>
      <c r="AC944" s="78"/>
      <c r="AD944" s="79"/>
      <c r="AE944" s="78"/>
      <c r="AF944" s="80"/>
      <c r="AG944" s="81"/>
      <c r="AH944" s="80"/>
      <c r="AI944" s="62"/>
      <c r="AJ944" s="62"/>
      <c r="AK944" s="73"/>
      <c r="AL944" s="62"/>
      <c r="AM944" s="73"/>
      <c r="AN944" s="73"/>
      <c r="AO944" s="82"/>
      <c r="AP944" s="82"/>
      <c r="AQ944" s="83"/>
    </row>
    <row r="945" spans="1:43" s="84" customFormat="1" x14ac:dyDescent="0.25">
      <c r="A945" s="62"/>
      <c r="B945" s="67"/>
      <c r="C945" s="62"/>
      <c r="D945" s="67"/>
      <c r="E945" s="68"/>
      <c r="F945" s="68"/>
      <c r="G945" s="68"/>
      <c r="H945" s="69"/>
      <c r="I945" s="68"/>
      <c r="J945" s="67"/>
      <c r="K945" s="70"/>
      <c r="L945" s="71"/>
      <c r="M945" s="66"/>
      <c r="N945" s="62"/>
      <c r="O945" s="72"/>
      <c r="P945" s="62"/>
      <c r="Q945" s="62"/>
      <c r="R945" s="62"/>
      <c r="S945" s="62"/>
      <c r="T945" s="73"/>
      <c r="U945" s="74"/>
      <c r="V945" s="75"/>
      <c r="W945" s="75"/>
      <c r="X945" s="76"/>
      <c r="Y945" s="77"/>
      <c r="Z945" s="78"/>
      <c r="AA945" s="78"/>
      <c r="AB945" s="78"/>
      <c r="AC945" s="78"/>
      <c r="AD945" s="79"/>
      <c r="AE945" s="78"/>
      <c r="AF945" s="80"/>
      <c r="AG945" s="81"/>
      <c r="AH945" s="80"/>
      <c r="AI945" s="62"/>
      <c r="AJ945" s="62"/>
      <c r="AK945" s="73"/>
      <c r="AL945" s="62"/>
      <c r="AM945" s="73"/>
      <c r="AN945" s="73"/>
      <c r="AO945" s="82"/>
      <c r="AP945" s="82"/>
      <c r="AQ945" s="83"/>
    </row>
    <row r="946" spans="1:43" s="84" customFormat="1" x14ac:dyDescent="0.25">
      <c r="A946" s="62"/>
      <c r="B946" s="67"/>
      <c r="C946" s="62"/>
      <c r="D946" s="67"/>
      <c r="E946" s="68"/>
      <c r="F946" s="68"/>
      <c r="G946" s="68"/>
      <c r="H946" s="69"/>
      <c r="I946" s="68"/>
      <c r="J946" s="67"/>
      <c r="K946" s="70"/>
      <c r="L946" s="71"/>
      <c r="M946" s="66"/>
      <c r="N946" s="62"/>
      <c r="O946" s="72"/>
      <c r="P946" s="62"/>
      <c r="Q946" s="62"/>
      <c r="R946" s="62"/>
      <c r="S946" s="62"/>
      <c r="T946" s="73"/>
      <c r="U946" s="74"/>
      <c r="V946" s="75"/>
      <c r="W946" s="75"/>
      <c r="X946" s="76"/>
      <c r="Y946" s="77"/>
      <c r="Z946" s="78"/>
      <c r="AA946" s="78"/>
      <c r="AB946" s="78"/>
      <c r="AC946" s="78"/>
      <c r="AD946" s="79"/>
      <c r="AE946" s="78"/>
      <c r="AF946" s="80"/>
      <c r="AG946" s="81"/>
      <c r="AH946" s="80"/>
      <c r="AI946" s="62"/>
      <c r="AJ946" s="62"/>
      <c r="AK946" s="73"/>
      <c r="AL946" s="62"/>
      <c r="AM946" s="73"/>
      <c r="AN946" s="73"/>
      <c r="AO946" s="82"/>
      <c r="AP946" s="82"/>
      <c r="AQ946" s="83"/>
    </row>
    <row r="947" spans="1:43" s="84" customFormat="1" x14ac:dyDescent="0.25">
      <c r="A947" s="62"/>
      <c r="B947" s="67"/>
      <c r="C947" s="62"/>
      <c r="D947" s="67"/>
      <c r="E947" s="68"/>
      <c r="F947" s="68"/>
      <c r="G947" s="68"/>
      <c r="H947" s="69"/>
      <c r="I947" s="68"/>
      <c r="J947" s="67"/>
      <c r="K947" s="70"/>
      <c r="L947" s="71"/>
      <c r="M947" s="66"/>
      <c r="N947" s="62"/>
      <c r="O947" s="72"/>
      <c r="P947" s="62"/>
      <c r="Q947" s="62"/>
      <c r="R947" s="62"/>
      <c r="S947" s="62"/>
      <c r="T947" s="73"/>
      <c r="U947" s="74"/>
      <c r="V947" s="75"/>
      <c r="W947" s="75"/>
      <c r="X947" s="76"/>
      <c r="Y947" s="77"/>
      <c r="Z947" s="78"/>
      <c r="AA947" s="78"/>
      <c r="AB947" s="78"/>
      <c r="AC947" s="78"/>
      <c r="AD947" s="79"/>
      <c r="AE947" s="78"/>
      <c r="AF947" s="80"/>
      <c r="AG947" s="81"/>
      <c r="AH947" s="80"/>
      <c r="AI947" s="62"/>
      <c r="AJ947" s="62"/>
      <c r="AK947" s="73"/>
      <c r="AL947" s="62"/>
      <c r="AM947" s="73"/>
      <c r="AN947" s="73"/>
      <c r="AO947" s="82"/>
      <c r="AP947" s="82"/>
      <c r="AQ947" s="83"/>
    </row>
    <row r="948" spans="1:43" s="84" customFormat="1" x14ac:dyDescent="0.25">
      <c r="A948" s="62"/>
      <c r="B948" s="67"/>
      <c r="C948" s="62"/>
      <c r="D948" s="67"/>
      <c r="E948" s="68"/>
      <c r="F948" s="68"/>
      <c r="G948" s="68"/>
      <c r="H948" s="69"/>
      <c r="I948" s="68"/>
      <c r="J948" s="67"/>
      <c r="K948" s="70"/>
      <c r="L948" s="71"/>
      <c r="M948" s="66"/>
      <c r="N948" s="62"/>
      <c r="O948" s="72"/>
      <c r="P948" s="62"/>
      <c r="Q948" s="62"/>
      <c r="R948" s="62"/>
      <c r="S948" s="62"/>
      <c r="T948" s="73"/>
      <c r="U948" s="74"/>
      <c r="V948" s="75"/>
      <c r="W948" s="75"/>
      <c r="X948" s="76"/>
      <c r="Y948" s="77"/>
      <c r="Z948" s="78"/>
      <c r="AA948" s="78"/>
      <c r="AB948" s="78"/>
      <c r="AC948" s="78"/>
      <c r="AD948" s="79"/>
      <c r="AE948" s="78"/>
      <c r="AF948" s="80"/>
      <c r="AG948" s="81"/>
      <c r="AH948" s="80"/>
      <c r="AI948" s="62"/>
      <c r="AJ948" s="62"/>
      <c r="AK948" s="73"/>
      <c r="AL948" s="62"/>
      <c r="AM948" s="73"/>
      <c r="AN948" s="73"/>
      <c r="AO948" s="82"/>
      <c r="AP948" s="82"/>
      <c r="AQ948" s="83"/>
    </row>
    <row r="949" spans="1:43" s="84" customFormat="1" x14ac:dyDescent="0.25">
      <c r="A949" s="62"/>
      <c r="B949" s="67"/>
      <c r="C949" s="62"/>
      <c r="D949" s="67"/>
      <c r="E949" s="68"/>
      <c r="F949" s="68"/>
      <c r="G949" s="68"/>
      <c r="H949" s="69"/>
      <c r="I949" s="68"/>
      <c r="J949" s="67"/>
      <c r="K949" s="70"/>
      <c r="L949" s="71"/>
      <c r="M949" s="66"/>
      <c r="N949" s="62"/>
      <c r="O949" s="72"/>
      <c r="P949" s="62"/>
      <c r="Q949" s="62"/>
      <c r="R949" s="62"/>
      <c r="S949" s="62"/>
      <c r="T949" s="73"/>
      <c r="U949" s="74"/>
      <c r="V949" s="75"/>
      <c r="W949" s="75"/>
      <c r="X949" s="76"/>
      <c r="Y949" s="77"/>
      <c r="Z949" s="78"/>
      <c r="AA949" s="78"/>
      <c r="AB949" s="78"/>
      <c r="AC949" s="78"/>
      <c r="AD949" s="79"/>
      <c r="AE949" s="78"/>
      <c r="AF949" s="80"/>
      <c r="AG949" s="81"/>
      <c r="AH949" s="80"/>
      <c r="AI949" s="62"/>
      <c r="AJ949" s="62"/>
      <c r="AK949" s="73"/>
      <c r="AL949" s="62"/>
      <c r="AM949" s="73"/>
      <c r="AN949" s="73"/>
      <c r="AO949" s="82"/>
      <c r="AP949" s="82"/>
      <c r="AQ949" s="83"/>
    </row>
    <row r="950" spans="1:43" s="84" customFormat="1" x14ac:dyDescent="0.25">
      <c r="A950" s="62"/>
      <c r="B950" s="67"/>
      <c r="C950" s="62"/>
      <c r="D950" s="67"/>
      <c r="E950" s="68"/>
      <c r="F950" s="68"/>
      <c r="G950" s="68"/>
      <c r="H950" s="69"/>
      <c r="I950" s="68"/>
      <c r="J950" s="67"/>
      <c r="K950" s="70"/>
      <c r="L950" s="71"/>
      <c r="M950" s="66"/>
      <c r="N950" s="62"/>
      <c r="O950" s="72"/>
      <c r="P950" s="62"/>
      <c r="Q950" s="62"/>
      <c r="R950" s="62"/>
      <c r="S950" s="62"/>
      <c r="T950" s="73"/>
      <c r="U950" s="74"/>
      <c r="V950" s="75"/>
      <c r="W950" s="75"/>
      <c r="X950" s="76"/>
      <c r="Y950" s="77"/>
      <c r="Z950" s="78"/>
      <c r="AA950" s="78"/>
      <c r="AB950" s="78"/>
      <c r="AC950" s="78"/>
      <c r="AD950" s="79"/>
      <c r="AE950" s="78"/>
      <c r="AF950" s="80"/>
      <c r="AG950" s="81"/>
      <c r="AH950" s="80"/>
      <c r="AI950" s="62"/>
      <c r="AJ950" s="62"/>
      <c r="AK950" s="73"/>
      <c r="AL950" s="62"/>
      <c r="AM950" s="73"/>
      <c r="AN950" s="73"/>
      <c r="AO950" s="82"/>
      <c r="AP950" s="82"/>
      <c r="AQ950" s="83"/>
    </row>
    <row r="951" spans="1:43" s="84" customFormat="1" x14ac:dyDescent="0.25">
      <c r="A951" s="62"/>
      <c r="B951" s="67"/>
      <c r="C951" s="62"/>
      <c r="D951" s="67"/>
      <c r="E951" s="68"/>
      <c r="F951" s="68"/>
      <c r="G951" s="68"/>
      <c r="H951" s="69"/>
      <c r="I951" s="68"/>
      <c r="J951" s="67"/>
      <c r="K951" s="70"/>
      <c r="L951" s="71"/>
      <c r="M951" s="66"/>
      <c r="N951" s="62"/>
      <c r="O951" s="72"/>
      <c r="P951" s="62"/>
      <c r="Q951" s="62"/>
      <c r="R951" s="62"/>
      <c r="S951" s="62"/>
      <c r="T951" s="73"/>
      <c r="U951" s="74"/>
      <c r="V951" s="75"/>
      <c r="W951" s="75"/>
      <c r="X951" s="76"/>
      <c r="Y951" s="77"/>
      <c r="Z951" s="78"/>
      <c r="AA951" s="78"/>
      <c r="AB951" s="78"/>
      <c r="AC951" s="78"/>
      <c r="AD951" s="79"/>
      <c r="AE951" s="78"/>
      <c r="AF951" s="80"/>
      <c r="AG951" s="81"/>
      <c r="AH951" s="80"/>
      <c r="AI951" s="62"/>
      <c r="AJ951" s="62"/>
      <c r="AK951" s="73"/>
      <c r="AL951" s="62"/>
      <c r="AM951" s="73"/>
      <c r="AN951" s="73"/>
      <c r="AO951" s="82"/>
      <c r="AP951" s="82"/>
      <c r="AQ951" s="83"/>
    </row>
    <row r="952" spans="1:43" s="84" customFormat="1" x14ac:dyDescent="0.25">
      <c r="A952" s="62"/>
      <c r="B952" s="67"/>
      <c r="C952" s="62"/>
      <c r="D952" s="67"/>
      <c r="E952" s="68"/>
      <c r="F952" s="68"/>
      <c r="G952" s="68"/>
      <c r="H952" s="69"/>
      <c r="I952" s="68"/>
      <c r="J952" s="67"/>
      <c r="K952" s="70"/>
      <c r="L952" s="71"/>
      <c r="M952" s="66"/>
      <c r="N952" s="62"/>
      <c r="O952" s="72"/>
      <c r="P952" s="62"/>
      <c r="Q952" s="62"/>
      <c r="R952" s="62"/>
      <c r="S952" s="62"/>
      <c r="T952" s="73"/>
      <c r="U952" s="74"/>
      <c r="V952" s="75"/>
      <c r="W952" s="75"/>
      <c r="X952" s="76"/>
      <c r="Y952" s="77"/>
      <c r="Z952" s="78"/>
      <c r="AA952" s="78"/>
      <c r="AB952" s="78"/>
      <c r="AC952" s="78"/>
      <c r="AD952" s="79"/>
      <c r="AE952" s="78"/>
      <c r="AF952" s="80"/>
      <c r="AG952" s="81"/>
      <c r="AH952" s="80"/>
      <c r="AI952" s="62"/>
      <c r="AJ952" s="62"/>
      <c r="AK952" s="73"/>
      <c r="AL952" s="62"/>
      <c r="AM952" s="73"/>
      <c r="AN952" s="73"/>
      <c r="AO952" s="82"/>
      <c r="AP952" s="82"/>
      <c r="AQ952" s="83"/>
    </row>
    <row r="953" spans="1:43" s="84" customFormat="1" x14ac:dyDescent="0.25">
      <c r="A953" s="62"/>
      <c r="B953" s="67"/>
      <c r="C953" s="62"/>
      <c r="D953" s="67"/>
      <c r="E953" s="68"/>
      <c r="F953" s="68"/>
      <c r="G953" s="68"/>
      <c r="H953" s="69"/>
      <c r="I953" s="68"/>
      <c r="J953" s="67"/>
      <c r="K953" s="70"/>
      <c r="L953" s="71"/>
      <c r="M953" s="66"/>
      <c r="N953" s="62"/>
      <c r="O953" s="72"/>
      <c r="P953" s="62"/>
      <c r="Q953" s="62"/>
      <c r="R953" s="62"/>
      <c r="S953" s="62"/>
      <c r="T953" s="73"/>
      <c r="U953" s="74"/>
      <c r="V953" s="75"/>
      <c r="W953" s="75"/>
      <c r="X953" s="76"/>
      <c r="Y953" s="77"/>
      <c r="Z953" s="78"/>
      <c r="AA953" s="78"/>
      <c r="AB953" s="78"/>
      <c r="AC953" s="78"/>
      <c r="AD953" s="79"/>
      <c r="AE953" s="78"/>
      <c r="AF953" s="80"/>
      <c r="AG953" s="81"/>
      <c r="AH953" s="80"/>
      <c r="AI953" s="62"/>
      <c r="AJ953" s="62"/>
      <c r="AK953" s="73"/>
      <c r="AL953" s="62"/>
      <c r="AM953" s="73"/>
      <c r="AN953" s="73"/>
      <c r="AO953" s="82"/>
      <c r="AP953" s="82"/>
      <c r="AQ953" s="83"/>
    </row>
    <row r="954" spans="1:43" s="84" customFormat="1" x14ac:dyDescent="0.25">
      <c r="A954" s="62"/>
      <c r="B954" s="67"/>
      <c r="C954" s="62"/>
      <c r="D954" s="67"/>
      <c r="E954" s="68"/>
      <c r="F954" s="68"/>
      <c r="G954" s="68"/>
      <c r="H954" s="69"/>
      <c r="I954" s="68"/>
      <c r="J954" s="67"/>
      <c r="K954" s="70"/>
      <c r="L954" s="71"/>
      <c r="M954" s="66"/>
      <c r="N954" s="62"/>
      <c r="O954" s="72"/>
      <c r="P954" s="62"/>
      <c r="Q954" s="62"/>
      <c r="R954" s="62"/>
      <c r="S954" s="62"/>
      <c r="T954" s="73"/>
      <c r="U954" s="74"/>
      <c r="V954" s="75"/>
      <c r="W954" s="75"/>
      <c r="X954" s="76"/>
      <c r="Y954" s="77"/>
      <c r="Z954" s="78"/>
      <c r="AA954" s="78"/>
      <c r="AB954" s="78"/>
      <c r="AC954" s="78"/>
      <c r="AD954" s="79"/>
      <c r="AE954" s="78"/>
      <c r="AF954" s="80"/>
      <c r="AG954" s="81"/>
      <c r="AH954" s="80"/>
      <c r="AI954" s="62"/>
      <c r="AJ954" s="62"/>
      <c r="AK954" s="73"/>
      <c r="AL954" s="62"/>
      <c r="AM954" s="73"/>
      <c r="AN954" s="73"/>
      <c r="AO954" s="82"/>
      <c r="AP954" s="82"/>
      <c r="AQ954" s="83"/>
    </row>
  </sheetData>
  <autoFilter ref="A3:AQ32" xr:uid="{00000000-0001-0000-0000-000000000000}">
    <sortState xmlns:xlrd2="http://schemas.microsoft.com/office/spreadsheetml/2017/richdata2" ref="A3:AQ4">
      <sortCondition ref="C3:C32"/>
    </sortState>
  </autoFilter>
  <sortState xmlns:xlrd2="http://schemas.microsoft.com/office/spreadsheetml/2017/richdata2" ref="A3:AR3">
    <sortCondition ref="A3" customList="BODEGA,FRIOFORT,FRIGOBUIN,INTERANDINA,JEREZ PAVEZ,CHILEBEEF,SAN MATEO,FRIGOZETA,ALMAKILA,ALMAFRIGO,EN TRANSITO"/>
    <sortCondition ref="C3"/>
    <sortCondition ref="B3"/>
  </sortState>
  <mergeCells count="1">
    <mergeCell ref="A1:B1"/>
  </mergeCells>
  <phoneticPr fontId="1" type="noConversion"/>
  <conditionalFormatting sqref="H4:H1048576">
    <cfRule type="cellIs" dxfId="6" priority="1" operator="equal">
      <formula>"PNC"</formula>
    </cfRule>
    <cfRule type="cellIs" dxfId="5" priority="2" operator="equal">
      <formula>"""PNC"""</formula>
    </cfRule>
  </conditionalFormatting>
  <conditionalFormatting sqref="H144:H1048576">
    <cfRule type="containsText" dxfId="4" priority="4250" operator="containsText" text="PNC">
      <formula>NOT(ISERROR(SEARCH("PNC",H144)))</formula>
    </cfRule>
  </conditionalFormatting>
  <conditionalFormatting sqref="I4:I143">
    <cfRule type="containsText" dxfId="3" priority="3" operator="containsText" text="PNC">
      <formula>NOT(ISERROR(SEARCH("PNC",I4)))</formula>
    </cfRule>
  </conditionalFormatting>
  <conditionalFormatting sqref="J4:J61087">
    <cfRule type="containsText" dxfId="2" priority="4" stopIfTrue="1" operator="containsText" text="2)">
      <formula>NOT(ISERROR(SEARCH("2)",J4)))</formula>
    </cfRule>
  </conditionalFormatting>
  <conditionalFormatting sqref="M4:M1048576">
    <cfRule type="expression" dxfId="1" priority="1949" stopIfTrue="1">
      <formula>$M4-$C$1&lt;0</formula>
    </cfRule>
    <cfRule type="expression" dxfId="0" priority="1950" stopIfTrue="1">
      <formula>$M4-$C$1&lt;45</formula>
    </cfRule>
  </conditionalFormatting>
  <printOptions horizontalCentered="1"/>
  <pageMargins left="0.39370078740157483" right="0.39370078740157483" top="0" bottom="0" header="0" footer="0"/>
  <pageSetup scale="44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>
    <outlinePr summaryBelow="0"/>
  </sheetPr>
  <dimension ref="I1:J9"/>
  <sheetViews>
    <sheetView workbookViewId="0"/>
  </sheetViews>
  <sheetFormatPr baseColWidth="10" defaultColWidth="9.28515625" defaultRowHeight="15" x14ac:dyDescent="0.25"/>
  <sheetData>
    <row r="1" spans="9:10" x14ac:dyDescent="0.25">
      <c r="I1" t="s">
        <v>37</v>
      </c>
      <c r="J1" t="s">
        <v>38</v>
      </c>
    </row>
    <row r="2" spans="9:10" x14ac:dyDescent="0.25">
      <c r="I2" t="s">
        <v>39</v>
      </c>
      <c r="J2" t="s">
        <v>40</v>
      </c>
    </row>
    <row r="3" spans="9:10" x14ac:dyDescent="0.25">
      <c r="I3" t="s">
        <v>41</v>
      </c>
    </row>
    <row r="4" spans="9:10" x14ac:dyDescent="0.25">
      <c r="I4" t="s">
        <v>42</v>
      </c>
    </row>
    <row r="5" spans="9:10" x14ac:dyDescent="0.25">
      <c r="I5" t="s">
        <v>43</v>
      </c>
    </row>
    <row r="6" spans="9:10" x14ac:dyDescent="0.25">
      <c r="I6" t="s">
        <v>44</v>
      </c>
    </row>
    <row r="7" spans="9:10" x14ac:dyDescent="0.25">
      <c r="I7" t="s">
        <v>45</v>
      </c>
    </row>
    <row r="8" spans="9:10" x14ac:dyDescent="0.25">
      <c r="I8" t="s">
        <v>46</v>
      </c>
    </row>
    <row r="9" spans="9:10" x14ac:dyDescent="0.25">
      <c r="I9" t="s">
        <v>47</v>
      </c>
    </row>
  </sheetData>
  <pageMargins left="0.7" right="0.7" top="0.75" bottom="0.75" header="0.3" footer="0.3"/>
  <pageSetup fitToWidth="0" fitToHeight="0" orientation="portrait" errors="blank" r:id="rId1"/>
  <ignoredErrors>
    <ignoredError sqref="I1:J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32BB960AD88748926043BC37AF278F" ma:contentTypeVersion="5" ma:contentTypeDescription="Crear nuevo documento." ma:contentTypeScope="" ma:versionID="db19021eba3770008590176e0c917a33">
  <xsd:schema xmlns:xsd="http://www.w3.org/2001/XMLSchema" xmlns:xs="http://www.w3.org/2001/XMLSchema" xmlns:p="http://schemas.microsoft.com/office/2006/metadata/properties" xmlns:ns3="728c2206-66f2-4278-8b08-5a77497c1fbf" targetNamespace="http://schemas.microsoft.com/office/2006/metadata/properties" ma:root="true" ma:fieldsID="58ac3e2f20a29937a991ba5a007c8f72" ns3:_="">
    <xsd:import namespace="728c2206-66f2-4278-8b08-5a77497c1fb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c2206-66f2-4278-8b08-5a77497c1fb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7D98D1-C183-4392-82D1-C65E7F700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8c2206-66f2-4278-8b08-5a77497c1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DDC357-B224-42D0-86DB-564E9D2D1905}">
  <ds:schemaRefs>
    <ds:schemaRef ds:uri="http://purl.org/dc/dcmitype/"/>
    <ds:schemaRef ds:uri="http://www.w3.org/XML/1998/namespace"/>
    <ds:schemaRef ds:uri="728c2206-66f2-4278-8b08-5a77497c1fbf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D71B57-2078-4B54-9C1F-622E87F5A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Stock</vt:lpstr>
      <vt:lpstr>Sheet2</vt:lpstr>
      <vt:lpstr>Stock!Área_de_impresión</vt:lpstr>
      <vt:lpstr>DvListSource1</vt:lpstr>
      <vt:lpstr>DvListSource2</vt:lpstr>
      <vt:lpstr>Stock!Títulos_a_imprimir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Tapia</dc:creator>
  <cp:keywords/>
  <dc:description/>
  <cp:lastModifiedBy>Bernardo Antonio de las Heras Dominguez</cp:lastModifiedBy>
  <cp:revision/>
  <cp:lastPrinted>2025-07-07T16:39:51Z</cp:lastPrinted>
  <dcterms:created xsi:type="dcterms:W3CDTF">2019-02-06T15:30:39Z</dcterms:created>
  <dcterms:modified xsi:type="dcterms:W3CDTF">2025-08-05T23:53:27Z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0x010100AA32BB960AD88748926043BC37AF278F</vt:lpwstr>
  </property>
</Properties>
</file>