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CompartidaConLinuxMint\"/>
    </mc:Choice>
  </mc:AlternateContent>
  <xr:revisionPtr revIDLastSave="0" documentId="13_ncr:1_{F7544E67-13F2-416D-B4C2-74D26F43A69E}" xr6:coauthVersionLast="47" xr6:coauthVersionMax="47" xr10:uidLastSave="{00000000-0000-0000-0000-000000000000}"/>
  <bookViews>
    <workbookView xWindow="-120" yWindow="-120" windowWidth="20640" windowHeight="11040" autoFilterDateGrouping="0" xr2:uid="{00000000-000D-0000-FFFF-FFFF00000000}"/>
  </bookViews>
  <sheets>
    <sheet name="Stock" sheetId="3" r:id="rId1"/>
    <sheet name="Sheet2" sheetId="2" state="hidden" r:id="rId2"/>
  </sheets>
  <externalReferences>
    <externalReference r:id="rId3"/>
  </externalReferences>
  <definedNames>
    <definedName name="_xlnm._FilterDatabase" localSheetId="0" hidden="1">Stock!$A$3:$AQ$32</definedName>
    <definedName name="_xlnm.Print_Area" localSheetId="0">Stock!$A$1:$T$3</definedName>
    <definedName name="DvListSource1">Sheet2!$I$1:$I$9</definedName>
    <definedName name="DvListSource2">Sheet2!$J$1:$J$2</definedName>
    <definedName name="_xlnm.Print_Titles" localSheetId="0">Stock!$3:$3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3" i="3" l="1"/>
  <c r="AM143" i="3"/>
  <c r="AN143" i="3" s="1"/>
  <c r="AJ143" i="3"/>
  <c r="AI143" i="3"/>
  <c r="AL143" i="3" s="1"/>
  <c r="AH143" i="3"/>
  <c r="AF143" i="3"/>
  <c r="AD143" i="3"/>
  <c r="AA143" i="3"/>
  <c r="Z143" i="3"/>
  <c r="W143" i="3"/>
  <c r="AG143" i="3" s="1"/>
  <c r="I143" i="3"/>
  <c r="H143" i="3"/>
  <c r="G143" i="3"/>
  <c r="F143" i="3"/>
  <c r="E143" i="3"/>
  <c r="D143" i="3"/>
  <c r="AB143" i="3" s="1"/>
  <c r="C143" i="3"/>
  <c r="AP142" i="3"/>
  <c r="AN142" i="3"/>
  <c r="AM142" i="3"/>
  <c r="AJ142" i="3"/>
  <c r="AH142" i="3"/>
  <c r="Z142" i="3" s="1"/>
  <c r="AD142" i="3"/>
  <c r="T142" i="3"/>
  <c r="I142" i="3"/>
  <c r="H142" i="3"/>
  <c r="G142" i="3"/>
  <c r="F142" i="3"/>
  <c r="E142" i="3"/>
  <c r="AF142" i="3" s="1"/>
  <c r="D142" i="3"/>
  <c r="C142" i="3"/>
  <c r="AP141" i="3"/>
  <c r="AM141" i="3"/>
  <c r="AN141" i="3" s="1"/>
  <c r="AJ141" i="3"/>
  <c r="AH141" i="3"/>
  <c r="AD141" i="3"/>
  <c r="Z141" i="3"/>
  <c r="I141" i="3"/>
  <c r="H141" i="3"/>
  <c r="G141" i="3"/>
  <c r="F141" i="3"/>
  <c r="E141" i="3"/>
  <c r="AF141" i="3" s="1"/>
  <c r="D141" i="3"/>
  <c r="C141" i="3"/>
  <c r="AP140" i="3"/>
  <c r="AM140" i="3"/>
  <c r="AN140" i="3" s="1"/>
  <c r="T140" i="3" s="1"/>
  <c r="AJ140" i="3"/>
  <c r="AH140" i="3"/>
  <c r="AF140" i="3"/>
  <c r="AD140" i="3"/>
  <c r="Z140" i="3"/>
  <c r="W140" i="3"/>
  <c r="I140" i="3"/>
  <c r="H140" i="3"/>
  <c r="G140" i="3"/>
  <c r="F140" i="3"/>
  <c r="E140" i="3"/>
  <c r="D140" i="3"/>
  <c r="AB140" i="3" s="1"/>
  <c r="AC140" i="3" s="1"/>
  <c r="AE140" i="3" s="1"/>
  <c r="L140" i="3" s="1"/>
  <c r="C140" i="3"/>
  <c r="AP139" i="3"/>
  <c r="AN139" i="3"/>
  <c r="AM139" i="3"/>
  <c r="AJ139" i="3"/>
  <c r="AH139" i="3"/>
  <c r="AD139" i="3"/>
  <c r="Z139" i="3"/>
  <c r="T139" i="3"/>
  <c r="I139" i="3"/>
  <c r="H139" i="3"/>
  <c r="G139" i="3"/>
  <c r="F139" i="3"/>
  <c r="E139" i="3"/>
  <c r="AF139" i="3" s="1"/>
  <c r="D139" i="3"/>
  <c r="C139" i="3"/>
  <c r="AP138" i="3"/>
  <c r="AM138" i="3"/>
  <c r="AN138" i="3" s="1"/>
  <c r="AJ138" i="3"/>
  <c r="AH138" i="3"/>
  <c r="AD138" i="3"/>
  <c r="Z138" i="3"/>
  <c r="AC138" i="3" s="1"/>
  <c r="I138" i="3"/>
  <c r="H138" i="3"/>
  <c r="G138" i="3"/>
  <c r="F138" i="3"/>
  <c r="E138" i="3"/>
  <c r="AF138" i="3" s="1"/>
  <c r="D138" i="3"/>
  <c r="AB138" i="3" s="1"/>
  <c r="C138" i="3"/>
  <c r="AP137" i="3"/>
  <c r="AM137" i="3"/>
  <c r="AN137" i="3" s="1"/>
  <c r="AJ137" i="3"/>
  <c r="AH137" i="3"/>
  <c r="AD137" i="3"/>
  <c r="Z137" i="3"/>
  <c r="AB137" i="3" s="1"/>
  <c r="AC137" i="3" s="1"/>
  <c r="I137" i="3"/>
  <c r="H137" i="3"/>
  <c r="G137" i="3"/>
  <c r="F137" i="3"/>
  <c r="E137" i="3"/>
  <c r="D137" i="3"/>
  <c r="C137" i="3"/>
  <c r="AP136" i="3"/>
  <c r="AN136" i="3"/>
  <c r="AM136" i="3"/>
  <c r="AJ136" i="3"/>
  <c r="AH136" i="3"/>
  <c r="AD136" i="3"/>
  <c r="Z136" i="3"/>
  <c r="T136" i="3"/>
  <c r="I136" i="3"/>
  <c r="H136" i="3"/>
  <c r="G136" i="3"/>
  <c r="F136" i="3"/>
  <c r="E136" i="3"/>
  <c r="AF136" i="3" s="1"/>
  <c r="D136" i="3"/>
  <c r="AB136" i="3" s="1"/>
  <c r="AC136" i="3" s="1"/>
  <c r="C136" i="3"/>
  <c r="AP135" i="3"/>
  <c r="AM135" i="3"/>
  <c r="AN135" i="3" s="1"/>
  <c r="AJ135" i="3"/>
  <c r="AI135" i="3"/>
  <c r="AL135" i="3" s="1"/>
  <c r="AH135" i="3"/>
  <c r="AG135" i="3"/>
  <c r="AF135" i="3"/>
  <c r="AD135" i="3"/>
  <c r="AA135" i="3"/>
  <c r="Z135" i="3"/>
  <c r="X135" i="3"/>
  <c r="W135" i="3"/>
  <c r="I135" i="3"/>
  <c r="H135" i="3"/>
  <c r="G135" i="3"/>
  <c r="F135" i="3"/>
  <c r="E135" i="3"/>
  <c r="D135" i="3"/>
  <c r="AB135" i="3" s="1"/>
  <c r="C135" i="3"/>
  <c r="AP134" i="3"/>
  <c r="AN134" i="3"/>
  <c r="AM134" i="3"/>
  <c r="AJ134" i="3"/>
  <c r="AI134" i="3"/>
  <c r="AL134" i="3" s="1"/>
  <c r="AO134" i="3" s="1"/>
  <c r="AH134" i="3"/>
  <c r="Z134" i="3" s="1"/>
  <c r="AF134" i="3"/>
  <c r="AD134" i="3"/>
  <c r="W134" i="3"/>
  <c r="AG134" i="3" s="1"/>
  <c r="T134" i="3"/>
  <c r="K134" i="3"/>
  <c r="I134" i="3"/>
  <c r="H134" i="3"/>
  <c r="G134" i="3"/>
  <c r="F134" i="3"/>
  <c r="E134" i="3"/>
  <c r="D134" i="3"/>
  <c r="C134" i="3"/>
  <c r="AP133" i="3"/>
  <c r="AN133" i="3"/>
  <c r="AM133" i="3"/>
  <c r="AJ133" i="3"/>
  <c r="AH133" i="3"/>
  <c r="AD133" i="3"/>
  <c r="Z133" i="3"/>
  <c r="T133" i="3"/>
  <c r="I133" i="3"/>
  <c r="H133" i="3"/>
  <c r="G133" i="3"/>
  <c r="F133" i="3"/>
  <c r="E133" i="3"/>
  <c r="AF133" i="3" s="1"/>
  <c r="D133" i="3"/>
  <c r="C133" i="3"/>
  <c r="AP132" i="3"/>
  <c r="AO132" i="3"/>
  <c r="K132" i="3" s="1"/>
  <c r="N132" i="3" s="1"/>
  <c r="AM132" i="3"/>
  <c r="AN132" i="3" s="1"/>
  <c r="AL132" i="3"/>
  <c r="AJ132" i="3"/>
  <c r="AI132" i="3"/>
  <c r="AH132" i="3"/>
  <c r="AG132" i="3"/>
  <c r="AF132" i="3"/>
  <c r="AD132" i="3"/>
  <c r="AA132" i="3"/>
  <c r="Z132" i="3"/>
  <c r="X132" i="3"/>
  <c r="T132" i="3"/>
  <c r="I132" i="3"/>
  <c r="H132" i="3"/>
  <c r="G132" i="3"/>
  <c r="F132" i="3"/>
  <c r="E132" i="3"/>
  <c r="D132" i="3"/>
  <c r="AB132" i="3" s="1"/>
  <c r="AC132" i="3" s="1"/>
  <c r="AE132" i="3" s="1"/>
  <c r="L132" i="3" s="1"/>
  <c r="C132" i="3"/>
  <c r="AP131" i="3"/>
  <c r="AM131" i="3"/>
  <c r="AN131" i="3" s="1"/>
  <c r="AJ131" i="3"/>
  <c r="AI131" i="3"/>
  <c r="AL131" i="3" s="1"/>
  <c r="AH131" i="3"/>
  <c r="AG131" i="3"/>
  <c r="AD131" i="3"/>
  <c r="AA131" i="3"/>
  <c r="Z131" i="3"/>
  <c r="X131" i="3"/>
  <c r="I131" i="3"/>
  <c r="H131" i="3"/>
  <c r="G131" i="3"/>
  <c r="F131" i="3"/>
  <c r="E131" i="3"/>
  <c r="D131" i="3"/>
  <c r="C131" i="3"/>
  <c r="AP130" i="3"/>
  <c r="AN130" i="3"/>
  <c r="AM130" i="3"/>
  <c r="AL130" i="3"/>
  <c r="AO130" i="3" s="1"/>
  <c r="K130" i="3" s="1"/>
  <c r="AJ130" i="3"/>
  <c r="AI130" i="3"/>
  <c r="AH130" i="3"/>
  <c r="AG130" i="3"/>
  <c r="AF130" i="3"/>
  <c r="AD130" i="3"/>
  <c r="AB130" i="3"/>
  <c r="Z130" i="3"/>
  <c r="X130" i="3"/>
  <c r="T130" i="3"/>
  <c r="I130" i="3"/>
  <c r="H130" i="3"/>
  <c r="G130" i="3"/>
  <c r="F130" i="3"/>
  <c r="E130" i="3"/>
  <c r="D130" i="3"/>
  <c r="C130" i="3"/>
  <c r="AP129" i="3"/>
  <c r="AN129" i="3"/>
  <c r="AM129" i="3"/>
  <c r="AJ129" i="3"/>
  <c r="AI129" i="3"/>
  <c r="AL129" i="3" s="1"/>
  <c r="AO129" i="3" s="1"/>
  <c r="K129" i="3" s="1"/>
  <c r="AH129" i="3"/>
  <c r="AG129" i="3"/>
  <c r="AF129" i="3"/>
  <c r="AD129" i="3"/>
  <c r="Z129" i="3"/>
  <c r="X129" i="3"/>
  <c r="T129" i="3"/>
  <c r="I129" i="3"/>
  <c r="H129" i="3"/>
  <c r="G129" i="3"/>
  <c r="F129" i="3"/>
  <c r="E129" i="3"/>
  <c r="D129" i="3"/>
  <c r="C129" i="3"/>
  <c r="AP128" i="3"/>
  <c r="AO128" i="3"/>
  <c r="K128" i="3" s="1"/>
  <c r="N128" i="3" s="1"/>
  <c r="AM128" i="3"/>
  <c r="AN128" i="3" s="1"/>
  <c r="AL128" i="3"/>
  <c r="AJ128" i="3"/>
  <c r="AI128" i="3"/>
  <c r="AH128" i="3"/>
  <c r="AG128" i="3"/>
  <c r="AF128" i="3"/>
  <c r="AD128" i="3"/>
  <c r="AA128" i="3"/>
  <c r="Z128" i="3"/>
  <c r="X128" i="3"/>
  <c r="T128" i="3"/>
  <c r="I128" i="3"/>
  <c r="H128" i="3"/>
  <c r="G128" i="3"/>
  <c r="F128" i="3"/>
  <c r="E128" i="3"/>
  <c r="D128" i="3"/>
  <c r="AB128" i="3" s="1"/>
  <c r="AC128" i="3" s="1"/>
  <c r="AE128" i="3" s="1"/>
  <c r="L128" i="3" s="1"/>
  <c r="C128" i="3"/>
  <c r="AP127" i="3"/>
  <c r="AM127" i="3"/>
  <c r="AN127" i="3" s="1"/>
  <c r="AJ127" i="3"/>
  <c r="AI127" i="3"/>
  <c r="AL127" i="3" s="1"/>
  <c r="AH127" i="3"/>
  <c r="AG127" i="3"/>
  <c r="AD127" i="3"/>
  <c r="AA127" i="3"/>
  <c r="Z127" i="3"/>
  <c r="X127" i="3"/>
  <c r="I127" i="3"/>
  <c r="H127" i="3"/>
  <c r="G127" i="3"/>
  <c r="F127" i="3"/>
  <c r="E127" i="3"/>
  <c r="D127" i="3"/>
  <c r="C127" i="3"/>
  <c r="AP126" i="3"/>
  <c r="AM126" i="3"/>
  <c r="AN126" i="3" s="1"/>
  <c r="T126" i="3" s="1"/>
  <c r="AJ126" i="3"/>
  <c r="AH126" i="3"/>
  <c r="AF126" i="3"/>
  <c r="AD126" i="3"/>
  <c r="Z126" i="3"/>
  <c r="W126" i="3"/>
  <c r="I126" i="3"/>
  <c r="H126" i="3"/>
  <c r="G126" i="3"/>
  <c r="F126" i="3"/>
  <c r="E126" i="3"/>
  <c r="D126" i="3"/>
  <c r="C126" i="3"/>
  <c r="AP125" i="3"/>
  <c r="AN125" i="3"/>
  <c r="AM125" i="3"/>
  <c r="AJ125" i="3"/>
  <c r="AH125" i="3"/>
  <c r="AD125" i="3"/>
  <c r="Z125" i="3"/>
  <c r="T125" i="3"/>
  <c r="I125" i="3"/>
  <c r="H125" i="3"/>
  <c r="G125" i="3"/>
  <c r="F125" i="3"/>
  <c r="E125" i="3"/>
  <c r="AF125" i="3" s="1"/>
  <c r="D125" i="3"/>
  <c r="AB125" i="3" s="1"/>
  <c r="AC125" i="3" s="1"/>
  <c r="C125" i="3"/>
  <c r="AP124" i="3"/>
  <c r="AN124" i="3"/>
  <c r="T124" i="3" s="1"/>
  <c r="AM124" i="3"/>
  <c r="AJ124" i="3"/>
  <c r="AH124" i="3"/>
  <c r="AF124" i="3"/>
  <c r="AD124" i="3"/>
  <c r="Z124" i="3"/>
  <c r="W124" i="3"/>
  <c r="I124" i="3"/>
  <c r="H124" i="3"/>
  <c r="G124" i="3"/>
  <c r="F124" i="3"/>
  <c r="E124" i="3"/>
  <c r="D124" i="3"/>
  <c r="C124" i="3"/>
  <c r="AP123" i="3"/>
  <c r="AM123" i="3"/>
  <c r="AN123" i="3" s="1"/>
  <c r="AJ123" i="3"/>
  <c r="AH123" i="3"/>
  <c r="AF123" i="3"/>
  <c r="AD123" i="3"/>
  <c r="AC123" i="3"/>
  <c r="AE123" i="3" s="1"/>
  <c r="L123" i="3" s="1"/>
  <c r="Z123" i="3"/>
  <c r="AB123" i="3" s="1"/>
  <c r="I123" i="3"/>
  <c r="H123" i="3"/>
  <c r="G123" i="3"/>
  <c r="F123" i="3"/>
  <c r="E123" i="3"/>
  <c r="W123" i="3" s="1"/>
  <c r="D123" i="3"/>
  <c r="C123" i="3"/>
  <c r="AP122" i="3"/>
  <c r="AN122" i="3"/>
  <c r="T122" i="3" s="1"/>
  <c r="AM122" i="3"/>
  <c r="AJ122" i="3"/>
  <c r="AH122" i="3"/>
  <c r="AF122" i="3"/>
  <c r="AD122" i="3"/>
  <c r="AC122" i="3"/>
  <c r="AE122" i="3" s="1"/>
  <c r="L122" i="3" s="1"/>
  <c r="AB122" i="3"/>
  <c r="Z122" i="3"/>
  <c r="I122" i="3"/>
  <c r="H122" i="3"/>
  <c r="G122" i="3"/>
  <c r="F122" i="3"/>
  <c r="E122" i="3"/>
  <c r="W122" i="3" s="1"/>
  <c r="D122" i="3"/>
  <c r="C122" i="3"/>
  <c r="AP121" i="3"/>
  <c r="AN121" i="3"/>
  <c r="T121" i="3" s="1"/>
  <c r="AM121" i="3"/>
  <c r="AJ121" i="3"/>
  <c r="AH121" i="3"/>
  <c r="AD121" i="3"/>
  <c r="Z121" i="3"/>
  <c r="I121" i="3"/>
  <c r="H121" i="3"/>
  <c r="G121" i="3"/>
  <c r="F121" i="3"/>
  <c r="E121" i="3"/>
  <c r="W121" i="3" s="1"/>
  <c r="D121" i="3"/>
  <c r="AB121" i="3" s="1"/>
  <c r="AC121" i="3" s="1"/>
  <c r="AE121" i="3" s="1"/>
  <c r="L121" i="3" s="1"/>
  <c r="C121" i="3"/>
  <c r="AP120" i="3"/>
  <c r="AM120" i="3"/>
  <c r="AN120" i="3" s="1"/>
  <c r="AJ120" i="3"/>
  <c r="AH120" i="3"/>
  <c r="Z120" i="3" s="1"/>
  <c r="AD120" i="3"/>
  <c r="I120" i="3"/>
  <c r="H120" i="3"/>
  <c r="G120" i="3"/>
  <c r="F120" i="3"/>
  <c r="E120" i="3"/>
  <c r="D120" i="3"/>
  <c r="C120" i="3"/>
  <c r="AP119" i="3"/>
  <c r="AM119" i="3"/>
  <c r="AN119" i="3" s="1"/>
  <c r="AJ119" i="3"/>
  <c r="AH119" i="3"/>
  <c r="AD119" i="3"/>
  <c r="Z119" i="3"/>
  <c r="I119" i="3"/>
  <c r="H119" i="3"/>
  <c r="G119" i="3"/>
  <c r="F119" i="3"/>
  <c r="E119" i="3"/>
  <c r="D119" i="3"/>
  <c r="C119" i="3"/>
  <c r="AP118" i="3"/>
  <c r="AM118" i="3"/>
  <c r="AN118" i="3" s="1"/>
  <c r="T118" i="3" s="1"/>
  <c r="AJ118" i="3"/>
  <c r="AH118" i="3"/>
  <c r="AD118" i="3"/>
  <c r="AB118" i="3"/>
  <c r="AC118" i="3" s="1"/>
  <c r="AE118" i="3" s="1"/>
  <c r="L118" i="3" s="1"/>
  <c r="Z118" i="3"/>
  <c r="AA118" i="3" s="1"/>
  <c r="I118" i="3"/>
  <c r="H118" i="3"/>
  <c r="G118" i="3"/>
  <c r="F118" i="3"/>
  <c r="E118" i="3"/>
  <c r="W118" i="3" s="1"/>
  <c r="D118" i="3"/>
  <c r="C118" i="3"/>
  <c r="AP117" i="3"/>
  <c r="AN117" i="3"/>
  <c r="AO117" i="3" s="1"/>
  <c r="K117" i="3" s="1"/>
  <c r="AM117" i="3"/>
  <c r="AJ117" i="3"/>
  <c r="AH117" i="3"/>
  <c r="Z117" i="3" s="1"/>
  <c r="AF117" i="3"/>
  <c r="AD117" i="3"/>
  <c r="W117" i="3"/>
  <c r="AI117" i="3" s="1"/>
  <c r="AL117" i="3" s="1"/>
  <c r="T117" i="3"/>
  <c r="I117" i="3"/>
  <c r="H117" i="3"/>
  <c r="G117" i="3"/>
  <c r="F117" i="3"/>
  <c r="E117" i="3"/>
  <c r="D117" i="3"/>
  <c r="C117" i="3"/>
  <c r="AP116" i="3"/>
  <c r="AM116" i="3"/>
  <c r="AN116" i="3" s="1"/>
  <c r="AJ116" i="3"/>
  <c r="AI116" i="3"/>
  <c r="AL116" i="3" s="1"/>
  <c r="AH116" i="3"/>
  <c r="AG116" i="3"/>
  <c r="AF116" i="3"/>
  <c r="AD116" i="3"/>
  <c r="Z116" i="3"/>
  <c r="AA116" i="3" s="1"/>
  <c r="X116" i="3"/>
  <c r="W116" i="3"/>
  <c r="I116" i="3"/>
  <c r="H116" i="3"/>
  <c r="G116" i="3"/>
  <c r="F116" i="3"/>
  <c r="E116" i="3"/>
  <c r="D116" i="3"/>
  <c r="C116" i="3"/>
  <c r="AP115" i="3"/>
  <c r="AN115" i="3"/>
  <c r="AM115" i="3"/>
  <c r="AJ115" i="3"/>
  <c r="AI115" i="3"/>
  <c r="AL115" i="3" s="1"/>
  <c r="AH115" i="3"/>
  <c r="AF115" i="3"/>
  <c r="AD115" i="3"/>
  <c r="AA115" i="3"/>
  <c r="Z115" i="3"/>
  <c r="W115" i="3"/>
  <c r="AG115" i="3" s="1"/>
  <c r="T115" i="3"/>
  <c r="I115" i="3"/>
  <c r="H115" i="3"/>
  <c r="G115" i="3"/>
  <c r="F115" i="3"/>
  <c r="E115" i="3"/>
  <c r="D115" i="3"/>
  <c r="AB115" i="3" s="1"/>
  <c r="C115" i="3"/>
  <c r="AP114" i="3"/>
  <c r="AN114" i="3"/>
  <c r="AM114" i="3"/>
  <c r="AJ114" i="3"/>
  <c r="AH114" i="3"/>
  <c r="AD114" i="3"/>
  <c r="Z114" i="3"/>
  <c r="T114" i="3"/>
  <c r="I114" i="3"/>
  <c r="H114" i="3"/>
  <c r="G114" i="3"/>
  <c r="F114" i="3"/>
  <c r="E114" i="3"/>
  <c r="AF114" i="3" s="1"/>
  <c r="D114" i="3"/>
  <c r="C114" i="3"/>
  <c r="AP113" i="3"/>
  <c r="AM113" i="3"/>
  <c r="AN113" i="3" s="1"/>
  <c r="AJ113" i="3"/>
  <c r="AH113" i="3"/>
  <c r="AD113" i="3"/>
  <c r="Z113" i="3"/>
  <c r="I113" i="3"/>
  <c r="H113" i="3"/>
  <c r="G113" i="3"/>
  <c r="F113" i="3"/>
  <c r="E113" i="3"/>
  <c r="AF113" i="3" s="1"/>
  <c r="D113" i="3"/>
  <c r="AB113" i="3" s="1"/>
  <c r="AC113" i="3" s="1"/>
  <c r="C113" i="3"/>
  <c r="AP112" i="3"/>
  <c r="AM112" i="3"/>
  <c r="AN112" i="3" s="1"/>
  <c r="T112" i="3" s="1"/>
  <c r="AJ112" i="3"/>
  <c r="AH112" i="3"/>
  <c r="AF112" i="3"/>
  <c r="AD112" i="3"/>
  <c r="Z112" i="3"/>
  <c r="W112" i="3"/>
  <c r="I112" i="3"/>
  <c r="H112" i="3"/>
  <c r="G112" i="3"/>
  <c r="F112" i="3"/>
  <c r="E112" i="3"/>
  <c r="D112" i="3"/>
  <c r="AB112" i="3" s="1"/>
  <c r="AC112" i="3" s="1"/>
  <c r="C112" i="3"/>
  <c r="AP111" i="3"/>
  <c r="AN111" i="3"/>
  <c r="AM111" i="3"/>
  <c r="AJ111" i="3"/>
  <c r="AH111" i="3"/>
  <c r="AD111" i="3"/>
  <c r="Z111" i="3"/>
  <c r="AC111" i="3" s="1"/>
  <c r="T111" i="3"/>
  <c r="I111" i="3"/>
  <c r="H111" i="3"/>
  <c r="G111" i="3"/>
  <c r="F111" i="3"/>
  <c r="E111" i="3"/>
  <c r="AF111" i="3" s="1"/>
  <c r="D111" i="3"/>
  <c r="AB111" i="3" s="1"/>
  <c r="C111" i="3"/>
  <c r="AP110" i="3"/>
  <c r="AM110" i="3"/>
  <c r="AN110" i="3" s="1"/>
  <c r="AJ110" i="3"/>
  <c r="AH110" i="3"/>
  <c r="AD110" i="3"/>
  <c r="Z110" i="3"/>
  <c r="AB110" i="3" s="1"/>
  <c r="I110" i="3"/>
  <c r="H110" i="3"/>
  <c r="G110" i="3"/>
  <c r="F110" i="3"/>
  <c r="E110" i="3"/>
  <c r="AF110" i="3" s="1"/>
  <c r="D110" i="3"/>
  <c r="C110" i="3"/>
  <c r="AP109" i="3"/>
  <c r="AM109" i="3"/>
  <c r="AN109" i="3" s="1"/>
  <c r="AJ109" i="3"/>
  <c r="AH109" i="3"/>
  <c r="AD109" i="3"/>
  <c r="Z109" i="3"/>
  <c r="I109" i="3"/>
  <c r="H109" i="3"/>
  <c r="G109" i="3"/>
  <c r="F109" i="3"/>
  <c r="E109" i="3"/>
  <c r="D109" i="3"/>
  <c r="C109" i="3"/>
  <c r="AP108" i="3"/>
  <c r="AN108" i="3"/>
  <c r="AM108" i="3"/>
  <c r="AJ108" i="3"/>
  <c r="AH108" i="3"/>
  <c r="AF108" i="3"/>
  <c r="AD108" i="3"/>
  <c r="Z108" i="3"/>
  <c r="W108" i="3"/>
  <c r="AG108" i="3" s="1"/>
  <c r="T108" i="3"/>
  <c r="I108" i="3"/>
  <c r="H108" i="3"/>
  <c r="G108" i="3"/>
  <c r="F108" i="3"/>
  <c r="E108" i="3"/>
  <c r="D108" i="3"/>
  <c r="AB108" i="3" s="1"/>
  <c r="C108" i="3"/>
  <c r="AP107" i="3"/>
  <c r="AN107" i="3"/>
  <c r="AO107" i="3" s="1"/>
  <c r="K107" i="3" s="1"/>
  <c r="AM107" i="3"/>
  <c r="AJ107" i="3"/>
  <c r="AI107" i="3"/>
  <c r="AL107" i="3" s="1"/>
  <c r="AH107" i="3"/>
  <c r="AF107" i="3"/>
  <c r="AD107" i="3"/>
  <c r="AA107" i="3"/>
  <c r="Z107" i="3"/>
  <c r="W107" i="3"/>
  <c r="AG107" i="3" s="1"/>
  <c r="T107" i="3"/>
  <c r="I107" i="3"/>
  <c r="H107" i="3"/>
  <c r="G107" i="3"/>
  <c r="F107" i="3"/>
  <c r="E107" i="3"/>
  <c r="D107" i="3"/>
  <c r="AB107" i="3" s="1"/>
  <c r="C107" i="3"/>
  <c r="AP106" i="3"/>
  <c r="AM106" i="3"/>
  <c r="AN106" i="3" s="1"/>
  <c r="AJ106" i="3"/>
  <c r="AH106" i="3"/>
  <c r="AF106" i="3"/>
  <c r="AD106" i="3"/>
  <c r="Z106" i="3"/>
  <c r="W106" i="3"/>
  <c r="AI106" i="3" s="1"/>
  <c r="AL106" i="3" s="1"/>
  <c r="I106" i="3"/>
  <c r="H106" i="3"/>
  <c r="G106" i="3"/>
  <c r="F106" i="3"/>
  <c r="E106" i="3"/>
  <c r="D106" i="3"/>
  <c r="C106" i="3"/>
  <c r="AP105" i="3"/>
  <c r="AM105" i="3"/>
  <c r="AN105" i="3" s="1"/>
  <c r="AJ105" i="3"/>
  <c r="AH105" i="3"/>
  <c r="AD105" i="3"/>
  <c r="Z105" i="3"/>
  <c r="AB105" i="3" s="1"/>
  <c r="AC105" i="3" s="1"/>
  <c r="I105" i="3"/>
  <c r="H105" i="3"/>
  <c r="G105" i="3"/>
  <c r="F105" i="3"/>
  <c r="E105" i="3"/>
  <c r="AF105" i="3" s="1"/>
  <c r="D105" i="3"/>
  <c r="C105" i="3"/>
  <c r="AP104" i="3"/>
  <c r="AO104" i="3"/>
  <c r="K104" i="3" s="1"/>
  <c r="AM104" i="3"/>
  <c r="AN104" i="3" s="1"/>
  <c r="AL104" i="3"/>
  <c r="AJ104" i="3"/>
  <c r="AI104" i="3"/>
  <c r="AH104" i="3"/>
  <c r="AG104" i="3"/>
  <c r="AF104" i="3"/>
  <c r="AD104" i="3"/>
  <c r="AA104" i="3"/>
  <c r="Z104" i="3"/>
  <c r="X104" i="3"/>
  <c r="T104" i="3"/>
  <c r="I104" i="3"/>
  <c r="H104" i="3"/>
  <c r="G104" i="3"/>
  <c r="F104" i="3"/>
  <c r="E104" i="3"/>
  <c r="D104" i="3"/>
  <c r="AB104" i="3" s="1"/>
  <c r="AC104" i="3" s="1"/>
  <c r="AE104" i="3" s="1"/>
  <c r="L104" i="3" s="1"/>
  <c r="C104" i="3"/>
  <c r="AP103" i="3"/>
  <c r="AM103" i="3"/>
  <c r="AN103" i="3" s="1"/>
  <c r="AJ103" i="3"/>
  <c r="AI103" i="3"/>
  <c r="AL103" i="3" s="1"/>
  <c r="AH103" i="3"/>
  <c r="AG103" i="3"/>
  <c r="AD103" i="3"/>
  <c r="Z103" i="3"/>
  <c r="X103" i="3"/>
  <c r="I103" i="3"/>
  <c r="H103" i="3"/>
  <c r="G103" i="3"/>
  <c r="F103" i="3"/>
  <c r="E103" i="3"/>
  <c r="AF103" i="3" s="1"/>
  <c r="D103" i="3"/>
  <c r="C103" i="3"/>
  <c r="AP102" i="3"/>
  <c r="AM102" i="3"/>
  <c r="AN102" i="3" s="1"/>
  <c r="AL102" i="3"/>
  <c r="AJ102" i="3"/>
  <c r="AI102" i="3"/>
  <c r="AH102" i="3"/>
  <c r="AG102" i="3"/>
  <c r="AF102" i="3"/>
  <c r="AD102" i="3"/>
  <c r="AB102" i="3"/>
  <c r="Z102" i="3"/>
  <c r="X102" i="3"/>
  <c r="I102" i="3"/>
  <c r="H102" i="3"/>
  <c r="G102" i="3"/>
  <c r="F102" i="3"/>
  <c r="E102" i="3"/>
  <c r="D102" i="3"/>
  <c r="C102" i="3"/>
  <c r="AP101" i="3"/>
  <c r="AM101" i="3"/>
  <c r="AN101" i="3" s="1"/>
  <c r="AJ101" i="3"/>
  <c r="AI101" i="3"/>
  <c r="AL101" i="3" s="1"/>
  <c r="AH101" i="3"/>
  <c r="Z101" i="3" s="1"/>
  <c r="AG101" i="3"/>
  <c r="AD101" i="3"/>
  <c r="X101" i="3"/>
  <c r="I101" i="3"/>
  <c r="H101" i="3"/>
  <c r="G101" i="3"/>
  <c r="F101" i="3"/>
  <c r="E101" i="3"/>
  <c r="AF101" i="3" s="1"/>
  <c r="D101" i="3"/>
  <c r="C101" i="3"/>
  <c r="AP100" i="3"/>
  <c r="AO100" i="3"/>
  <c r="K100" i="3" s="1"/>
  <c r="AM100" i="3"/>
  <c r="AN100" i="3" s="1"/>
  <c r="AL100" i="3"/>
  <c r="AJ100" i="3"/>
  <c r="AI100" i="3"/>
  <c r="AH100" i="3"/>
  <c r="AG100" i="3"/>
  <c r="AF100" i="3"/>
  <c r="AD100" i="3"/>
  <c r="Z100" i="3"/>
  <c r="AA100" i="3" s="1"/>
  <c r="X100" i="3"/>
  <c r="T100" i="3"/>
  <c r="I100" i="3"/>
  <c r="H100" i="3"/>
  <c r="G100" i="3"/>
  <c r="F100" i="3"/>
  <c r="E100" i="3"/>
  <c r="AB100" i="3" s="1"/>
  <c r="AC100" i="3" s="1"/>
  <c r="AE100" i="3" s="1"/>
  <c r="L100" i="3" s="1"/>
  <c r="D100" i="3"/>
  <c r="C100" i="3"/>
  <c r="AP99" i="3"/>
  <c r="AM99" i="3"/>
  <c r="AN99" i="3" s="1"/>
  <c r="AJ99" i="3"/>
  <c r="AI99" i="3"/>
  <c r="AL99" i="3" s="1"/>
  <c r="AH99" i="3"/>
  <c r="AG99" i="3"/>
  <c r="AD99" i="3"/>
  <c r="Z99" i="3"/>
  <c r="X99" i="3"/>
  <c r="I99" i="3"/>
  <c r="H99" i="3"/>
  <c r="G99" i="3"/>
  <c r="F99" i="3"/>
  <c r="E99" i="3"/>
  <c r="AF99" i="3" s="1"/>
  <c r="D99" i="3"/>
  <c r="C99" i="3"/>
  <c r="AP98" i="3"/>
  <c r="AM98" i="3"/>
  <c r="AN98" i="3" s="1"/>
  <c r="T98" i="3" s="1"/>
  <c r="AJ98" i="3"/>
  <c r="AH98" i="3"/>
  <c r="AF98" i="3"/>
  <c r="AD98" i="3"/>
  <c r="Z98" i="3"/>
  <c r="AB98" i="3" s="1"/>
  <c r="W98" i="3"/>
  <c r="I98" i="3"/>
  <c r="H98" i="3"/>
  <c r="G98" i="3"/>
  <c r="F98" i="3"/>
  <c r="E98" i="3"/>
  <c r="D98" i="3"/>
  <c r="C98" i="3"/>
  <c r="AP97" i="3"/>
  <c r="AN97" i="3"/>
  <c r="T97" i="3" s="1"/>
  <c r="AM97" i="3"/>
  <c r="AJ97" i="3"/>
  <c r="AH97" i="3"/>
  <c r="AD97" i="3"/>
  <c r="Z97" i="3"/>
  <c r="I97" i="3"/>
  <c r="H97" i="3"/>
  <c r="G97" i="3"/>
  <c r="F97" i="3"/>
  <c r="E97" i="3"/>
  <c r="AF97" i="3" s="1"/>
  <c r="D97" i="3"/>
  <c r="AB97" i="3" s="1"/>
  <c r="AC97" i="3" s="1"/>
  <c r="C97" i="3"/>
  <c r="AP96" i="3"/>
  <c r="AN96" i="3"/>
  <c r="T96" i="3" s="1"/>
  <c r="AM96" i="3"/>
  <c r="AJ96" i="3"/>
  <c r="AH96" i="3"/>
  <c r="Z96" i="3" s="1"/>
  <c r="AF96" i="3"/>
  <c r="AD96" i="3"/>
  <c r="W96" i="3"/>
  <c r="I96" i="3"/>
  <c r="H96" i="3"/>
  <c r="G96" i="3"/>
  <c r="F96" i="3"/>
  <c r="E96" i="3"/>
  <c r="D96" i="3"/>
  <c r="C96" i="3"/>
  <c r="AP95" i="3"/>
  <c r="AM95" i="3"/>
  <c r="AN95" i="3" s="1"/>
  <c r="AJ95" i="3"/>
  <c r="AH95" i="3"/>
  <c r="AF95" i="3"/>
  <c r="AD95" i="3"/>
  <c r="AC95" i="3"/>
  <c r="AE95" i="3" s="1"/>
  <c r="L95" i="3" s="1"/>
  <c r="Z95" i="3"/>
  <c r="AB95" i="3" s="1"/>
  <c r="I95" i="3"/>
  <c r="H95" i="3"/>
  <c r="G95" i="3"/>
  <c r="F95" i="3"/>
  <c r="E95" i="3"/>
  <c r="W95" i="3" s="1"/>
  <c r="D95" i="3"/>
  <c r="C95" i="3"/>
  <c r="AP94" i="3"/>
  <c r="AN94" i="3"/>
  <c r="T94" i="3" s="1"/>
  <c r="AM94" i="3"/>
  <c r="AJ94" i="3"/>
  <c r="AH94" i="3"/>
  <c r="AD94" i="3"/>
  <c r="Z94" i="3"/>
  <c r="I94" i="3"/>
  <c r="H94" i="3"/>
  <c r="G94" i="3"/>
  <c r="F94" i="3"/>
  <c r="E94" i="3"/>
  <c r="W94" i="3" s="1"/>
  <c r="D94" i="3"/>
  <c r="C94" i="3"/>
  <c r="AP93" i="3"/>
  <c r="AN93" i="3"/>
  <c r="AM93" i="3"/>
  <c r="AJ93" i="3"/>
  <c r="AH93" i="3"/>
  <c r="AF93" i="3"/>
  <c r="AD93" i="3"/>
  <c r="AB93" i="3"/>
  <c r="AC93" i="3" s="1"/>
  <c r="AE93" i="3" s="1"/>
  <c r="L93" i="3" s="1"/>
  <c r="AA93" i="3"/>
  <c r="Z93" i="3"/>
  <c r="W93" i="3"/>
  <c r="T93" i="3"/>
  <c r="I93" i="3"/>
  <c r="H93" i="3"/>
  <c r="G93" i="3"/>
  <c r="F93" i="3"/>
  <c r="E93" i="3"/>
  <c r="D93" i="3"/>
  <c r="C93" i="3"/>
  <c r="AP92" i="3"/>
  <c r="AN92" i="3"/>
  <c r="T92" i="3" s="1"/>
  <c r="AM92" i="3"/>
  <c r="AJ92" i="3"/>
  <c r="AH92" i="3"/>
  <c r="AD92" i="3"/>
  <c r="Z92" i="3"/>
  <c r="I92" i="3"/>
  <c r="H92" i="3"/>
  <c r="G92" i="3"/>
  <c r="F92" i="3"/>
  <c r="E92" i="3"/>
  <c r="D92" i="3"/>
  <c r="C92" i="3"/>
  <c r="AP91" i="3"/>
  <c r="AM91" i="3"/>
  <c r="AN91" i="3" s="1"/>
  <c r="AJ91" i="3"/>
  <c r="AH91" i="3"/>
  <c r="AD91" i="3"/>
  <c r="Z91" i="3"/>
  <c r="AC91" i="3" s="1"/>
  <c r="I91" i="3"/>
  <c r="H91" i="3"/>
  <c r="G91" i="3"/>
  <c r="F91" i="3"/>
  <c r="E91" i="3"/>
  <c r="D91" i="3"/>
  <c r="AB91" i="3" s="1"/>
  <c r="C91" i="3"/>
  <c r="AP90" i="3"/>
  <c r="AM90" i="3"/>
  <c r="AN90" i="3" s="1"/>
  <c r="T90" i="3" s="1"/>
  <c r="AJ90" i="3"/>
  <c r="AH90" i="3"/>
  <c r="Z90" i="3" s="1"/>
  <c r="AD90" i="3"/>
  <c r="I90" i="3"/>
  <c r="H90" i="3"/>
  <c r="G90" i="3"/>
  <c r="F90" i="3"/>
  <c r="E90" i="3"/>
  <c r="W90" i="3" s="1"/>
  <c r="D90" i="3"/>
  <c r="C90" i="3"/>
  <c r="AP89" i="3"/>
  <c r="AN89" i="3"/>
  <c r="T89" i="3" s="1"/>
  <c r="AM89" i="3"/>
  <c r="AJ89" i="3"/>
  <c r="AI89" i="3"/>
  <c r="AL89" i="3" s="1"/>
  <c r="AH89" i="3"/>
  <c r="Z89" i="3" s="1"/>
  <c r="AF89" i="3"/>
  <c r="AD89" i="3"/>
  <c r="X89" i="3"/>
  <c r="W89" i="3"/>
  <c r="AG89" i="3" s="1"/>
  <c r="I89" i="3"/>
  <c r="H89" i="3"/>
  <c r="G89" i="3"/>
  <c r="F89" i="3"/>
  <c r="E89" i="3"/>
  <c r="D89" i="3"/>
  <c r="C89" i="3"/>
  <c r="AP88" i="3"/>
  <c r="AM88" i="3"/>
  <c r="AN88" i="3" s="1"/>
  <c r="AJ88" i="3"/>
  <c r="AI88" i="3"/>
  <c r="AL88" i="3" s="1"/>
  <c r="AH88" i="3"/>
  <c r="AG88" i="3"/>
  <c r="AF88" i="3"/>
  <c r="AD88" i="3"/>
  <c r="AA88" i="3"/>
  <c r="Z88" i="3"/>
  <c r="X88" i="3"/>
  <c r="W88" i="3"/>
  <c r="I88" i="3"/>
  <c r="H88" i="3"/>
  <c r="G88" i="3"/>
  <c r="F88" i="3"/>
  <c r="E88" i="3"/>
  <c r="D88" i="3"/>
  <c r="C88" i="3"/>
  <c r="AP87" i="3"/>
  <c r="AM87" i="3"/>
  <c r="AN87" i="3" s="1"/>
  <c r="AJ87" i="3"/>
  <c r="AH87" i="3"/>
  <c r="AD87" i="3"/>
  <c r="Z87" i="3"/>
  <c r="I87" i="3"/>
  <c r="H87" i="3"/>
  <c r="G87" i="3"/>
  <c r="F87" i="3"/>
  <c r="E87" i="3"/>
  <c r="AF87" i="3" s="1"/>
  <c r="D87" i="3"/>
  <c r="AB87" i="3" s="1"/>
  <c r="AC87" i="3" s="1"/>
  <c r="C87" i="3"/>
  <c r="AP86" i="3"/>
  <c r="AN86" i="3"/>
  <c r="AM86" i="3"/>
  <c r="AJ86" i="3"/>
  <c r="AH86" i="3"/>
  <c r="AD86" i="3"/>
  <c r="Z86" i="3"/>
  <c r="T86" i="3"/>
  <c r="I86" i="3"/>
  <c r="H86" i="3"/>
  <c r="G86" i="3"/>
  <c r="F86" i="3"/>
  <c r="E86" i="3"/>
  <c r="AF86" i="3" s="1"/>
  <c r="D86" i="3"/>
  <c r="C86" i="3"/>
  <c r="AP85" i="3"/>
  <c r="AM85" i="3"/>
  <c r="AN85" i="3" s="1"/>
  <c r="AJ85" i="3"/>
  <c r="AH85" i="3"/>
  <c r="AD85" i="3"/>
  <c r="Z85" i="3"/>
  <c r="I85" i="3"/>
  <c r="H85" i="3"/>
  <c r="G85" i="3"/>
  <c r="F85" i="3"/>
  <c r="E85" i="3"/>
  <c r="AF85" i="3" s="1"/>
  <c r="D85" i="3"/>
  <c r="AB85" i="3" s="1"/>
  <c r="AC85" i="3" s="1"/>
  <c r="C85" i="3"/>
  <c r="AP84" i="3"/>
  <c r="AM84" i="3"/>
  <c r="AN84" i="3" s="1"/>
  <c r="T84" i="3" s="1"/>
  <c r="AJ84" i="3"/>
  <c r="AH84" i="3"/>
  <c r="AF84" i="3"/>
  <c r="AD84" i="3"/>
  <c r="Z84" i="3"/>
  <c r="AB84" i="3" s="1"/>
  <c r="AC84" i="3" s="1"/>
  <c r="AE84" i="3" s="1"/>
  <c r="L84" i="3" s="1"/>
  <c r="W84" i="3"/>
  <c r="I84" i="3"/>
  <c r="H84" i="3"/>
  <c r="G84" i="3"/>
  <c r="F84" i="3"/>
  <c r="E84" i="3"/>
  <c r="D84" i="3"/>
  <c r="C84" i="3"/>
  <c r="AP83" i="3"/>
  <c r="AN83" i="3"/>
  <c r="T83" i="3" s="1"/>
  <c r="AM83" i="3"/>
  <c r="AJ83" i="3"/>
  <c r="AH83" i="3"/>
  <c r="AD83" i="3"/>
  <c r="Z83" i="3"/>
  <c r="I83" i="3"/>
  <c r="H83" i="3"/>
  <c r="G83" i="3"/>
  <c r="F83" i="3"/>
  <c r="E83" i="3"/>
  <c r="AF83" i="3" s="1"/>
  <c r="D83" i="3"/>
  <c r="C83" i="3"/>
  <c r="AP82" i="3"/>
  <c r="AM82" i="3"/>
  <c r="AN82" i="3" s="1"/>
  <c r="AJ82" i="3"/>
  <c r="AI82" i="3"/>
  <c r="AL82" i="3" s="1"/>
  <c r="AH82" i="3"/>
  <c r="AG82" i="3"/>
  <c r="AF82" i="3"/>
  <c r="AD82" i="3"/>
  <c r="AA82" i="3"/>
  <c r="Z82" i="3"/>
  <c r="X82" i="3"/>
  <c r="W82" i="3"/>
  <c r="I82" i="3"/>
  <c r="H82" i="3"/>
  <c r="G82" i="3"/>
  <c r="F82" i="3"/>
  <c r="E82" i="3"/>
  <c r="D82" i="3"/>
  <c r="AB82" i="3" s="1"/>
  <c r="C82" i="3"/>
  <c r="AP81" i="3"/>
  <c r="AN81" i="3"/>
  <c r="AM81" i="3"/>
  <c r="AJ81" i="3"/>
  <c r="AH81" i="3"/>
  <c r="AD81" i="3"/>
  <c r="Z81" i="3"/>
  <c r="T81" i="3"/>
  <c r="I81" i="3"/>
  <c r="H81" i="3"/>
  <c r="G81" i="3"/>
  <c r="F81" i="3"/>
  <c r="E81" i="3"/>
  <c r="D81" i="3"/>
  <c r="C81" i="3"/>
  <c r="AP80" i="3"/>
  <c r="AN80" i="3"/>
  <c r="AM80" i="3"/>
  <c r="AJ80" i="3"/>
  <c r="AH80" i="3"/>
  <c r="AD80" i="3"/>
  <c r="Z80" i="3"/>
  <c r="T80" i="3"/>
  <c r="I80" i="3"/>
  <c r="H80" i="3"/>
  <c r="G80" i="3"/>
  <c r="F80" i="3"/>
  <c r="E80" i="3"/>
  <c r="AF80" i="3" s="1"/>
  <c r="D80" i="3"/>
  <c r="AB80" i="3" s="1"/>
  <c r="C80" i="3"/>
  <c r="AP79" i="3"/>
  <c r="AM79" i="3"/>
  <c r="AN79" i="3" s="1"/>
  <c r="AJ79" i="3"/>
  <c r="AH79" i="3"/>
  <c r="AD79" i="3"/>
  <c r="Z79" i="3"/>
  <c r="I79" i="3"/>
  <c r="H79" i="3"/>
  <c r="G79" i="3"/>
  <c r="F79" i="3"/>
  <c r="E79" i="3"/>
  <c r="AF79" i="3" s="1"/>
  <c r="D79" i="3"/>
  <c r="AB79" i="3" s="1"/>
  <c r="AC79" i="3" s="1"/>
  <c r="C79" i="3"/>
  <c r="AP78" i="3"/>
  <c r="AN78" i="3"/>
  <c r="AM78" i="3"/>
  <c r="AJ78" i="3"/>
  <c r="AH78" i="3"/>
  <c r="AF78" i="3"/>
  <c r="AD78" i="3"/>
  <c r="Z78" i="3"/>
  <c r="W78" i="3"/>
  <c r="AI78" i="3" s="1"/>
  <c r="AL78" i="3" s="1"/>
  <c r="AO78" i="3" s="1"/>
  <c r="K78" i="3" s="1"/>
  <c r="T78" i="3"/>
  <c r="I78" i="3"/>
  <c r="H78" i="3"/>
  <c r="G78" i="3"/>
  <c r="F78" i="3"/>
  <c r="E78" i="3"/>
  <c r="D78" i="3"/>
  <c r="C78" i="3"/>
  <c r="AP77" i="3"/>
  <c r="AN77" i="3"/>
  <c r="AM77" i="3"/>
  <c r="AJ77" i="3"/>
  <c r="AH77" i="3"/>
  <c r="AD77" i="3"/>
  <c r="Z77" i="3"/>
  <c r="T77" i="3"/>
  <c r="I77" i="3"/>
  <c r="H77" i="3"/>
  <c r="G77" i="3"/>
  <c r="F77" i="3"/>
  <c r="E77" i="3"/>
  <c r="AF77" i="3" s="1"/>
  <c r="D77" i="3"/>
  <c r="AB77" i="3" s="1"/>
  <c r="C77" i="3"/>
  <c r="AP76" i="3"/>
  <c r="AO76" i="3"/>
  <c r="K76" i="3" s="1"/>
  <c r="N76" i="3" s="1"/>
  <c r="AM76" i="3"/>
  <c r="AN76" i="3" s="1"/>
  <c r="AL76" i="3"/>
  <c r="AJ76" i="3"/>
  <c r="AI76" i="3"/>
  <c r="AH76" i="3"/>
  <c r="AG76" i="3"/>
  <c r="AF76" i="3"/>
  <c r="AD76" i="3"/>
  <c r="AA76" i="3"/>
  <c r="Z76" i="3"/>
  <c r="AB76" i="3" s="1"/>
  <c r="AC76" i="3" s="1"/>
  <c r="AE76" i="3" s="1"/>
  <c r="L76" i="3" s="1"/>
  <c r="X76" i="3"/>
  <c r="T76" i="3"/>
  <c r="I76" i="3"/>
  <c r="H76" i="3"/>
  <c r="G76" i="3"/>
  <c r="F76" i="3"/>
  <c r="E76" i="3"/>
  <c r="D76" i="3"/>
  <c r="C76" i="3"/>
  <c r="AP75" i="3"/>
  <c r="AM75" i="3"/>
  <c r="AN75" i="3" s="1"/>
  <c r="AJ75" i="3"/>
  <c r="AI75" i="3"/>
  <c r="AL75" i="3" s="1"/>
  <c r="AH75" i="3"/>
  <c r="AG75" i="3"/>
  <c r="AD75" i="3"/>
  <c r="AA75" i="3"/>
  <c r="Z75" i="3"/>
  <c r="X75" i="3"/>
  <c r="I75" i="3"/>
  <c r="H75" i="3"/>
  <c r="G75" i="3"/>
  <c r="F75" i="3"/>
  <c r="E75" i="3"/>
  <c r="D75" i="3"/>
  <c r="C75" i="3"/>
  <c r="AP74" i="3"/>
  <c r="AM74" i="3"/>
  <c r="AN74" i="3" s="1"/>
  <c r="AL74" i="3"/>
  <c r="AJ74" i="3"/>
  <c r="AI74" i="3"/>
  <c r="AH74" i="3"/>
  <c r="AG74" i="3"/>
  <c r="AD74" i="3"/>
  <c r="AB74" i="3"/>
  <c r="Z74" i="3"/>
  <c r="X74" i="3"/>
  <c r="I74" i="3"/>
  <c r="H74" i="3"/>
  <c r="G74" i="3"/>
  <c r="F74" i="3"/>
  <c r="E74" i="3"/>
  <c r="AF74" i="3" s="1"/>
  <c r="D74" i="3"/>
  <c r="C74" i="3"/>
  <c r="AP73" i="3"/>
  <c r="AN73" i="3"/>
  <c r="AM73" i="3"/>
  <c r="AJ73" i="3"/>
  <c r="AI73" i="3"/>
  <c r="AL73" i="3" s="1"/>
  <c r="AO73" i="3" s="1"/>
  <c r="K73" i="3" s="1"/>
  <c r="AH73" i="3"/>
  <c r="Z73" i="3" s="1"/>
  <c r="AG73" i="3"/>
  <c r="AF73" i="3"/>
  <c r="AD73" i="3"/>
  <c r="X73" i="3"/>
  <c r="T73" i="3"/>
  <c r="I73" i="3"/>
  <c r="H73" i="3"/>
  <c r="G73" i="3"/>
  <c r="F73" i="3"/>
  <c r="E73" i="3"/>
  <c r="D73" i="3"/>
  <c r="C73" i="3"/>
  <c r="AP72" i="3"/>
  <c r="AM72" i="3"/>
  <c r="AN72" i="3" s="1"/>
  <c r="T72" i="3" s="1"/>
  <c r="AL72" i="3"/>
  <c r="AJ72" i="3"/>
  <c r="AI72" i="3"/>
  <c r="AH72" i="3"/>
  <c r="AG72" i="3"/>
  <c r="AF72" i="3"/>
  <c r="AD72" i="3"/>
  <c r="Z72" i="3"/>
  <c r="X72" i="3"/>
  <c r="I72" i="3"/>
  <c r="H72" i="3"/>
  <c r="G72" i="3"/>
  <c r="F72" i="3"/>
  <c r="E72" i="3"/>
  <c r="D72" i="3"/>
  <c r="C72" i="3"/>
  <c r="AP71" i="3"/>
  <c r="AM71" i="3"/>
  <c r="AN71" i="3" s="1"/>
  <c r="AJ71" i="3"/>
  <c r="AI71" i="3"/>
  <c r="AL71" i="3" s="1"/>
  <c r="AH71" i="3"/>
  <c r="AG71" i="3"/>
  <c r="AD71" i="3"/>
  <c r="AA71" i="3"/>
  <c r="Z71" i="3"/>
  <c r="X71" i="3"/>
  <c r="I71" i="3"/>
  <c r="H71" i="3"/>
  <c r="G71" i="3"/>
  <c r="F71" i="3"/>
  <c r="E71" i="3"/>
  <c r="D71" i="3"/>
  <c r="C71" i="3"/>
  <c r="AP70" i="3"/>
  <c r="AM70" i="3"/>
  <c r="AN70" i="3" s="1"/>
  <c r="T70" i="3" s="1"/>
  <c r="AJ70" i="3"/>
  <c r="AH70" i="3"/>
  <c r="Z70" i="3" s="1"/>
  <c r="AF70" i="3"/>
  <c r="AD70" i="3"/>
  <c r="W70" i="3"/>
  <c r="I70" i="3"/>
  <c r="H70" i="3"/>
  <c r="G70" i="3"/>
  <c r="F70" i="3"/>
  <c r="E70" i="3"/>
  <c r="D70" i="3"/>
  <c r="C70" i="3"/>
  <c r="AP69" i="3"/>
  <c r="AN69" i="3"/>
  <c r="T69" i="3" s="1"/>
  <c r="AM69" i="3"/>
  <c r="AJ69" i="3"/>
  <c r="AH69" i="3"/>
  <c r="AD69" i="3"/>
  <c r="Z69" i="3"/>
  <c r="I69" i="3"/>
  <c r="H69" i="3"/>
  <c r="G69" i="3"/>
  <c r="F69" i="3"/>
  <c r="E69" i="3"/>
  <c r="AF69" i="3" s="1"/>
  <c r="D69" i="3"/>
  <c r="AB69" i="3" s="1"/>
  <c r="AC69" i="3" s="1"/>
  <c r="C69" i="3"/>
  <c r="AP68" i="3"/>
  <c r="AN68" i="3"/>
  <c r="AM68" i="3"/>
  <c r="AJ68" i="3"/>
  <c r="AH68" i="3"/>
  <c r="AF68" i="3"/>
  <c r="AD68" i="3"/>
  <c r="Z68" i="3"/>
  <c r="W68" i="3"/>
  <c r="I68" i="3"/>
  <c r="H68" i="3"/>
  <c r="G68" i="3"/>
  <c r="F68" i="3"/>
  <c r="E68" i="3"/>
  <c r="D68" i="3"/>
  <c r="C68" i="3"/>
  <c r="AP67" i="3"/>
  <c r="AM67" i="3"/>
  <c r="AN67" i="3" s="1"/>
  <c r="AJ67" i="3"/>
  <c r="AH67" i="3"/>
  <c r="AF67" i="3"/>
  <c r="AD67" i="3"/>
  <c r="Z67" i="3"/>
  <c r="AB67" i="3" s="1"/>
  <c r="AC67" i="3" s="1"/>
  <c r="AE67" i="3" s="1"/>
  <c r="L67" i="3" s="1"/>
  <c r="I67" i="3"/>
  <c r="H67" i="3"/>
  <c r="G67" i="3"/>
  <c r="F67" i="3"/>
  <c r="E67" i="3"/>
  <c r="W67" i="3" s="1"/>
  <c r="D67" i="3"/>
  <c r="C67" i="3"/>
  <c r="AP66" i="3"/>
  <c r="AM66" i="3"/>
  <c r="AN66" i="3" s="1"/>
  <c r="AJ66" i="3"/>
  <c r="AH66" i="3"/>
  <c r="AF66" i="3"/>
  <c r="AD66" i="3"/>
  <c r="AB66" i="3"/>
  <c r="AC66" i="3" s="1"/>
  <c r="Z66" i="3"/>
  <c r="I66" i="3"/>
  <c r="H66" i="3"/>
  <c r="G66" i="3"/>
  <c r="F66" i="3"/>
  <c r="E66" i="3"/>
  <c r="W66" i="3" s="1"/>
  <c r="D66" i="3"/>
  <c r="C66" i="3"/>
  <c r="AP65" i="3"/>
  <c r="AM65" i="3"/>
  <c r="AN65" i="3" s="1"/>
  <c r="AJ65" i="3"/>
  <c r="AH65" i="3"/>
  <c r="AF65" i="3"/>
  <c r="AD65" i="3"/>
  <c r="AB65" i="3"/>
  <c r="AC65" i="3" s="1"/>
  <c r="AE65" i="3" s="1"/>
  <c r="L65" i="3" s="1"/>
  <c r="Z65" i="3"/>
  <c r="W65" i="3"/>
  <c r="AA65" i="3" s="1"/>
  <c r="I65" i="3"/>
  <c r="H65" i="3"/>
  <c r="G65" i="3"/>
  <c r="F65" i="3"/>
  <c r="E65" i="3"/>
  <c r="D65" i="3"/>
  <c r="C65" i="3"/>
  <c r="AP64" i="3"/>
  <c r="AM64" i="3"/>
  <c r="AN64" i="3" s="1"/>
  <c r="AJ64" i="3"/>
  <c r="AH64" i="3"/>
  <c r="AD64" i="3"/>
  <c r="Z64" i="3"/>
  <c r="AC64" i="3" s="1"/>
  <c r="I64" i="3"/>
  <c r="H64" i="3"/>
  <c r="G64" i="3"/>
  <c r="F64" i="3"/>
  <c r="E64" i="3"/>
  <c r="D64" i="3"/>
  <c r="AB64" i="3" s="1"/>
  <c r="C64" i="3"/>
  <c r="AP63" i="3"/>
  <c r="AM63" i="3"/>
  <c r="AN63" i="3" s="1"/>
  <c r="AJ63" i="3"/>
  <c r="AH63" i="3"/>
  <c r="Z63" i="3" s="1"/>
  <c r="AD63" i="3"/>
  <c r="I63" i="3"/>
  <c r="H63" i="3"/>
  <c r="G63" i="3"/>
  <c r="F63" i="3"/>
  <c r="E63" i="3"/>
  <c r="D63" i="3"/>
  <c r="C63" i="3"/>
  <c r="AP62" i="3"/>
  <c r="AM62" i="3"/>
  <c r="AN62" i="3" s="1"/>
  <c r="T62" i="3" s="1"/>
  <c r="AJ62" i="3"/>
  <c r="AH62" i="3"/>
  <c r="AD62" i="3"/>
  <c r="Z62" i="3"/>
  <c r="I62" i="3"/>
  <c r="H62" i="3"/>
  <c r="G62" i="3"/>
  <c r="F62" i="3"/>
  <c r="E62" i="3"/>
  <c r="W62" i="3" s="1"/>
  <c r="D62" i="3"/>
  <c r="C62" i="3"/>
  <c r="AP61" i="3"/>
  <c r="AN61" i="3"/>
  <c r="AO61" i="3" s="1"/>
  <c r="K61" i="3" s="1"/>
  <c r="AM61" i="3"/>
  <c r="AJ61" i="3"/>
  <c r="AI61" i="3"/>
  <c r="AL61" i="3" s="1"/>
  <c r="AH61" i="3"/>
  <c r="AF61" i="3"/>
  <c r="AD61" i="3"/>
  <c r="Z61" i="3"/>
  <c r="AB61" i="3" s="1"/>
  <c r="X61" i="3"/>
  <c r="W61" i="3"/>
  <c r="AG61" i="3" s="1"/>
  <c r="I61" i="3"/>
  <c r="H61" i="3"/>
  <c r="G61" i="3"/>
  <c r="F61" i="3"/>
  <c r="E61" i="3"/>
  <c r="D61" i="3"/>
  <c r="C61" i="3"/>
  <c r="AP60" i="3"/>
  <c r="AN60" i="3"/>
  <c r="AO60" i="3" s="1"/>
  <c r="K60" i="3" s="1"/>
  <c r="AM60" i="3"/>
  <c r="AJ60" i="3"/>
  <c r="AH60" i="3"/>
  <c r="Z60" i="3" s="1"/>
  <c r="AG60" i="3"/>
  <c r="AF60" i="3"/>
  <c r="AD60" i="3"/>
  <c r="W60" i="3"/>
  <c r="AI60" i="3" s="1"/>
  <c r="AL60" i="3" s="1"/>
  <c r="T60" i="3"/>
  <c r="I60" i="3"/>
  <c r="H60" i="3"/>
  <c r="G60" i="3"/>
  <c r="F60" i="3"/>
  <c r="E60" i="3"/>
  <c r="D60" i="3"/>
  <c r="C60" i="3"/>
  <c r="AP59" i="3"/>
  <c r="AM59" i="3"/>
  <c r="AN59" i="3" s="1"/>
  <c r="AJ59" i="3"/>
  <c r="AH59" i="3"/>
  <c r="AD59" i="3"/>
  <c r="Z59" i="3"/>
  <c r="AC59" i="3" s="1"/>
  <c r="I59" i="3"/>
  <c r="H59" i="3"/>
  <c r="G59" i="3"/>
  <c r="F59" i="3"/>
  <c r="E59" i="3"/>
  <c r="AF59" i="3" s="1"/>
  <c r="D59" i="3"/>
  <c r="AB59" i="3" s="1"/>
  <c r="C59" i="3"/>
  <c r="AP58" i="3"/>
  <c r="AN58" i="3"/>
  <c r="AM58" i="3"/>
  <c r="AJ58" i="3"/>
  <c r="AH58" i="3"/>
  <c r="AD58" i="3"/>
  <c r="Z58" i="3"/>
  <c r="T58" i="3"/>
  <c r="I58" i="3"/>
  <c r="H58" i="3"/>
  <c r="G58" i="3"/>
  <c r="F58" i="3"/>
  <c r="E58" i="3"/>
  <c r="AF58" i="3" s="1"/>
  <c r="D58" i="3"/>
  <c r="AB58" i="3" s="1"/>
  <c r="AC58" i="3" s="1"/>
  <c r="C58" i="3"/>
  <c r="AP57" i="3"/>
  <c r="AM57" i="3"/>
  <c r="AN57" i="3" s="1"/>
  <c r="T57" i="3" s="1"/>
  <c r="AJ57" i="3"/>
  <c r="AH57" i="3"/>
  <c r="AF57" i="3"/>
  <c r="AD57" i="3"/>
  <c r="Z57" i="3"/>
  <c r="W57" i="3"/>
  <c r="I57" i="3"/>
  <c r="H57" i="3"/>
  <c r="G57" i="3"/>
  <c r="F57" i="3"/>
  <c r="E57" i="3"/>
  <c r="D57" i="3"/>
  <c r="AB57" i="3" s="1"/>
  <c r="AC57" i="3" s="1"/>
  <c r="C57" i="3"/>
  <c r="AP56" i="3"/>
  <c r="AN56" i="3"/>
  <c r="AM56" i="3"/>
  <c r="AJ56" i="3"/>
  <c r="AH56" i="3"/>
  <c r="AD56" i="3"/>
  <c r="Z56" i="3"/>
  <c r="T56" i="3"/>
  <c r="I56" i="3"/>
  <c r="H56" i="3"/>
  <c r="G56" i="3"/>
  <c r="F56" i="3"/>
  <c r="E56" i="3"/>
  <c r="AF56" i="3" s="1"/>
  <c r="D56" i="3"/>
  <c r="C56" i="3"/>
  <c r="AP55" i="3"/>
  <c r="AM55" i="3"/>
  <c r="AN55" i="3" s="1"/>
  <c r="AJ55" i="3"/>
  <c r="AH55" i="3"/>
  <c r="AD55" i="3"/>
  <c r="Z55" i="3"/>
  <c r="I55" i="3"/>
  <c r="H55" i="3"/>
  <c r="G55" i="3"/>
  <c r="F55" i="3"/>
  <c r="E55" i="3"/>
  <c r="AF55" i="3" s="1"/>
  <c r="D55" i="3"/>
  <c r="AB55" i="3" s="1"/>
  <c r="AC55" i="3" s="1"/>
  <c r="C55" i="3"/>
  <c r="AP54" i="3"/>
  <c r="AN54" i="3"/>
  <c r="AM54" i="3"/>
  <c r="AJ54" i="3"/>
  <c r="AH54" i="3"/>
  <c r="AD54" i="3"/>
  <c r="Z54" i="3"/>
  <c r="AB54" i="3" s="1"/>
  <c r="AC54" i="3" s="1"/>
  <c r="T54" i="3"/>
  <c r="I54" i="3"/>
  <c r="H54" i="3"/>
  <c r="G54" i="3"/>
  <c r="F54" i="3"/>
  <c r="E54" i="3"/>
  <c r="D54" i="3"/>
  <c r="C54" i="3"/>
  <c r="AP53" i="3"/>
  <c r="AN53" i="3"/>
  <c r="AM53" i="3"/>
  <c r="AJ53" i="3"/>
  <c r="AH53" i="3"/>
  <c r="AD53" i="3"/>
  <c r="AB53" i="3"/>
  <c r="Z53" i="3"/>
  <c r="T53" i="3"/>
  <c r="I53" i="3"/>
  <c r="H53" i="3"/>
  <c r="G53" i="3"/>
  <c r="F53" i="3"/>
  <c r="E53" i="3"/>
  <c r="AF53" i="3" s="1"/>
  <c r="D53" i="3"/>
  <c r="C53" i="3"/>
  <c r="AP52" i="3"/>
  <c r="AM52" i="3"/>
  <c r="AN52" i="3" s="1"/>
  <c r="AJ52" i="3"/>
  <c r="AI52" i="3"/>
  <c r="AL52" i="3" s="1"/>
  <c r="AH52" i="3"/>
  <c r="AG52" i="3"/>
  <c r="AF52" i="3"/>
  <c r="AD52" i="3"/>
  <c r="AA52" i="3"/>
  <c r="Z52" i="3"/>
  <c r="X52" i="3"/>
  <c r="W52" i="3"/>
  <c r="I52" i="3"/>
  <c r="H52" i="3"/>
  <c r="G52" i="3"/>
  <c r="F52" i="3"/>
  <c r="E52" i="3"/>
  <c r="D52" i="3"/>
  <c r="C52" i="3"/>
  <c r="AP51" i="3"/>
  <c r="AN51" i="3"/>
  <c r="AM51" i="3"/>
  <c r="AJ51" i="3"/>
  <c r="AH51" i="3"/>
  <c r="AD51" i="3"/>
  <c r="Z51" i="3"/>
  <c r="T51" i="3"/>
  <c r="I51" i="3"/>
  <c r="H51" i="3"/>
  <c r="G51" i="3"/>
  <c r="F51" i="3"/>
  <c r="E51" i="3"/>
  <c r="AF51" i="3" s="1"/>
  <c r="D51" i="3"/>
  <c r="C51" i="3"/>
  <c r="AP50" i="3"/>
  <c r="AN50" i="3"/>
  <c r="AO50" i="3" s="1"/>
  <c r="K50" i="3" s="1"/>
  <c r="AM50" i="3"/>
  <c r="AJ50" i="3"/>
  <c r="AH50" i="3"/>
  <c r="AG50" i="3"/>
  <c r="AF50" i="3"/>
  <c r="AD50" i="3"/>
  <c r="Z50" i="3"/>
  <c r="X50" i="3"/>
  <c r="W50" i="3"/>
  <c r="AI50" i="3" s="1"/>
  <c r="AL50" i="3" s="1"/>
  <c r="T50" i="3"/>
  <c r="I50" i="3"/>
  <c r="H50" i="3"/>
  <c r="G50" i="3"/>
  <c r="F50" i="3"/>
  <c r="E50" i="3"/>
  <c r="D50" i="3"/>
  <c r="AB50" i="3" s="1"/>
  <c r="C50" i="3"/>
  <c r="AP49" i="3"/>
  <c r="AM49" i="3"/>
  <c r="AN49" i="3" s="1"/>
  <c r="T49" i="3" s="1"/>
  <c r="AJ49" i="3"/>
  <c r="AH49" i="3"/>
  <c r="AF49" i="3"/>
  <c r="AD49" i="3"/>
  <c r="Z49" i="3"/>
  <c r="AB49" i="3" s="1"/>
  <c r="AC49" i="3" s="1"/>
  <c r="W49" i="3"/>
  <c r="I49" i="3"/>
  <c r="H49" i="3"/>
  <c r="G49" i="3"/>
  <c r="F49" i="3"/>
  <c r="E49" i="3"/>
  <c r="D49" i="3"/>
  <c r="C49" i="3"/>
  <c r="AP48" i="3"/>
  <c r="AN48" i="3"/>
  <c r="AM48" i="3"/>
  <c r="AL48" i="3"/>
  <c r="AJ48" i="3"/>
  <c r="AI48" i="3"/>
  <c r="AH48" i="3"/>
  <c r="AG48" i="3"/>
  <c r="AD48" i="3"/>
  <c r="Z48" i="3"/>
  <c r="X48" i="3"/>
  <c r="I48" i="3"/>
  <c r="H48" i="3"/>
  <c r="G48" i="3"/>
  <c r="F48" i="3"/>
  <c r="E48" i="3"/>
  <c r="AF48" i="3" s="1"/>
  <c r="D48" i="3"/>
  <c r="C48" i="3"/>
  <c r="AP47" i="3"/>
  <c r="AM47" i="3"/>
  <c r="AN47" i="3" s="1"/>
  <c r="AL47" i="3"/>
  <c r="AJ47" i="3"/>
  <c r="AI47" i="3"/>
  <c r="AH47" i="3"/>
  <c r="AG47" i="3"/>
  <c r="AF47" i="3"/>
  <c r="AD47" i="3"/>
  <c r="AA47" i="3"/>
  <c r="Z47" i="3"/>
  <c r="X47" i="3"/>
  <c r="I47" i="3"/>
  <c r="H47" i="3"/>
  <c r="G47" i="3"/>
  <c r="F47" i="3"/>
  <c r="E47" i="3"/>
  <c r="D47" i="3"/>
  <c r="C47" i="3"/>
  <c r="AP46" i="3"/>
  <c r="AM46" i="3"/>
  <c r="AN46" i="3" s="1"/>
  <c r="AJ46" i="3"/>
  <c r="AI46" i="3"/>
  <c r="AL46" i="3" s="1"/>
  <c r="AH46" i="3"/>
  <c r="AG46" i="3"/>
  <c r="AD46" i="3"/>
  <c r="AA46" i="3"/>
  <c r="Z46" i="3"/>
  <c r="X46" i="3"/>
  <c r="I46" i="3"/>
  <c r="H46" i="3"/>
  <c r="G46" i="3"/>
  <c r="F46" i="3"/>
  <c r="E46" i="3"/>
  <c r="AF46" i="3" s="1"/>
  <c r="D46" i="3"/>
  <c r="C46" i="3"/>
  <c r="AP45" i="3"/>
  <c r="AM45" i="3"/>
  <c r="AN45" i="3" s="1"/>
  <c r="AJ45" i="3"/>
  <c r="AI45" i="3"/>
  <c r="AL45" i="3" s="1"/>
  <c r="AH45" i="3"/>
  <c r="AG45" i="3"/>
  <c r="AD45" i="3"/>
  <c r="Z45" i="3"/>
  <c r="X45" i="3"/>
  <c r="I45" i="3"/>
  <c r="H45" i="3"/>
  <c r="G45" i="3"/>
  <c r="F45" i="3"/>
  <c r="E45" i="3"/>
  <c r="AF45" i="3" s="1"/>
  <c r="D45" i="3"/>
  <c r="C45" i="3"/>
  <c r="AP44" i="3"/>
  <c r="AN44" i="3"/>
  <c r="AM44" i="3"/>
  <c r="AL44" i="3"/>
  <c r="AJ44" i="3"/>
  <c r="AI44" i="3"/>
  <c r="AH44" i="3"/>
  <c r="AG44" i="3"/>
  <c r="AD44" i="3"/>
  <c r="Z44" i="3"/>
  <c r="X44" i="3"/>
  <c r="I44" i="3"/>
  <c r="H44" i="3"/>
  <c r="G44" i="3"/>
  <c r="F44" i="3"/>
  <c r="E44" i="3"/>
  <c r="AF44" i="3" s="1"/>
  <c r="D44" i="3"/>
  <c r="C44" i="3"/>
  <c r="AP43" i="3"/>
  <c r="AM43" i="3"/>
  <c r="AN43" i="3" s="1"/>
  <c r="AL43" i="3"/>
  <c r="AJ43" i="3"/>
  <c r="AI43" i="3"/>
  <c r="AH43" i="3"/>
  <c r="AG43" i="3"/>
  <c r="AF43" i="3"/>
  <c r="AD43" i="3"/>
  <c r="Z43" i="3"/>
  <c r="X43" i="3"/>
  <c r="I43" i="3"/>
  <c r="H43" i="3"/>
  <c r="G43" i="3"/>
  <c r="F43" i="3"/>
  <c r="E43" i="3"/>
  <c r="D43" i="3"/>
  <c r="C43" i="3"/>
  <c r="AP42" i="3"/>
  <c r="AM42" i="3"/>
  <c r="AN42" i="3" s="1"/>
  <c r="T42" i="3" s="1"/>
  <c r="AJ42" i="3"/>
  <c r="AH42" i="3"/>
  <c r="AF42" i="3"/>
  <c r="AD42" i="3"/>
  <c r="AA42" i="3"/>
  <c r="Z42" i="3"/>
  <c r="W42" i="3"/>
  <c r="AI42" i="3" s="1"/>
  <c r="AL42" i="3" s="1"/>
  <c r="AO42" i="3" s="1"/>
  <c r="K42" i="3" s="1"/>
  <c r="I42" i="3"/>
  <c r="H42" i="3"/>
  <c r="G42" i="3"/>
  <c r="F42" i="3"/>
  <c r="E42" i="3"/>
  <c r="D42" i="3"/>
  <c r="C42" i="3"/>
  <c r="AP41" i="3"/>
  <c r="AN41" i="3"/>
  <c r="AM41" i="3"/>
  <c r="AJ41" i="3"/>
  <c r="AH41" i="3"/>
  <c r="Z41" i="3" s="1"/>
  <c r="AD41" i="3"/>
  <c r="T41" i="3"/>
  <c r="I41" i="3"/>
  <c r="H41" i="3"/>
  <c r="G41" i="3"/>
  <c r="F41" i="3"/>
  <c r="E41" i="3"/>
  <c r="AF41" i="3" s="1"/>
  <c r="D41" i="3"/>
  <c r="C41" i="3"/>
  <c r="AP40" i="3"/>
  <c r="AM40" i="3"/>
  <c r="AN40" i="3" s="1"/>
  <c r="AJ40" i="3"/>
  <c r="AH40" i="3"/>
  <c r="Z40" i="3" s="1"/>
  <c r="AG40" i="3"/>
  <c r="AF40" i="3"/>
  <c r="AD40" i="3"/>
  <c r="X40" i="3"/>
  <c r="W40" i="3"/>
  <c r="AI40" i="3" s="1"/>
  <c r="AL40" i="3" s="1"/>
  <c r="I40" i="3"/>
  <c r="H40" i="3"/>
  <c r="G40" i="3"/>
  <c r="F40" i="3"/>
  <c r="E40" i="3"/>
  <c r="D40" i="3"/>
  <c r="C40" i="3"/>
  <c r="AP39" i="3"/>
  <c r="AM39" i="3"/>
  <c r="AN39" i="3" s="1"/>
  <c r="AJ39" i="3"/>
  <c r="AH39" i="3"/>
  <c r="Z39" i="3" s="1"/>
  <c r="AD39" i="3"/>
  <c r="W39" i="3"/>
  <c r="AI39" i="3" s="1"/>
  <c r="AL39" i="3" s="1"/>
  <c r="I39" i="3"/>
  <c r="H39" i="3"/>
  <c r="G39" i="3"/>
  <c r="F39" i="3"/>
  <c r="E39" i="3"/>
  <c r="AF39" i="3" s="1"/>
  <c r="D39" i="3"/>
  <c r="C39" i="3"/>
  <c r="AP38" i="3"/>
  <c r="AM38" i="3"/>
  <c r="AN38" i="3" s="1"/>
  <c r="AL38" i="3"/>
  <c r="AJ38" i="3"/>
  <c r="AH38" i="3"/>
  <c r="AD38" i="3"/>
  <c r="AB38" i="3"/>
  <c r="AC38" i="3" s="1"/>
  <c r="AE38" i="3" s="1"/>
  <c r="L38" i="3" s="1"/>
  <c r="Z38" i="3"/>
  <c r="W38" i="3"/>
  <c r="AI38" i="3" s="1"/>
  <c r="I38" i="3"/>
  <c r="H38" i="3"/>
  <c r="G38" i="3"/>
  <c r="F38" i="3"/>
  <c r="E38" i="3"/>
  <c r="AF38" i="3" s="1"/>
  <c r="D38" i="3"/>
  <c r="C38" i="3"/>
  <c r="AP37" i="3"/>
  <c r="AN37" i="3"/>
  <c r="AM37" i="3"/>
  <c r="AJ37" i="3"/>
  <c r="AH37" i="3"/>
  <c r="AD37" i="3"/>
  <c r="Z37" i="3"/>
  <c r="T37" i="3"/>
  <c r="I37" i="3"/>
  <c r="H37" i="3"/>
  <c r="G37" i="3"/>
  <c r="F37" i="3"/>
  <c r="E37" i="3"/>
  <c r="AF37" i="3" s="1"/>
  <c r="D37" i="3"/>
  <c r="AB37" i="3" s="1"/>
  <c r="AC37" i="3" s="1"/>
  <c r="C37" i="3"/>
  <c r="AP36" i="3"/>
  <c r="AM36" i="3"/>
  <c r="AN36" i="3" s="1"/>
  <c r="AJ36" i="3"/>
  <c r="AH36" i="3"/>
  <c r="AD36" i="3"/>
  <c r="Z36" i="3"/>
  <c r="I36" i="3"/>
  <c r="H36" i="3"/>
  <c r="G36" i="3"/>
  <c r="F36" i="3"/>
  <c r="E36" i="3"/>
  <c r="D36" i="3"/>
  <c r="C36" i="3"/>
  <c r="AP35" i="3"/>
  <c r="AM35" i="3"/>
  <c r="AN35" i="3" s="1"/>
  <c r="AJ35" i="3"/>
  <c r="AH35" i="3"/>
  <c r="AD35" i="3"/>
  <c r="Z35" i="3"/>
  <c r="I35" i="3"/>
  <c r="H35" i="3"/>
  <c r="G35" i="3"/>
  <c r="F35" i="3"/>
  <c r="E35" i="3"/>
  <c r="D35" i="3"/>
  <c r="C35" i="3"/>
  <c r="AP34" i="3"/>
  <c r="AM34" i="3"/>
  <c r="AN34" i="3" s="1"/>
  <c r="T34" i="3" s="1"/>
  <c r="AJ34" i="3"/>
  <c r="AH34" i="3"/>
  <c r="AD34" i="3"/>
  <c r="Z34" i="3"/>
  <c r="AA34" i="3" s="1"/>
  <c r="I34" i="3"/>
  <c r="H34" i="3"/>
  <c r="G34" i="3"/>
  <c r="F34" i="3"/>
  <c r="E34" i="3"/>
  <c r="W34" i="3" s="1"/>
  <c r="D34" i="3"/>
  <c r="AB34" i="3" s="1"/>
  <c r="AC34" i="3" s="1"/>
  <c r="AE34" i="3" s="1"/>
  <c r="L34" i="3" s="1"/>
  <c r="C34" i="3"/>
  <c r="AP33" i="3"/>
  <c r="AN33" i="3"/>
  <c r="AM33" i="3"/>
  <c r="AJ33" i="3"/>
  <c r="AH33" i="3"/>
  <c r="Z33" i="3" s="1"/>
  <c r="AF33" i="3"/>
  <c r="AD33" i="3"/>
  <c r="W33" i="3"/>
  <c r="AG33" i="3" s="1"/>
  <c r="T33" i="3"/>
  <c r="I33" i="3"/>
  <c r="H33" i="3"/>
  <c r="G33" i="3"/>
  <c r="F33" i="3"/>
  <c r="E33" i="3"/>
  <c r="D33" i="3"/>
  <c r="C33" i="3"/>
  <c r="AP32" i="3"/>
  <c r="AM32" i="3"/>
  <c r="AN32" i="3" s="1"/>
  <c r="AJ32" i="3"/>
  <c r="AI32" i="3"/>
  <c r="AL32" i="3" s="1"/>
  <c r="AH32" i="3"/>
  <c r="AG32" i="3"/>
  <c r="AF32" i="3"/>
  <c r="AD32" i="3"/>
  <c r="Z32" i="3"/>
  <c r="AA32" i="3" s="1"/>
  <c r="X32" i="3"/>
  <c r="W32" i="3"/>
  <c r="I32" i="3"/>
  <c r="H32" i="3"/>
  <c r="G32" i="3"/>
  <c r="F32" i="3"/>
  <c r="E32" i="3"/>
  <c r="D32" i="3"/>
  <c r="C32" i="3"/>
  <c r="I28" i="3"/>
  <c r="X31" i="3"/>
  <c r="AP31" i="3"/>
  <c r="AM31" i="3"/>
  <c r="AN31" i="3" s="1"/>
  <c r="AJ31" i="3"/>
  <c r="AH31" i="3"/>
  <c r="Z31" i="3" s="1"/>
  <c r="AD31" i="3"/>
  <c r="I31" i="3"/>
  <c r="H31" i="3"/>
  <c r="G31" i="3"/>
  <c r="F31" i="3"/>
  <c r="E31" i="3"/>
  <c r="W31" i="3" s="1"/>
  <c r="D31" i="3"/>
  <c r="C31" i="3"/>
  <c r="X30" i="3"/>
  <c r="AP30" i="3"/>
  <c r="AM30" i="3"/>
  <c r="AN30" i="3" s="1"/>
  <c r="AJ30" i="3"/>
  <c r="AH30" i="3"/>
  <c r="Z30" i="3" s="1"/>
  <c r="AD30" i="3"/>
  <c r="I30" i="3"/>
  <c r="H30" i="3"/>
  <c r="G30" i="3"/>
  <c r="F30" i="3"/>
  <c r="E30" i="3"/>
  <c r="W30" i="3" s="1"/>
  <c r="D30" i="3"/>
  <c r="C30" i="3"/>
  <c r="X29" i="3"/>
  <c r="AP29" i="3"/>
  <c r="AM29" i="3"/>
  <c r="AN29" i="3" s="1"/>
  <c r="AJ29" i="3"/>
  <c r="AH29" i="3"/>
  <c r="AD29" i="3"/>
  <c r="Z29" i="3"/>
  <c r="I29" i="3"/>
  <c r="H29" i="3"/>
  <c r="G29" i="3"/>
  <c r="F29" i="3"/>
  <c r="E29" i="3"/>
  <c r="W29" i="3" s="1"/>
  <c r="D29" i="3"/>
  <c r="C29" i="3"/>
  <c r="AP27" i="3"/>
  <c r="AM27" i="3"/>
  <c r="AN27" i="3" s="1"/>
  <c r="AJ27" i="3"/>
  <c r="AH27" i="3"/>
  <c r="Z27" i="3" s="1"/>
  <c r="AD27" i="3"/>
  <c r="I27" i="3"/>
  <c r="H27" i="3"/>
  <c r="G27" i="3"/>
  <c r="F27" i="3"/>
  <c r="E27" i="3"/>
  <c r="W27" i="3" s="1"/>
  <c r="D27" i="3"/>
  <c r="C27" i="3"/>
  <c r="AP26" i="3"/>
  <c r="AM26" i="3"/>
  <c r="AN26" i="3" s="1"/>
  <c r="AJ26" i="3"/>
  <c r="AH26" i="3"/>
  <c r="AD26" i="3"/>
  <c r="Z26" i="3"/>
  <c r="I26" i="3"/>
  <c r="H26" i="3"/>
  <c r="G26" i="3"/>
  <c r="F26" i="3"/>
  <c r="E26" i="3"/>
  <c r="AF26" i="3" s="1"/>
  <c r="D26" i="3"/>
  <c r="C26" i="3"/>
  <c r="AP25" i="3"/>
  <c r="AM25" i="3"/>
  <c r="AN25" i="3" s="1"/>
  <c r="AJ25" i="3"/>
  <c r="AH25" i="3"/>
  <c r="Z25" i="3" s="1"/>
  <c r="AD25" i="3"/>
  <c r="I25" i="3"/>
  <c r="H25" i="3"/>
  <c r="G25" i="3"/>
  <c r="F25" i="3"/>
  <c r="E25" i="3"/>
  <c r="AF25" i="3" s="1"/>
  <c r="D25" i="3"/>
  <c r="C25" i="3"/>
  <c r="AP24" i="3"/>
  <c r="AM24" i="3"/>
  <c r="AN24" i="3" s="1"/>
  <c r="AJ24" i="3"/>
  <c r="AH24" i="3"/>
  <c r="Z24" i="3" s="1"/>
  <c r="AD24" i="3"/>
  <c r="I24" i="3"/>
  <c r="H24" i="3"/>
  <c r="G24" i="3"/>
  <c r="F24" i="3"/>
  <c r="E24" i="3"/>
  <c r="AF24" i="3" s="1"/>
  <c r="D24" i="3"/>
  <c r="C24" i="3"/>
  <c r="AP23" i="3"/>
  <c r="AM23" i="3"/>
  <c r="AN23" i="3" s="1"/>
  <c r="AJ23" i="3"/>
  <c r="AH23" i="3"/>
  <c r="Z23" i="3" s="1"/>
  <c r="AD23" i="3"/>
  <c r="I23" i="3"/>
  <c r="H23" i="3"/>
  <c r="G23" i="3"/>
  <c r="F23" i="3"/>
  <c r="E23" i="3"/>
  <c r="W23" i="3" s="1"/>
  <c r="D23" i="3"/>
  <c r="C23" i="3"/>
  <c r="AP22" i="3"/>
  <c r="AM22" i="3"/>
  <c r="AN22" i="3" s="1"/>
  <c r="AJ22" i="3"/>
  <c r="AH22" i="3"/>
  <c r="Z22" i="3" s="1"/>
  <c r="AD22" i="3"/>
  <c r="I22" i="3"/>
  <c r="H22" i="3"/>
  <c r="G22" i="3"/>
  <c r="F22" i="3"/>
  <c r="E22" i="3"/>
  <c r="W22" i="3" s="1"/>
  <c r="D22" i="3"/>
  <c r="C22" i="3"/>
  <c r="AP21" i="3"/>
  <c r="AM21" i="3"/>
  <c r="AN21" i="3" s="1"/>
  <c r="AJ21" i="3"/>
  <c r="AH21" i="3"/>
  <c r="Z21" i="3" s="1"/>
  <c r="AD21" i="3"/>
  <c r="I21" i="3"/>
  <c r="H21" i="3"/>
  <c r="G21" i="3"/>
  <c r="F21" i="3"/>
  <c r="E21" i="3"/>
  <c r="W21" i="3" s="1"/>
  <c r="D21" i="3"/>
  <c r="C21" i="3"/>
  <c r="AP28" i="3"/>
  <c r="AM28" i="3"/>
  <c r="AN28" i="3" s="1"/>
  <c r="AJ28" i="3"/>
  <c r="AH28" i="3"/>
  <c r="Z28" i="3" s="1"/>
  <c r="AD28" i="3"/>
  <c r="H28" i="3"/>
  <c r="G28" i="3"/>
  <c r="F28" i="3"/>
  <c r="E28" i="3"/>
  <c r="W28" i="3" s="1"/>
  <c r="D28" i="3"/>
  <c r="C28" i="3"/>
  <c r="T116" i="3" l="1"/>
  <c r="AO116" i="3"/>
  <c r="K116" i="3" s="1"/>
  <c r="P122" i="3"/>
  <c r="O122" i="3"/>
  <c r="AI122" i="3"/>
  <c r="AL122" i="3" s="1"/>
  <c r="AG122" i="3"/>
  <c r="X122" i="3"/>
  <c r="P118" i="3"/>
  <c r="O118" i="3"/>
  <c r="O121" i="3"/>
  <c r="P121" i="3"/>
  <c r="AI123" i="3"/>
  <c r="AL123" i="3" s="1"/>
  <c r="X123" i="3"/>
  <c r="AG123" i="3"/>
  <c r="AB142" i="3"/>
  <c r="AC142" i="3" s="1"/>
  <c r="AE142" i="3" s="1"/>
  <c r="L142" i="3" s="1"/>
  <c r="AG121" i="3"/>
  <c r="X121" i="3"/>
  <c r="AA121" i="3"/>
  <c r="AI121" i="3"/>
  <c r="AL121" i="3" s="1"/>
  <c r="AI118" i="3"/>
  <c r="AL118" i="3" s="1"/>
  <c r="AO118" i="3" s="1"/>
  <c r="K118" i="3" s="1"/>
  <c r="N118" i="3" s="1"/>
  <c r="X118" i="3"/>
  <c r="AG118" i="3"/>
  <c r="AB134" i="3"/>
  <c r="AC134" i="3" s="1"/>
  <c r="AE134" i="3" s="1"/>
  <c r="L134" i="3" s="1"/>
  <c r="AA134" i="3"/>
  <c r="P123" i="3"/>
  <c r="O123" i="3"/>
  <c r="AB117" i="3"/>
  <c r="AC117" i="3" s="1"/>
  <c r="AE117" i="3" s="1"/>
  <c r="L117" i="3" s="1"/>
  <c r="AA117" i="3"/>
  <c r="AB120" i="3"/>
  <c r="AC120" i="3" s="1"/>
  <c r="AE120" i="3" s="1"/>
  <c r="L120" i="3" s="1"/>
  <c r="T123" i="3"/>
  <c r="AO123" i="3"/>
  <c r="K123" i="3" s="1"/>
  <c r="N123" i="3" s="1"/>
  <c r="AE125" i="3"/>
  <c r="L125" i="3" s="1"/>
  <c r="T120" i="3"/>
  <c r="AA126" i="3"/>
  <c r="AG117" i="3"/>
  <c r="X117" i="3"/>
  <c r="AF121" i="3"/>
  <c r="AF118" i="3"/>
  <c r="AB119" i="3"/>
  <c r="AC119" i="3" s="1"/>
  <c r="AE119" i="3" s="1"/>
  <c r="L119" i="3" s="1"/>
  <c r="T119" i="3"/>
  <c r="AB127" i="3"/>
  <c r="AC127" i="3" s="1"/>
  <c r="AE127" i="3" s="1"/>
  <c r="L127" i="3" s="1"/>
  <c r="AF127" i="3"/>
  <c r="AB131" i="3"/>
  <c r="AC131" i="3" s="1"/>
  <c r="AE131" i="3" s="1"/>
  <c r="L131" i="3" s="1"/>
  <c r="AF131" i="3"/>
  <c r="AF137" i="3"/>
  <c r="W137" i="3"/>
  <c r="AE137" i="3" s="1"/>
  <c r="L137" i="3" s="1"/>
  <c r="AO121" i="3"/>
  <c r="K121" i="3" s="1"/>
  <c r="N121" i="3" s="1"/>
  <c r="P140" i="3"/>
  <c r="O140" i="3"/>
  <c r="AB116" i="3"/>
  <c r="AC116" i="3" s="1"/>
  <c r="AE116" i="3" s="1"/>
  <c r="L116" i="3" s="1"/>
  <c r="AO122" i="3"/>
  <c r="K122" i="3" s="1"/>
  <c r="N122" i="3" s="1"/>
  <c r="AB126" i="3"/>
  <c r="AC126" i="3" s="1"/>
  <c r="AE126" i="3" s="1"/>
  <c r="L126" i="3" s="1"/>
  <c r="AO127" i="3"/>
  <c r="K127" i="3" s="1"/>
  <c r="T127" i="3"/>
  <c r="AB129" i="3"/>
  <c r="AC129" i="3" s="1"/>
  <c r="AE129" i="3" s="1"/>
  <c r="L129" i="3" s="1"/>
  <c r="AA129" i="3"/>
  <c r="AO131" i="3"/>
  <c r="K131" i="3" s="1"/>
  <c r="T131" i="3"/>
  <c r="AA136" i="3"/>
  <c r="O128" i="3"/>
  <c r="P128" i="3"/>
  <c r="O132" i="3"/>
  <c r="P132" i="3"/>
  <c r="T141" i="3"/>
  <c r="AE138" i="3"/>
  <c r="L138" i="3" s="1"/>
  <c r="AC130" i="3"/>
  <c r="AE130" i="3" s="1"/>
  <c r="L130" i="3" s="1"/>
  <c r="N130" i="3"/>
  <c r="T138" i="3"/>
  <c r="AF119" i="3"/>
  <c r="W119" i="3"/>
  <c r="AA122" i="3"/>
  <c r="AI124" i="3"/>
  <c r="AL124" i="3" s="1"/>
  <c r="AO124" i="3" s="1"/>
  <c r="K124" i="3" s="1"/>
  <c r="AG124" i="3"/>
  <c r="X124" i="3"/>
  <c r="AC135" i="3"/>
  <c r="AE135" i="3" s="1"/>
  <c r="L135" i="3" s="1"/>
  <c r="AO135" i="3"/>
  <c r="K135" i="3" s="1"/>
  <c r="N135" i="3" s="1"/>
  <c r="T135" i="3"/>
  <c r="AI140" i="3"/>
  <c r="AL140" i="3" s="1"/>
  <c r="AO140" i="3" s="1"/>
  <c r="K140" i="3" s="1"/>
  <c r="N140" i="3" s="1"/>
  <c r="AA140" i="3"/>
  <c r="AG140" i="3"/>
  <c r="X140" i="3"/>
  <c r="AO143" i="3"/>
  <c r="K143" i="3" s="1"/>
  <c r="T143" i="3"/>
  <c r="AF120" i="3"/>
  <c r="W120" i="3"/>
  <c r="AB124" i="3"/>
  <c r="AC124" i="3" s="1"/>
  <c r="AE124" i="3" s="1"/>
  <c r="L124" i="3" s="1"/>
  <c r="AA124" i="3"/>
  <c r="AG126" i="3"/>
  <c r="X126" i="3"/>
  <c r="AI126" i="3"/>
  <c r="AL126" i="3" s="1"/>
  <c r="AO126" i="3"/>
  <c r="K126" i="3" s="1"/>
  <c r="T137" i="3"/>
  <c r="AC139" i="3"/>
  <c r="AE139" i="3" s="1"/>
  <c r="L139" i="3" s="1"/>
  <c r="AC141" i="3"/>
  <c r="AC143" i="3"/>
  <c r="AE143" i="3" s="1"/>
  <c r="L143" i="3" s="1"/>
  <c r="AA130" i="3"/>
  <c r="W133" i="3"/>
  <c r="X134" i="3"/>
  <c r="W141" i="3"/>
  <c r="W139" i="3"/>
  <c r="AA139" i="3" s="1"/>
  <c r="W138" i="3"/>
  <c r="AA141" i="3"/>
  <c r="AA123" i="3"/>
  <c r="AB133" i="3"/>
  <c r="AC133" i="3" s="1"/>
  <c r="AE133" i="3" s="1"/>
  <c r="L133" i="3" s="1"/>
  <c r="AB141" i="3"/>
  <c r="W136" i="3"/>
  <c r="W125" i="3"/>
  <c r="AB139" i="3"/>
  <c r="W142" i="3"/>
  <c r="X143" i="3"/>
  <c r="T88" i="3"/>
  <c r="AO88" i="3"/>
  <c r="K88" i="3" s="1"/>
  <c r="T95" i="3"/>
  <c r="AO95" i="3"/>
  <c r="K95" i="3" s="1"/>
  <c r="N95" i="3" s="1"/>
  <c r="AI94" i="3"/>
  <c r="AL94" i="3" s="1"/>
  <c r="AG94" i="3"/>
  <c r="X94" i="3"/>
  <c r="AA90" i="3"/>
  <c r="AC90" i="3"/>
  <c r="AE90" i="3" s="1"/>
  <c r="L90" i="3" s="1"/>
  <c r="AB90" i="3"/>
  <c r="P95" i="3"/>
  <c r="O95" i="3"/>
  <c r="AB96" i="3"/>
  <c r="AC96" i="3" s="1"/>
  <c r="AE96" i="3" s="1"/>
  <c r="L96" i="3" s="1"/>
  <c r="AA96" i="3"/>
  <c r="AB101" i="3"/>
  <c r="AC101" i="3" s="1"/>
  <c r="AE101" i="3" s="1"/>
  <c r="L101" i="3" s="1"/>
  <c r="AA101" i="3"/>
  <c r="AB89" i="3"/>
  <c r="AC89" i="3" s="1"/>
  <c r="AE89" i="3" s="1"/>
  <c r="L89" i="3" s="1"/>
  <c r="AA89" i="3"/>
  <c r="AI90" i="3"/>
  <c r="AL90" i="3" s="1"/>
  <c r="AO90" i="3" s="1"/>
  <c r="K90" i="3" s="1"/>
  <c r="N90" i="3" s="1"/>
  <c r="AG90" i="3"/>
  <c r="X90" i="3"/>
  <c r="P93" i="3"/>
  <c r="O93" i="3"/>
  <c r="AI95" i="3"/>
  <c r="AL95" i="3" s="1"/>
  <c r="X95" i="3"/>
  <c r="AG95" i="3"/>
  <c r="AO99" i="3"/>
  <c r="K99" i="3" s="1"/>
  <c r="T99" i="3"/>
  <c r="AA94" i="3"/>
  <c r="AC88" i="3"/>
  <c r="AE88" i="3" s="1"/>
  <c r="L88" i="3" s="1"/>
  <c r="AB88" i="3"/>
  <c r="AB94" i="3"/>
  <c r="AC94" i="3" s="1"/>
  <c r="AE94" i="3" s="1"/>
  <c r="L94" i="3" s="1"/>
  <c r="AG98" i="3"/>
  <c r="X98" i="3"/>
  <c r="AI98" i="3"/>
  <c r="AL98" i="3" s="1"/>
  <c r="AO98" i="3"/>
  <c r="K98" i="3" s="1"/>
  <c r="N98" i="3" s="1"/>
  <c r="AC102" i="3"/>
  <c r="AE102" i="3" s="1"/>
  <c r="L102" i="3" s="1"/>
  <c r="AB106" i="3"/>
  <c r="AC106" i="3" s="1"/>
  <c r="AE106" i="3" s="1"/>
  <c r="L106" i="3" s="1"/>
  <c r="AA106" i="3"/>
  <c r="AF90" i="3"/>
  <c r="T91" i="3"/>
  <c r="AG93" i="3"/>
  <c r="X93" i="3"/>
  <c r="AO94" i="3"/>
  <c r="K94" i="3" s="1"/>
  <c r="N94" i="3" s="1"/>
  <c r="AO103" i="3"/>
  <c r="K103" i="3" s="1"/>
  <c r="N103" i="3" s="1"/>
  <c r="T103" i="3"/>
  <c r="AC107" i="3"/>
  <c r="AE107" i="3" s="1"/>
  <c r="L107" i="3" s="1"/>
  <c r="T113" i="3"/>
  <c r="AB92" i="3"/>
  <c r="AC92" i="3" s="1"/>
  <c r="AE92" i="3" s="1"/>
  <c r="L92" i="3" s="1"/>
  <c r="AI93" i="3"/>
  <c r="AL93" i="3" s="1"/>
  <c r="AO93" i="3" s="1"/>
  <c r="K93" i="3" s="1"/>
  <c r="N93" i="3" s="1"/>
  <c r="AB99" i="3"/>
  <c r="AC99" i="3" s="1"/>
  <c r="AE99" i="3" s="1"/>
  <c r="L99" i="3" s="1"/>
  <c r="T110" i="3"/>
  <c r="AC98" i="3"/>
  <c r="AE98" i="3" s="1"/>
  <c r="L98" i="3" s="1"/>
  <c r="AA98" i="3"/>
  <c r="AO102" i="3"/>
  <c r="K102" i="3" s="1"/>
  <c r="N102" i="3" s="1"/>
  <c r="T102" i="3"/>
  <c r="AF94" i="3"/>
  <c r="AB103" i="3"/>
  <c r="AI112" i="3"/>
  <c r="AL112" i="3" s="1"/>
  <c r="AO112" i="3" s="1"/>
  <c r="K112" i="3" s="1"/>
  <c r="N112" i="3" s="1"/>
  <c r="AA112" i="3"/>
  <c r="AG112" i="3"/>
  <c r="X112" i="3"/>
  <c r="AF109" i="3"/>
  <c r="W109" i="3"/>
  <c r="N100" i="3"/>
  <c r="AO101" i="3"/>
  <c r="K101" i="3" s="1"/>
  <c r="T101" i="3"/>
  <c r="O104" i="3"/>
  <c r="P104" i="3"/>
  <c r="T109" i="3"/>
  <c r="AB114" i="3"/>
  <c r="AC114" i="3" s="1"/>
  <c r="AE114" i="3" s="1"/>
  <c r="L114" i="3" s="1"/>
  <c r="AF91" i="3"/>
  <c r="W91" i="3"/>
  <c r="O100" i="3"/>
  <c r="P100" i="3"/>
  <c r="AO89" i="3"/>
  <c r="K89" i="3" s="1"/>
  <c r="AF92" i="3"/>
  <c r="W92" i="3"/>
  <c r="T105" i="3"/>
  <c r="AO106" i="3"/>
  <c r="K106" i="3" s="1"/>
  <c r="T106" i="3"/>
  <c r="AC108" i="3"/>
  <c r="AE108" i="3" s="1"/>
  <c r="L108" i="3" s="1"/>
  <c r="AE112" i="3"/>
  <c r="L112" i="3" s="1"/>
  <c r="AC115" i="3"/>
  <c r="AE115" i="3" s="1"/>
  <c r="L115" i="3" s="1"/>
  <c r="AO115" i="3"/>
  <c r="K115" i="3" s="1"/>
  <c r="AI96" i="3"/>
  <c r="AL96" i="3" s="1"/>
  <c r="AO96" i="3" s="1"/>
  <c r="K96" i="3" s="1"/>
  <c r="N96" i="3" s="1"/>
  <c r="AG96" i="3"/>
  <c r="X96" i="3"/>
  <c r="N104" i="3"/>
  <c r="AA102" i="3"/>
  <c r="AC103" i="3"/>
  <c r="AE103" i="3" s="1"/>
  <c r="L103" i="3" s="1"/>
  <c r="W105" i="3"/>
  <c r="X106" i="3"/>
  <c r="AG106" i="3"/>
  <c r="AA108" i="3"/>
  <c r="AI108" i="3"/>
  <c r="AL108" i="3" s="1"/>
  <c r="AO108" i="3" s="1"/>
  <c r="K108" i="3" s="1"/>
  <c r="AB109" i="3"/>
  <c r="AC109" i="3" s="1"/>
  <c r="AC110" i="3"/>
  <c r="W113" i="3"/>
  <c r="W111" i="3"/>
  <c r="AA105" i="3"/>
  <c r="W110" i="3"/>
  <c r="AA110" i="3" s="1"/>
  <c r="AA95" i="3"/>
  <c r="W97" i="3"/>
  <c r="AA99" i="3"/>
  <c r="AA103" i="3"/>
  <c r="X108" i="3"/>
  <c r="X107" i="3"/>
  <c r="W114" i="3"/>
  <c r="X115" i="3"/>
  <c r="AB60" i="3"/>
  <c r="AC60" i="3" s="1"/>
  <c r="AE60" i="3" s="1"/>
  <c r="L60" i="3" s="1"/>
  <c r="AA60" i="3"/>
  <c r="T67" i="3"/>
  <c r="AG62" i="3"/>
  <c r="AI62" i="3"/>
  <c r="AL62" i="3" s="1"/>
  <c r="AO62" i="3" s="1"/>
  <c r="K62" i="3" s="1"/>
  <c r="X62" i="3"/>
  <c r="T66" i="3"/>
  <c r="AA70" i="3"/>
  <c r="AB70" i="3"/>
  <c r="AC70" i="3" s="1"/>
  <c r="AE70" i="3" s="1"/>
  <c r="L70" i="3" s="1"/>
  <c r="P67" i="3"/>
  <c r="O67" i="3"/>
  <c r="AB63" i="3"/>
  <c r="AC63" i="3" s="1"/>
  <c r="AE63" i="3" s="1"/>
  <c r="L63" i="3" s="1"/>
  <c r="T64" i="3"/>
  <c r="T65" i="3"/>
  <c r="AE66" i="3"/>
  <c r="L66" i="3" s="1"/>
  <c r="AB73" i="3"/>
  <c r="AC73" i="3" s="1"/>
  <c r="AE73" i="3" s="1"/>
  <c r="L73" i="3" s="1"/>
  <c r="AA73" i="3"/>
  <c r="AI66" i="3"/>
  <c r="AL66" i="3" s="1"/>
  <c r="AO66" i="3" s="1"/>
  <c r="K66" i="3" s="1"/>
  <c r="N66" i="3" s="1"/>
  <c r="AG66" i="3"/>
  <c r="X66" i="3"/>
  <c r="AA62" i="3"/>
  <c r="P65" i="3"/>
  <c r="O65" i="3"/>
  <c r="AI67" i="3"/>
  <c r="AL67" i="3" s="1"/>
  <c r="AO67" i="3" s="1"/>
  <c r="K67" i="3" s="1"/>
  <c r="N67" i="3" s="1"/>
  <c r="AG67" i="3"/>
  <c r="X67" i="3"/>
  <c r="AA66" i="3"/>
  <c r="AI65" i="3"/>
  <c r="AL65" i="3" s="1"/>
  <c r="AO65" i="3" s="1"/>
  <c r="K65" i="3" s="1"/>
  <c r="N65" i="3" s="1"/>
  <c r="T68" i="3"/>
  <c r="AO72" i="3"/>
  <c r="K72" i="3" s="1"/>
  <c r="AO75" i="3"/>
  <c r="K75" i="3" s="1"/>
  <c r="T75" i="3"/>
  <c r="AC77" i="3"/>
  <c r="T79" i="3"/>
  <c r="AI84" i="3"/>
  <c r="AL84" i="3" s="1"/>
  <c r="AO84" i="3" s="1"/>
  <c r="K84" i="3" s="1"/>
  <c r="N84" i="3" s="1"/>
  <c r="AA84" i="3"/>
  <c r="AG84" i="3"/>
  <c r="X84" i="3"/>
  <c r="AF64" i="3"/>
  <c r="W64" i="3"/>
  <c r="P84" i="3"/>
  <c r="O84" i="3"/>
  <c r="AB75" i="3"/>
  <c r="AC75" i="3" s="1"/>
  <c r="AE75" i="3" s="1"/>
  <c r="L75" i="3" s="1"/>
  <c r="AF75" i="3"/>
  <c r="AB78" i="3"/>
  <c r="AC78" i="3" s="1"/>
  <c r="AE78" i="3" s="1"/>
  <c r="L78" i="3" s="1"/>
  <c r="AA78" i="3"/>
  <c r="X60" i="3"/>
  <c r="O76" i="3"/>
  <c r="P76" i="3"/>
  <c r="AC80" i="3"/>
  <c r="AE80" i="3" s="1"/>
  <c r="L80" i="3" s="1"/>
  <c r="AE87" i="3"/>
  <c r="L87" i="3" s="1"/>
  <c r="AC68" i="3"/>
  <c r="AE68" i="3" s="1"/>
  <c r="L68" i="3" s="1"/>
  <c r="AB68" i="3"/>
  <c r="AA68" i="3"/>
  <c r="AG70" i="3"/>
  <c r="X70" i="3"/>
  <c r="AI70" i="3"/>
  <c r="AL70" i="3" s="1"/>
  <c r="AO70" i="3"/>
  <c r="K70" i="3" s="1"/>
  <c r="T61" i="3"/>
  <c r="AB62" i="3"/>
  <c r="AC62" i="3" s="1"/>
  <c r="AE62" i="3" s="1"/>
  <c r="L62" i="3" s="1"/>
  <c r="AO71" i="3"/>
  <c r="K71" i="3" s="1"/>
  <c r="T71" i="3"/>
  <c r="AB81" i="3"/>
  <c r="AC81" i="3" s="1"/>
  <c r="AE81" i="3" s="1"/>
  <c r="L81" i="3" s="1"/>
  <c r="AF63" i="3"/>
  <c r="W63" i="3"/>
  <c r="AI68" i="3"/>
  <c r="AL68" i="3" s="1"/>
  <c r="AO68" i="3" s="1"/>
  <c r="K68" i="3" s="1"/>
  <c r="N68" i="3" s="1"/>
  <c r="AG68" i="3"/>
  <c r="X68" i="3"/>
  <c r="AF81" i="3"/>
  <c r="W81" i="3"/>
  <c r="AC61" i="3"/>
  <c r="AE61" i="3" s="1"/>
  <c r="L61" i="3" s="1"/>
  <c r="AF62" i="3"/>
  <c r="T63" i="3"/>
  <c r="AG65" i="3"/>
  <c r="X65" i="3"/>
  <c r="AB71" i="3"/>
  <c r="AC71" i="3" s="1"/>
  <c r="AE71" i="3" s="1"/>
  <c r="L71" i="3" s="1"/>
  <c r="AF71" i="3"/>
  <c r="AC74" i="3"/>
  <c r="AE74" i="3" s="1"/>
  <c r="L74" i="3" s="1"/>
  <c r="AO74" i="3"/>
  <c r="K74" i="3" s="1"/>
  <c r="N74" i="3" s="1"/>
  <c r="T74" i="3"/>
  <c r="T85" i="3"/>
  <c r="T87" i="3"/>
  <c r="AC86" i="3"/>
  <c r="AE86" i="3" s="1"/>
  <c r="L86" i="3" s="1"/>
  <c r="AB86" i="3"/>
  <c r="AA61" i="3"/>
  <c r="AC82" i="3"/>
  <c r="AE82" i="3" s="1"/>
  <c r="L82" i="3" s="1"/>
  <c r="AO82" i="3"/>
  <c r="K82" i="3" s="1"/>
  <c r="N82" i="3" s="1"/>
  <c r="T82" i="3"/>
  <c r="AA74" i="3"/>
  <c r="W77" i="3"/>
  <c r="X78" i="3"/>
  <c r="AG78" i="3"/>
  <c r="AA80" i="3"/>
  <c r="W85" i="3"/>
  <c r="W83" i="3"/>
  <c r="AA83" i="3" s="1"/>
  <c r="AA67" i="3"/>
  <c r="AA72" i="3"/>
  <c r="AB72" i="3"/>
  <c r="AC72" i="3" s="1"/>
  <c r="AE72" i="3" s="1"/>
  <c r="L72" i="3" s="1"/>
  <c r="W80" i="3"/>
  <c r="W69" i="3"/>
  <c r="W79" i="3"/>
  <c r="AE79" i="3" s="1"/>
  <c r="L79" i="3" s="1"/>
  <c r="AB83" i="3"/>
  <c r="AC83" i="3" s="1"/>
  <c r="AE83" i="3" s="1"/>
  <c r="L83" i="3" s="1"/>
  <c r="W87" i="3"/>
  <c r="W86" i="3"/>
  <c r="AB39" i="3"/>
  <c r="AC39" i="3" s="1"/>
  <c r="AE39" i="3" s="1"/>
  <c r="L39" i="3" s="1"/>
  <c r="AA39" i="3"/>
  <c r="AC40" i="3"/>
  <c r="AE40" i="3" s="1"/>
  <c r="L40" i="3" s="1"/>
  <c r="AB40" i="3"/>
  <c r="AA40" i="3"/>
  <c r="AB33" i="3"/>
  <c r="AC33" i="3" s="1"/>
  <c r="AE33" i="3" s="1"/>
  <c r="L33" i="3" s="1"/>
  <c r="AA33" i="3"/>
  <c r="T38" i="3"/>
  <c r="AO38" i="3"/>
  <c r="K38" i="3" s="1"/>
  <c r="N38" i="3" s="1"/>
  <c r="AB41" i="3"/>
  <c r="AC41" i="3" s="1"/>
  <c r="AE41" i="3" s="1"/>
  <c r="L41" i="3" s="1"/>
  <c r="T36" i="3"/>
  <c r="P38" i="3"/>
  <c r="O38" i="3"/>
  <c r="N42" i="3"/>
  <c r="T32" i="3"/>
  <c r="AO32" i="3"/>
  <c r="K32" i="3" s="1"/>
  <c r="N32" i="3" s="1"/>
  <c r="P34" i="3"/>
  <c r="O34" i="3"/>
  <c r="T39" i="3"/>
  <c r="AO39" i="3"/>
  <c r="K39" i="3" s="1"/>
  <c r="AO40" i="3"/>
  <c r="K40" i="3" s="1"/>
  <c r="N40" i="3" s="1"/>
  <c r="T40" i="3"/>
  <c r="AI34" i="3"/>
  <c r="AL34" i="3" s="1"/>
  <c r="AO34" i="3" s="1"/>
  <c r="K34" i="3" s="1"/>
  <c r="N34" i="3" s="1"/>
  <c r="X34" i="3"/>
  <c r="AG34" i="3"/>
  <c r="AC51" i="3"/>
  <c r="AB51" i="3"/>
  <c r="AA51" i="3"/>
  <c r="X39" i="3"/>
  <c r="AO46" i="3"/>
  <c r="K46" i="3" s="1"/>
  <c r="T46" i="3"/>
  <c r="AI33" i="3"/>
  <c r="AL33" i="3" s="1"/>
  <c r="AO33" i="3" s="1"/>
  <c r="K33" i="3" s="1"/>
  <c r="AF34" i="3"/>
  <c r="AB35" i="3"/>
  <c r="AC35" i="3" s="1"/>
  <c r="AE35" i="3" s="1"/>
  <c r="L35" i="3" s="1"/>
  <c r="T35" i="3"/>
  <c r="W37" i="3"/>
  <c r="AB43" i="3"/>
  <c r="AC43" i="3" s="1"/>
  <c r="AE43" i="3" s="1"/>
  <c r="L43" i="3" s="1"/>
  <c r="AO48" i="3"/>
  <c r="K48" i="3" s="1"/>
  <c r="T48" i="3"/>
  <c r="AO49" i="3"/>
  <c r="K49" i="3" s="1"/>
  <c r="T55" i="3"/>
  <c r="X33" i="3"/>
  <c r="AA35" i="3"/>
  <c r="AO52" i="3"/>
  <c r="K52" i="3" s="1"/>
  <c r="T52" i="3"/>
  <c r="AB36" i="3"/>
  <c r="AC36" i="3" s="1"/>
  <c r="AE36" i="3" s="1"/>
  <c r="L36" i="3" s="1"/>
  <c r="AI49" i="3"/>
  <c r="AL49" i="3" s="1"/>
  <c r="AA49" i="3"/>
  <c r="AG49" i="3"/>
  <c r="X49" i="3"/>
  <c r="AI57" i="3"/>
  <c r="AL57" i="3" s="1"/>
  <c r="AO57" i="3" s="1"/>
  <c r="K57" i="3" s="1"/>
  <c r="N57" i="3" s="1"/>
  <c r="AA57" i="3"/>
  <c r="AG57" i="3"/>
  <c r="X57" i="3"/>
  <c r="AO43" i="3"/>
  <c r="K43" i="3" s="1"/>
  <c r="T43" i="3"/>
  <c r="AB47" i="3"/>
  <c r="AC47" i="3" s="1"/>
  <c r="AE47" i="3" s="1"/>
  <c r="L47" i="3" s="1"/>
  <c r="AE49" i="3"/>
  <c r="L49" i="3" s="1"/>
  <c r="AA53" i="3"/>
  <c r="AC32" i="3"/>
  <c r="AE32" i="3" s="1"/>
  <c r="L32" i="3" s="1"/>
  <c r="AB32" i="3"/>
  <c r="AG38" i="3"/>
  <c r="N50" i="3"/>
  <c r="AE57" i="3"/>
  <c r="L57" i="3" s="1"/>
  <c r="AE58" i="3"/>
  <c r="L58" i="3" s="1"/>
  <c r="AC45" i="3"/>
  <c r="AE45" i="3" s="1"/>
  <c r="L45" i="3" s="1"/>
  <c r="AF35" i="3"/>
  <c r="W35" i="3"/>
  <c r="AF36" i="3"/>
  <c r="W36" i="3"/>
  <c r="AA36" i="3" s="1"/>
  <c r="X38" i="3"/>
  <c r="AG42" i="3"/>
  <c r="X42" i="3"/>
  <c r="AC44" i="3"/>
  <c r="AE44" i="3" s="1"/>
  <c r="L44" i="3" s="1"/>
  <c r="AO47" i="3"/>
  <c r="K47" i="3" s="1"/>
  <c r="T47" i="3"/>
  <c r="AC50" i="3"/>
  <c r="AE50" i="3" s="1"/>
  <c r="L50" i="3" s="1"/>
  <c r="AF54" i="3"/>
  <c r="W54" i="3"/>
  <c r="AE54" i="3" s="1"/>
  <c r="L54" i="3" s="1"/>
  <c r="T59" i="3"/>
  <c r="AA38" i="3"/>
  <c r="AG39" i="3"/>
  <c r="AC42" i="3"/>
  <c r="AE42" i="3" s="1"/>
  <c r="L42" i="3" s="1"/>
  <c r="AB42" i="3"/>
  <c r="AO44" i="3"/>
  <c r="K44" i="3" s="1"/>
  <c r="T44" i="3"/>
  <c r="AO45" i="3"/>
  <c r="K45" i="3" s="1"/>
  <c r="T45" i="3"/>
  <c r="AB46" i="3"/>
  <c r="AC46" i="3" s="1"/>
  <c r="AE46" i="3" s="1"/>
  <c r="L46" i="3" s="1"/>
  <c r="AB52" i="3"/>
  <c r="AC52" i="3" s="1"/>
  <c r="AE52" i="3" s="1"/>
  <c r="L52" i="3" s="1"/>
  <c r="AC53" i="3"/>
  <c r="W56" i="3"/>
  <c r="AA59" i="3"/>
  <c r="AA45" i="3"/>
  <c r="AA50" i="3"/>
  <c r="W55" i="3"/>
  <c r="AB45" i="3"/>
  <c r="AA44" i="3"/>
  <c r="AA48" i="3"/>
  <c r="W53" i="3"/>
  <c r="AA56" i="3"/>
  <c r="AB44" i="3"/>
  <c r="AB48" i="3"/>
  <c r="AC48" i="3" s="1"/>
  <c r="AE48" i="3" s="1"/>
  <c r="L48" i="3" s="1"/>
  <c r="AB56" i="3"/>
  <c r="AC56" i="3" s="1"/>
  <c r="AE56" i="3" s="1"/>
  <c r="L56" i="3" s="1"/>
  <c r="W41" i="3"/>
  <c r="AA41" i="3" s="1"/>
  <c r="AA43" i="3"/>
  <c r="W51" i="3"/>
  <c r="W59" i="3"/>
  <c r="W58" i="3"/>
  <c r="AF22" i="3"/>
  <c r="AB31" i="3"/>
  <c r="AC31" i="3" s="1"/>
  <c r="AE31" i="3" s="1"/>
  <c r="L31" i="3" s="1"/>
  <c r="AI31" i="3"/>
  <c r="AL31" i="3" s="1"/>
  <c r="AO31" i="3" s="1"/>
  <c r="K31" i="3" s="1"/>
  <c r="AG31" i="3"/>
  <c r="AA31" i="3"/>
  <c r="AF31" i="3"/>
  <c r="T31" i="3"/>
  <c r="T30" i="3"/>
  <c r="AI30" i="3"/>
  <c r="AL30" i="3" s="1"/>
  <c r="AO30" i="3" s="1"/>
  <c r="K30" i="3" s="1"/>
  <c r="AG30" i="3"/>
  <c r="AA30" i="3"/>
  <c r="AB30" i="3"/>
  <c r="AC30" i="3" s="1"/>
  <c r="AE30" i="3" s="1"/>
  <c r="L30" i="3" s="1"/>
  <c r="AF30" i="3"/>
  <c r="AF23" i="3"/>
  <c r="AB29" i="3"/>
  <c r="AC29" i="3" s="1"/>
  <c r="AE29" i="3" s="1"/>
  <c r="L29" i="3" s="1"/>
  <c r="AG29" i="3"/>
  <c r="AI29" i="3"/>
  <c r="AL29" i="3" s="1"/>
  <c r="AO29" i="3" s="1"/>
  <c r="K29" i="3" s="1"/>
  <c r="AG23" i="3"/>
  <c r="T29" i="3"/>
  <c r="AA29" i="3"/>
  <c r="AF29" i="3"/>
  <c r="AB27" i="3"/>
  <c r="AC27" i="3" s="1"/>
  <c r="AE27" i="3" s="1"/>
  <c r="L27" i="3" s="1"/>
  <c r="W26" i="3"/>
  <c r="W25" i="3"/>
  <c r="W24" i="3"/>
  <c r="AI23" i="3"/>
  <c r="AL23" i="3" s="1"/>
  <c r="AO23" i="3" s="1"/>
  <c r="K23" i="3" s="1"/>
  <c r="T26" i="3"/>
  <c r="AB23" i="3"/>
  <c r="AC23" i="3" s="1"/>
  <c r="AE23" i="3" s="1"/>
  <c r="L23" i="3" s="1"/>
  <c r="AA23" i="3"/>
  <c r="AI27" i="3"/>
  <c r="AL27" i="3" s="1"/>
  <c r="AO27" i="3" s="1"/>
  <c r="K27" i="3" s="1"/>
  <c r="AG27" i="3"/>
  <c r="AA21" i="3"/>
  <c r="AB21" i="3"/>
  <c r="AC21" i="3" s="1"/>
  <c r="AE21" i="3" s="1"/>
  <c r="L21" i="3" s="1"/>
  <c r="T21" i="3"/>
  <c r="AB22" i="3"/>
  <c r="AC22" i="3" s="1"/>
  <c r="AE22" i="3" s="1"/>
  <c r="L22" i="3" s="1"/>
  <c r="AA22" i="3"/>
  <c r="T23" i="3"/>
  <c r="T22" i="3"/>
  <c r="AG21" i="3"/>
  <c r="AI21" i="3"/>
  <c r="AL21" i="3" s="1"/>
  <c r="AO21" i="3" s="1"/>
  <c r="K21" i="3" s="1"/>
  <c r="T24" i="3"/>
  <c r="T25" i="3"/>
  <c r="AI22" i="3"/>
  <c r="AL22" i="3" s="1"/>
  <c r="AO22" i="3" s="1"/>
  <c r="K22" i="3" s="1"/>
  <c r="AG22" i="3"/>
  <c r="AB25" i="3"/>
  <c r="AC25" i="3" s="1"/>
  <c r="AF27" i="3"/>
  <c r="AB24" i="3"/>
  <c r="AC24" i="3" s="1"/>
  <c r="AA27" i="3"/>
  <c r="AF21" i="3"/>
  <c r="AB26" i="3"/>
  <c r="AC26" i="3" s="1"/>
  <c r="T27" i="3"/>
  <c r="AI28" i="3"/>
  <c r="AL28" i="3" s="1"/>
  <c r="AO28" i="3" s="1"/>
  <c r="K28" i="3" s="1"/>
  <c r="AG28" i="3"/>
  <c r="T28" i="3"/>
  <c r="AA28" i="3"/>
  <c r="AB28" i="3"/>
  <c r="AC28" i="3" s="1"/>
  <c r="AE28" i="3" s="1"/>
  <c r="L28" i="3" s="1"/>
  <c r="AF28" i="3"/>
  <c r="P134" i="3" l="1"/>
  <c r="O134" i="3"/>
  <c r="N134" i="3"/>
  <c r="O124" i="3"/>
  <c r="P124" i="3"/>
  <c r="P137" i="3"/>
  <c r="O137" i="3"/>
  <c r="O120" i="3"/>
  <c r="P120" i="3"/>
  <c r="P119" i="3"/>
  <c r="O119" i="3"/>
  <c r="P126" i="3"/>
  <c r="O126" i="3"/>
  <c r="P142" i="3"/>
  <c r="O142" i="3"/>
  <c r="P131" i="3"/>
  <c r="O131" i="3"/>
  <c r="P117" i="3"/>
  <c r="O117" i="3"/>
  <c r="N117" i="3"/>
  <c r="O116" i="3"/>
  <c r="P116" i="3"/>
  <c r="P133" i="3"/>
  <c r="O133" i="3"/>
  <c r="P129" i="3"/>
  <c r="O129" i="3"/>
  <c r="N129" i="3"/>
  <c r="P127" i="3"/>
  <c r="O127" i="3"/>
  <c r="AI138" i="3"/>
  <c r="AL138" i="3" s="1"/>
  <c r="AO138" i="3" s="1"/>
  <c r="K138" i="3" s="1"/>
  <c r="N138" i="3" s="1"/>
  <c r="AA138" i="3"/>
  <c r="AG138" i="3"/>
  <c r="X138" i="3"/>
  <c r="AE141" i="3"/>
  <c r="L141" i="3" s="1"/>
  <c r="P135" i="3"/>
  <c r="O135" i="3"/>
  <c r="AG120" i="3"/>
  <c r="X120" i="3"/>
  <c r="AI120" i="3"/>
  <c r="AL120" i="3" s="1"/>
  <c r="AO120" i="3" s="1"/>
  <c r="K120" i="3" s="1"/>
  <c r="N120" i="3" s="1"/>
  <c r="P125" i="3"/>
  <c r="O125" i="3"/>
  <c r="AI119" i="3"/>
  <c r="AL119" i="3" s="1"/>
  <c r="AO119" i="3" s="1"/>
  <c r="K119" i="3" s="1"/>
  <c r="N119" i="3" s="1"/>
  <c r="X119" i="3"/>
  <c r="AG119" i="3"/>
  <c r="O139" i="3"/>
  <c r="P139" i="3"/>
  <c r="N143" i="3"/>
  <c r="N131" i="3"/>
  <c r="AA120" i="3"/>
  <c r="N126" i="3"/>
  <c r="AI137" i="3"/>
  <c r="AL137" i="3" s="1"/>
  <c r="AO137" i="3" s="1"/>
  <c r="K137" i="3" s="1"/>
  <c r="N137" i="3" s="1"/>
  <c r="AA137" i="3"/>
  <c r="AG137" i="3"/>
  <c r="X137" i="3"/>
  <c r="AI133" i="3"/>
  <c r="AL133" i="3" s="1"/>
  <c r="AO133" i="3" s="1"/>
  <c r="K133" i="3" s="1"/>
  <c r="N133" i="3" s="1"/>
  <c r="X133" i="3"/>
  <c r="AG133" i="3"/>
  <c r="O138" i="3"/>
  <c r="P138" i="3"/>
  <c r="N127" i="3"/>
  <c r="P143" i="3"/>
  <c r="O143" i="3"/>
  <c r="AA133" i="3"/>
  <c r="AG136" i="3"/>
  <c r="X136" i="3"/>
  <c r="AI136" i="3"/>
  <c r="AL136" i="3" s="1"/>
  <c r="AO136" i="3" s="1"/>
  <c r="K136" i="3" s="1"/>
  <c r="AA119" i="3"/>
  <c r="N116" i="3"/>
  <c r="AI142" i="3"/>
  <c r="AL142" i="3" s="1"/>
  <c r="AO142" i="3" s="1"/>
  <c r="K142" i="3" s="1"/>
  <c r="N142" i="3" s="1"/>
  <c r="AG142" i="3"/>
  <c r="X142" i="3"/>
  <c r="AG125" i="3"/>
  <c r="AA125" i="3"/>
  <c r="AI125" i="3"/>
  <c r="AL125" i="3" s="1"/>
  <c r="AO125" i="3" s="1"/>
  <c r="K125" i="3" s="1"/>
  <c r="N125" i="3" s="1"/>
  <c r="X125" i="3"/>
  <c r="AI139" i="3"/>
  <c r="AL139" i="3" s="1"/>
  <c r="AO139" i="3" s="1"/>
  <c r="K139" i="3" s="1"/>
  <c r="N139" i="3" s="1"/>
  <c r="AG139" i="3"/>
  <c r="X139" i="3"/>
  <c r="AI141" i="3"/>
  <c r="AL141" i="3" s="1"/>
  <c r="AO141" i="3" s="1"/>
  <c r="K141" i="3" s="1"/>
  <c r="N141" i="3" s="1"/>
  <c r="X141" i="3"/>
  <c r="AG141" i="3"/>
  <c r="N124" i="3"/>
  <c r="P130" i="3"/>
  <c r="O130" i="3"/>
  <c r="AE136" i="3"/>
  <c r="L136" i="3" s="1"/>
  <c r="AA142" i="3"/>
  <c r="P99" i="3"/>
  <c r="O99" i="3"/>
  <c r="P92" i="3"/>
  <c r="O92" i="3"/>
  <c r="P89" i="3"/>
  <c r="O89" i="3"/>
  <c r="P114" i="3"/>
  <c r="O114" i="3"/>
  <c r="P101" i="3"/>
  <c r="O101" i="3"/>
  <c r="P106" i="3"/>
  <c r="O106" i="3"/>
  <c r="O96" i="3"/>
  <c r="P96" i="3"/>
  <c r="AI114" i="3"/>
  <c r="AL114" i="3" s="1"/>
  <c r="AO114" i="3" s="1"/>
  <c r="K114" i="3" s="1"/>
  <c r="N114" i="3" s="1"/>
  <c r="AG114" i="3"/>
  <c r="X114" i="3"/>
  <c r="AI109" i="3"/>
  <c r="AL109" i="3" s="1"/>
  <c r="AO109" i="3" s="1"/>
  <c r="K109" i="3" s="1"/>
  <c r="AG109" i="3"/>
  <c r="X109" i="3"/>
  <c r="N99" i="3"/>
  <c r="AI111" i="3"/>
  <c r="AL111" i="3" s="1"/>
  <c r="AO111" i="3" s="1"/>
  <c r="K111" i="3" s="1"/>
  <c r="N111" i="3" s="1"/>
  <c r="AA111" i="3"/>
  <c r="AG111" i="3"/>
  <c r="X111" i="3"/>
  <c r="AI105" i="3"/>
  <c r="AL105" i="3" s="1"/>
  <c r="AO105" i="3" s="1"/>
  <c r="K105" i="3" s="1"/>
  <c r="AG105" i="3"/>
  <c r="X105" i="3"/>
  <c r="N106" i="3"/>
  <c r="AG91" i="3"/>
  <c r="AA91" i="3"/>
  <c r="AI91" i="3"/>
  <c r="AL91" i="3" s="1"/>
  <c r="AO91" i="3" s="1"/>
  <c r="K91" i="3" s="1"/>
  <c r="X91" i="3"/>
  <c r="AE111" i="3"/>
  <c r="L111" i="3" s="1"/>
  <c r="AI113" i="3"/>
  <c r="AL113" i="3" s="1"/>
  <c r="AO113" i="3" s="1"/>
  <c r="K113" i="3" s="1"/>
  <c r="AG113" i="3"/>
  <c r="X113" i="3"/>
  <c r="P103" i="3"/>
  <c r="O103" i="3"/>
  <c r="AE105" i="3"/>
  <c r="L105" i="3" s="1"/>
  <c r="P94" i="3"/>
  <c r="O94" i="3"/>
  <c r="AE110" i="3"/>
  <c r="L110" i="3" s="1"/>
  <c r="N115" i="3"/>
  <c r="AA114" i="3"/>
  <c r="P98" i="3"/>
  <c r="O98" i="3"/>
  <c r="O88" i="3"/>
  <c r="P88" i="3"/>
  <c r="AI110" i="3"/>
  <c r="AL110" i="3" s="1"/>
  <c r="AO110" i="3" s="1"/>
  <c r="K110" i="3" s="1"/>
  <c r="AG110" i="3"/>
  <c r="X110" i="3"/>
  <c r="P108" i="3"/>
  <c r="O108" i="3"/>
  <c r="P107" i="3"/>
  <c r="O107" i="3"/>
  <c r="AE109" i="3"/>
  <c r="L109" i="3" s="1"/>
  <c r="P115" i="3"/>
  <c r="O115" i="3"/>
  <c r="AG92" i="3"/>
  <c r="X92" i="3"/>
  <c r="AI92" i="3"/>
  <c r="AL92" i="3" s="1"/>
  <c r="AO92" i="3" s="1"/>
  <c r="K92" i="3" s="1"/>
  <c r="N92" i="3" s="1"/>
  <c r="N101" i="3"/>
  <c r="P102" i="3"/>
  <c r="O102" i="3"/>
  <c r="AE97" i="3"/>
  <c r="L97" i="3" s="1"/>
  <c r="AA97" i="3"/>
  <c r="X97" i="3"/>
  <c r="AI97" i="3"/>
  <c r="AL97" i="3" s="1"/>
  <c r="AO97" i="3" s="1"/>
  <c r="K97" i="3" s="1"/>
  <c r="N97" i="3" s="1"/>
  <c r="AG97" i="3"/>
  <c r="N108" i="3"/>
  <c r="AA109" i="3"/>
  <c r="AE113" i="3"/>
  <c r="L113" i="3" s="1"/>
  <c r="AA92" i="3"/>
  <c r="P112" i="3"/>
  <c r="O112" i="3"/>
  <c r="N89" i="3"/>
  <c r="AA113" i="3"/>
  <c r="N107" i="3"/>
  <c r="N88" i="3"/>
  <c r="P90" i="3"/>
  <c r="O90" i="3"/>
  <c r="AE91" i="3"/>
  <c r="L91" i="3" s="1"/>
  <c r="P70" i="3"/>
  <c r="O70" i="3"/>
  <c r="O60" i="3"/>
  <c r="P60" i="3"/>
  <c r="N60" i="3"/>
  <c r="P73" i="3"/>
  <c r="O73" i="3"/>
  <c r="N73" i="3"/>
  <c r="O72" i="3"/>
  <c r="P72" i="3"/>
  <c r="O83" i="3"/>
  <c r="P83" i="3"/>
  <c r="P79" i="3"/>
  <c r="O79" i="3"/>
  <c r="P78" i="3"/>
  <c r="O78" i="3"/>
  <c r="N78" i="3"/>
  <c r="P71" i="3"/>
  <c r="O71" i="3"/>
  <c r="P62" i="3"/>
  <c r="O62" i="3"/>
  <c r="P63" i="3"/>
  <c r="O63" i="3"/>
  <c r="P75" i="3"/>
  <c r="O75" i="3"/>
  <c r="P86" i="3"/>
  <c r="O86" i="3"/>
  <c r="O68" i="3"/>
  <c r="P68" i="3"/>
  <c r="O82" i="3"/>
  <c r="P82" i="3"/>
  <c r="AI63" i="3"/>
  <c r="AL63" i="3" s="1"/>
  <c r="AO63" i="3" s="1"/>
  <c r="K63" i="3" s="1"/>
  <c r="N63" i="3" s="1"/>
  <c r="X63" i="3"/>
  <c r="AG63" i="3"/>
  <c r="AI81" i="3"/>
  <c r="AL81" i="3" s="1"/>
  <c r="AO81" i="3" s="1"/>
  <c r="K81" i="3" s="1"/>
  <c r="N81" i="3" s="1"/>
  <c r="AA81" i="3"/>
  <c r="AG81" i="3"/>
  <c r="X81" i="3"/>
  <c r="N72" i="3"/>
  <c r="AI83" i="3"/>
  <c r="AL83" i="3" s="1"/>
  <c r="AO83" i="3" s="1"/>
  <c r="K83" i="3" s="1"/>
  <c r="N83" i="3" s="1"/>
  <c r="AG83" i="3"/>
  <c r="X83" i="3"/>
  <c r="N70" i="3"/>
  <c r="P81" i="3"/>
  <c r="O81" i="3"/>
  <c r="P66" i="3"/>
  <c r="O66" i="3"/>
  <c r="AA63" i="3"/>
  <c r="P61" i="3"/>
  <c r="O61" i="3"/>
  <c r="AI77" i="3"/>
  <c r="AL77" i="3" s="1"/>
  <c r="AO77" i="3" s="1"/>
  <c r="K77" i="3" s="1"/>
  <c r="N77" i="3" s="1"/>
  <c r="AA77" i="3"/>
  <c r="X77" i="3"/>
  <c r="AG77" i="3"/>
  <c r="N61" i="3"/>
  <c r="AI85" i="3"/>
  <c r="AL85" i="3" s="1"/>
  <c r="AO85" i="3" s="1"/>
  <c r="K85" i="3" s="1"/>
  <c r="AA85" i="3"/>
  <c r="AG85" i="3"/>
  <c r="X85" i="3"/>
  <c r="AI86" i="3"/>
  <c r="AL86" i="3" s="1"/>
  <c r="AO86" i="3" s="1"/>
  <c r="K86" i="3" s="1"/>
  <c r="N86" i="3" s="1"/>
  <c r="AG86" i="3"/>
  <c r="X86" i="3"/>
  <c r="AA86" i="3"/>
  <c r="N71" i="3"/>
  <c r="AE85" i="3"/>
  <c r="L85" i="3" s="1"/>
  <c r="AG79" i="3"/>
  <c r="X79" i="3"/>
  <c r="AI79" i="3"/>
  <c r="AL79" i="3" s="1"/>
  <c r="AO79" i="3" s="1"/>
  <c r="K79" i="3" s="1"/>
  <c r="N79" i="3" s="1"/>
  <c r="AA79" i="3"/>
  <c r="P74" i="3"/>
  <c r="O74" i="3"/>
  <c r="P87" i="3"/>
  <c r="O87" i="3"/>
  <c r="N75" i="3"/>
  <c r="AA69" i="3"/>
  <c r="AE69" i="3"/>
  <c r="L69" i="3" s="1"/>
  <c r="X69" i="3"/>
  <c r="AI69" i="3"/>
  <c r="AL69" i="3" s="1"/>
  <c r="AO69" i="3" s="1"/>
  <c r="K69" i="3" s="1"/>
  <c r="N69" i="3" s="1"/>
  <c r="AG69" i="3"/>
  <c r="P80" i="3"/>
  <c r="O80" i="3"/>
  <c r="AG80" i="3"/>
  <c r="X80" i="3"/>
  <c r="AI80" i="3"/>
  <c r="AL80" i="3" s="1"/>
  <c r="AO80" i="3" s="1"/>
  <c r="K80" i="3" s="1"/>
  <c r="N80" i="3" s="1"/>
  <c r="AG87" i="3"/>
  <c r="X87" i="3"/>
  <c r="AI87" i="3"/>
  <c r="AL87" i="3" s="1"/>
  <c r="AO87" i="3" s="1"/>
  <c r="K87" i="3" s="1"/>
  <c r="N87" i="3" s="1"/>
  <c r="AA87" i="3"/>
  <c r="AG64" i="3"/>
  <c r="X64" i="3"/>
  <c r="AA64" i="3"/>
  <c r="AI64" i="3"/>
  <c r="AL64" i="3" s="1"/>
  <c r="AO64" i="3" s="1"/>
  <c r="K64" i="3" s="1"/>
  <c r="AE77" i="3"/>
  <c r="L77" i="3" s="1"/>
  <c r="N62" i="3"/>
  <c r="AE64" i="3"/>
  <c r="L64" i="3" s="1"/>
  <c r="P39" i="3"/>
  <c r="O39" i="3"/>
  <c r="P56" i="3"/>
  <c r="O56" i="3"/>
  <c r="N33" i="3"/>
  <c r="P54" i="3"/>
  <c r="O54" i="3"/>
  <c r="P46" i="3"/>
  <c r="O46" i="3"/>
  <c r="P36" i="3"/>
  <c r="O36" i="3"/>
  <c r="P33" i="3"/>
  <c r="O33" i="3"/>
  <c r="O48" i="3"/>
  <c r="P48" i="3"/>
  <c r="P52" i="3"/>
  <c r="O52" i="3"/>
  <c r="P35" i="3"/>
  <c r="O35" i="3"/>
  <c r="P41" i="3"/>
  <c r="O41" i="3"/>
  <c r="P47" i="3"/>
  <c r="O47" i="3"/>
  <c r="N46" i="3"/>
  <c r="P49" i="3"/>
  <c r="O49" i="3"/>
  <c r="AG37" i="3"/>
  <c r="X37" i="3"/>
  <c r="AA37" i="3"/>
  <c r="AI37" i="3"/>
  <c r="AL37" i="3" s="1"/>
  <c r="AO37" i="3" s="1"/>
  <c r="K37" i="3" s="1"/>
  <c r="N37" i="3" s="1"/>
  <c r="AI58" i="3"/>
  <c r="AL58" i="3" s="1"/>
  <c r="AO58" i="3" s="1"/>
  <c r="K58" i="3" s="1"/>
  <c r="N58" i="3" s="1"/>
  <c r="AA58" i="3"/>
  <c r="AG58" i="3"/>
  <c r="X58" i="3"/>
  <c r="AI53" i="3"/>
  <c r="AL53" i="3" s="1"/>
  <c r="AO53" i="3" s="1"/>
  <c r="K53" i="3" s="1"/>
  <c r="AG53" i="3"/>
  <c r="X53" i="3"/>
  <c r="N44" i="3"/>
  <c r="N49" i="3"/>
  <c r="AG51" i="3"/>
  <c r="X51" i="3"/>
  <c r="AI51" i="3"/>
  <c r="AL51" i="3" s="1"/>
  <c r="AO51" i="3" s="1"/>
  <c r="K51" i="3" s="1"/>
  <c r="N51" i="3" s="1"/>
  <c r="AE53" i="3"/>
  <c r="L53" i="3" s="1"/>
  <c r="P50" i="3"/>
  <c r="O50" i="3"/>
  <c r="AI54" i="3"/>
  <c r="AL54" i="3" s="1"/>
  <c r="AO54" i="3" s="1"/>
  <c r="K54" i="3" s="1"/>
  <c r="N54" i="3" s="1"/>
  <c r="AA54" i="3"/>
  <c r="AG54" i="3"/>
  <c r="X54" i="3"/>
  <c r="AG36" i="3"/>
  <c r="X36" i="3"/>
  <c r="AI36" i="3"/>
  <c r="AL36" i="3" s="1"/>
  <c r="AO36" i="3" s="1"/>
  <c r="K36" i="3" s="1"/>
  <c r="N36" i="3" s="1"/>
  <c r="AI55" i="3"/>
  <c r="AL55" i="3" s="1"/>
  <c r="AO55" i="3" s="1"/>
  <c r="K55" i="3" s="1"/>
  <c r="AA55" i="3"/>
  <c r="AG55" i="3"/>
  <c r="X55" i="3"/>
  <c r="AE55" i="3"/>
  <c r="L55" i="3" s="1"/>
  <c r="P45" i="3"/>
  <c r="O45" i="3"/>
  <c r="P58" i="3"/>
  <c r="O58" i="3"/>
  <c r="N45" i="3"/>
  <c r="P57" i="3"/>
  <c r="O57" i="3"/>
  <c r="AG59" i="3"/>
  <c r="X59" i="3"/>
  <c r="AI59" i="3"/>
  <c r="AL59" i="3" s="1"/>
  <c r="AO59" i="3" s="1"/>
  <c r="K59" i="3" s="1"/>
  <c r="AI56" i="3"/>
  <c r="AL56" i="3" s="1"/>
  <c r="AO56" i="3" s="1"/>
  <c r="K56" i="3" s="1"/>
  <c r="N56" i="3" s="1"/>
  <c r="AG56" i="3"/>
  <c r="X56" i="3"/>
  <c r="N43" i="3"/>
  <c r="N39" i="3"/>
  <c r="AE37" i="3"/>
  <c r="L37" i="3" s="1"/>
  <c r="P42" i="3"/>
  <c r="O42" i="3"/>
  <c r="AI35" i="3"/>
  <c r="AL35" i="3" s="1"/>
  <c r="AO35" i="3" s="1"/>
  <c r="K35" i="3" s="1"/>
  <c r="N35" i="3" s="1"/>
  <c r="X35" i="3"/>
  <c r="AG35" i="3"/>
  <c r="O32" i="3"/>
  <c r="P32" i="3"/>
  <c r="AE59" i="3"/>
  <c r="L59" i="3" s="1"/>
  <c r="N48" i="3"/>
  <c r="AE51" i="3"/>
  <c r="L51" i="3" s="1"/>
  <c r="O40" i="3"/>
  <c r="P40" i="3"/>
  <c r="AG41" i="3"/>
  <c r="X41" i="3"/>
  <c r="AI41" i="3"/>
  <c r="AL41" i="3" s="1"/>
  <c r="AO41" i="3" s="1"/>
  <c r="K41" i="3" s="1"/>
  <c r="N41" i="3" s="1"/>
  <c r="N47" i="3"/>
  <c r="P43" i="3"/>
  <c r="O43" i="3"/>
  <c r="O44" i="3"/>
  <c r="P44" i="3"/>
  <c r="N52" i="3"/>
  <c r="AE24" i="3"/>
  <c r="L24" i="3" s="1"/>
  <c r="N31" i="3"/>
  <c r="P31" i="3"/>
  <c r="O31" i="3"/>
  <c r="P30" i="3"/>
  <c r="O30" i="3"/>
  <c r="N30" i="3"/>
  <c r="AI25" i="3"/>
  <c r="AL25" i="3" s="1"/>
  <c r="AO25" i="3" s="1"/>
  <c r="K25" i="3" s="1"/>
  <c r="X25" i="3"/>
  <c r="AI26" i="3"/>
  <c r="AL26" i="3" s="1"/>
  <c r="AO26" i="3" s="1"/>
  <c r="K26" i="3" s="1"/>
  <c r="X26" i="3"/>
  <c r="X28" i="3"/>
  <c r="X22" i="3"/>
  <c r="P29" i="3"/>
  <c r="O29" i="3"/>
  <c r="X27" i="3"/>
  <c r="AE26" i="3"/>
  <c r="L26" i="3" s="1"/>
  <c r="P26" i="3" s="1"/>
  <c r="N29" i="3"/>
  <c r="X21" i="3"/>
  <c r="X23" i="3"/>
  <c r="AI24" i="3"/>
  <c r="AL24" i="3" s="1"/>
  <c r="AO24" i="3" s="1"/>
  <c r="K24" i="3" s="1"/>
  <c r="N24" i="3" s="1"/>
  <c r="X24" i="3"/>
  <c r="AA26" i="3"/>
  <c r="AG24" i="3"/>
  <c r="N27" i="3"/>
  <c r="AG26" i="3"/>
  <c r="AE25" i="3"/>
  <c r="L25" i="3" s="1"/>
  <c r="N25" i="3" s="1"/>
  <c r="AA25" i="3"/>
  <c r="AG25" i="3"/>
  <c r="AA24" i="3"/>
  <c r="P22" i="3"/>
  <c r="O22" i="3"/>
  <c r="O21" i="3"/>
  <c r="P21" i="3"/>
  <c r="O24" i="3"/>
  <c r="P24" i="3"/>
  <c r="N23" i="3"/>
  <c r="N28" i="3"/>
  <c r="N21" i="3"/>
  <c r="P27" i="3"/>
  <c r="O27" i="3"/>
  <c r="P23" i="3"/>
  <c r="O23" i="3"/>
  <c r="N22" i="3"/>
  <c r="P28" i="3"/>
  <c r="O28" i="3"/>
  <c r="P136" i="3" l="1"/>
  <c r="O136" i="3"/>
  <c r="N136" i="3"/>
  <c r="P141" i="3"/>
  <c r="O141" i="3"/>
  <c r="P113" i="3"/>
  <c r="O113" i="3"/>
  <c r="P109" i="3"/>
  <c r="O109" i="3"/>
  <c r="P105" i="3"/>
  <c r="O105" i="3"/>
  <c r="N91" i="3"/>
  <c r="P91" i="3"/>
  <c r="O91" i="3"/>
  <c r="O110" i="3"/>
  <c r="P110" i="3"/>
  <c r="N113" i="3"/>
  <c r="P97" i="3"/>
  <c r="O97" i="3"/>
  <c r="N110" i="3"/>
  <c r="O111" i="3"/>
  <c r="P111" i="3"/>
  <c r="N105" i="3"/>
  <c r="N109" i="3"/>
  <c r="P64" i="3"/>
  <c r="O64" i="3"/>
  <c r="P77" i="3"/>
  <c r="O77" i="3"/>
  <c r="N64" i="3"/>
  <c r="P69" i="3"/>
  <c r="O69" i="3"/>
  <c r="P85" i="3"/>
  <c r="O85" i="3"/>
  <c r="N85" i="3"/>
  <c r="P59" i="3"/>
  <c r="O59" i="3"/>
  <c r="O37" i="3"/>
  <c r="P37" i="3"/>
  <c r="O55" i="3"/>
  <c r="P55" i="3"/>
  <c r="N55" i="3"/>
  <c r="P51" i="3"/>
  <c r="O51" i="3"/>
  <c r="N59" i="3"/>
  <c r="P53" i="3"/>
  <c r="O53" i="3"/>
  <c r="N53" i="3"/>
  <c r="P25" i="3"/>
  <c r="N26" i="3"/>
  <c r="O26" i="3"/>
  <c r="O25" i="3"/>
  <c r="X20" i="3" l="1"/>
  <c r="X19" i="3"/>
  <c r="X18" i="3"/>
  <c r="X17" i="3"/>
  <c r="X16" i="3"/>
  <c r="X15" i="3"/>
  <c r="AP19" i="3"/>
  <c r="AM19" i="3"/>
  <c r="AN19" i="3" s="1"/>
  <c r="AJ19" i="3"/>
  <c r="AH19" i="3"/>
  <c r="Z19" i="3" s="1"/>
  <c r="AD19" i="3"/>
  <c r="I19" i="3"/>
  <c r="H19" i="3"/>
  <c r="G19" i="3"/>
  <c r="F19" i="3"/>
  <c r="E19" i="3"/>
  <c r="D19" i="3"/>
  <c r="C19" i="3"/>
  <c r="AP18" i="3"/>
  <c r="AM18" i="3"/>
  <c r="AN18" i="3" s="1"/>
  <c r="AJ18" i="3"/>
  <c r="AH18" i="3"/>
  <c r="Z18" i="3" s="1"/>
  <c r="AD18" i="3"/>
  <c r="I18" i="3"/>
  <c r="H18" i="3"/>
  <c r="G18" i="3"/>
  <c r="F18" i="3"/>
  <c r="E18" i="3"/>
  <c r="AF18" i="3" s="1"/>
  <c r="D18" i="3"/>
  <c r="C18" i="3"/>
  <c r="AP17" i="3"/>
  <c r="AM17" i="3"/>
  <c r="AN17" i="3" s="1"/>
  <c r="AJ17" i="3"/>
  <c r="AH17" i="3"/>
  <c r="Z17" i="3" s="1"/>
  <c r="AD17" i="3"/>
  <c r="I17" i="3"/>
  <c r="H17" i="3"/>
  <c r="G17" i="3"/>
  <c r="F17" i="3"/>
  <c r="E17" i="3"/>
  <c r="AF17" i="3" s="1"/>
  <c r="D17" i="3"/>
  <c r="C17" i="3"/>
  <c r="AP16" i="3"/>
  <c r="AM16" i="3"/>
  <c r="AN16" i="3" s="1"/>
  <c r="AJ16" i="3"/>
  <c r="AH16" i="3"/>
  <c r="Z16" i="3" s="1"/>
  <c r="AD16" i="3"/>
  <c r="I16" i="3"/>
  <c r="H16" i="3"/>
  <c r="G16" i="3"/>
  <c r="F16" i="3"/>
  <c r="E16" i="3"/>
  <c r="AF16" i="3" s="1"/>
  <c r="D16" i="3"/>
  <c r="C16" i="3"/>
  <c r="AP15" i="3"/>
  <c r="AM15" i="3"/>
  <c r="AN15" i="3" s="1"/>
  <c r="AJ15" i="3"/>
  <c r="AH15" i="3"/>
  <c r="Z15" i="3" s="1"/>
  <c r="AD15" i="3"/>
  <c r="I15" i="3"/>
  <c r="H15" i="3"/>
  <c r="G15" i="3"/>
  <c r="F15" i="3"/>
  <c r="E15" i="3"/>
  <c r="AF15" i="3" s="1"/>
  <c r="D15" i="3"/>
  <c r="C15" i="3"/>
  <c r="AP20" i="3"/>
  <c r="AM20" i="3"/>
  <c r="AN20" i="3" s="1"/>
  <c r="AJ20" i="3"/>
  <c r="AH20" i="3"/>
  <c r="Z20" i="3" s="1"/>
  <c r="AD20" i="3"/>
  <c r="I20" i="3"/>
  <c r="H20" i="3"/>
  <c r="G20" i="3"/>
  <c r="F20" i="3"/>
  <c r="E20" i="3"/>
  <c r="D20" i="3"/>
  <c r="C20" i="3"/>
  <c r="AB16" i="3" l="1"/>
  <c r="AC16" i="3" s="1"/>
  <c r="AB19" i="3"/>
  <c r="AC19" i="3" s="1"/>
  <c r="AE19" i="3" s="1"/>
  <c r="L19" i="3" s="1"/>
  <c r="AI18" i="3"/>
  <c r="AL18" i="3" s="1"/>
  <c r="AO18" i="3" s="1"/>
  <c r="K18" i="3" s="1"/>
  <c r="AI17" i="3"/>
  <c r="AL17" i="3" s="1"/>
  <c r="AO17" i="3"/>
  <c r="K17" i="3" s="1"/>
  <c r="T17" i="3"/>
  <c r="T18" i="3"/>
  <c r="T16" i="3"/>
  <c r="AI19" i="3"/>
  <c r="AL19" i="3" s="1"/>
  <c r="AO19" i="3" s="1"/>
  <c r="K19" i="3" s="1"/>
  <c r="AG19" i="3"/>
  <c r="AA15" i="3"/>
  <c r="AB15" i="3"/>
  <c r="AC15" i="3" s="1"/>
  <c r="AE15" i="3" s="1"/>
  <c r="L15" i="3" s="1"/>
  <c r="T15" i="3"/>
  <c r="T19" i="3"/>
  <c r="AB17" i="3"/>
  <c r="AC17" i="3" s="1"/>
  <c r="AF19" i="3"/>
  <c r="AB18" i="3"/>
  <c r="AC18" i="3" s="1"/>
  <c r="AE18" i="3" s="1"/>
  <c r="L18" i="3" s="1"/>
  <c r="AA19" i="3"/>
  <c r="AA16" i="3"/>
  <c r="AG18" i="3"/>
  <c r="AG17" i="3"/>
  <c r="AI20" i="3"/>
  <c r="AL20" i="3" s="1"/>
  <c r="AO20" i="3" s="1"/>
  <c r="K20" i="3" s="1"/>
  <c r="AG20" i="3"/>
  <c r="T20" i="3"/>
  <c r="AA20" i="3"/>
  <c r="AF20" i="3"/>
  <c r="AB20" i="3"/>
  <c r="AC20" i="3" s="1"/>
  <c r="AE20" i="3" s="1"/>
  <c r="L20" i="3" s="1"/>
  <c r="AE16" i="3" l="1"/>
  <c r="L16" i="3" s="1"/>
  <c r="O16" i="3" s="1"/>
  <c r="AE17" i="3"/>
  <c r="L17" i="3" s="1"/>
  <c r="O17" i="3" s="1"/>
  <c r="N18" i="3"/>
  <c r="AA18" i="3"/>
  <c r="AA17" i="3"/>
  <c r="P15" i="3"/>
  <c r="O15" i="3"/>
  <c r="N19" i="3"/>
  <c r="P18" i="3"/>
  <c r="O18" i="3"/>
  <c r="AG15" i="3"/>
  <c r="AI15" i="3"/>
  <c r="AL15" i="3" s="1"/>
  <c r="AO15" i="3" s="1"/>
  <c r="K15" i="3" s="1"/>
  <c r="N15" i="3" s="1"/>
  <c r="AI16" i="3"/>
  <c r="AL16" i="3" s="1"/>
  <c r="AO16" i="3" s="1"/>
  <c r="K16" i="3" s="1"/>
  <c r="AG16" i="3"/>
  <c r="P19" i="3"/>
  <c r="O19" i="3"/>
  <c r="N20" i="3"/>
  <c r="P20" i="3"/>
  <c r="O20" i="3"/>
  <c r="N17" i="3" l="1"/>
  <c r="P17" i="3"/>
  <c r="N16" i="3"/>
  <c r="P16" i="3"/>
  <c r="AP14" i="3" l="1"/>
  <c r="AM14" i="3"/>
  <c r="AN14" i="3" s="1"/>
  <c r="AJ14" i="3"/>
  <c r="AH14" i="3"/>
  <c r="Z14" i="3" s="1"/>
  <c r="AD14" i="3"/>
  <c r="I14" i="3"/>
  <c r="H14" i="3"/>
  <c r="G14" i="3"/>
  <c r="F14" i="3"/>
  <c r="E14" i="3"/>
  <c r="W14" i="3" s="1"/>
  <c r="X14" i="3" s="1"/>
  <c r="D14" i="3"/>
  <c r="C14" i="3"/>
  <c r="AP12" i="3"/>
  <c r="AM12" i="3"/>
  <c r="AN12" i="3" s="1"/>
  <c r="AJ12" i="3"/>
  <c r="AH12" i="3"/>
  <c r="Z12" i="3" s="1"/>
  <c r="AD12" i="3"/>
  <c r="I12" i="3"/>
  <c r="H12" i="3"/>
  <c r="G12" i="3"/>
  <c r="F12" i="3"/>
  <c r="E12" i="3"/>
  <c r="W12" i="3" s="1"/>
  <c r="D12" i="3"/>
  <c r="C12" i="3"/>
  <c r="AP11" i="3"/>
  <c r="AM11" i="3"/>
  <c r="AN11" i="3" s="1"/>
  <c r="T11" i="3" s="1"/>
  <c r="AJ11" i="3"/>
  <c r="AH11" i="3"/>
  <c r="Z11" i="3" s="1"/>
  <c r="AD11" i="3"/>
  <c r="I11" i="3"/>
  <c r="H11" i="3"/>
  <c r="G11" i="3"/>
  <c r="F11" i="3"/>
  <c r="E11" i="3"/>
  <c r="W11" i="3" s="1"/>
  <c r="D11" i="3"/>
  <c r="C11" i="3"/>
  <c r="AP10" i="3"/>
  <c r="AM10" i="3"/>
  <c r="AN10" i="3" s="1"/>
  <c r="T10" i="3" s="1"/>
  <c r="AJ10" i="3"/>
  <c r="AH10" i="3"/>
  <c r="Z10" i="3" s="1"/>
  <c r="AD10" i="3"/>
  <c r="I10" i="3"/>
  <c r="H10" i="3"/>
  <c r="G10" i="3"/>
  <c r="F10" i="3"/>
  <c r="E10" i="3"/>
  <c r="AF10" i="3" s="1"/>
  <c r="D10" i="3"/>
  <c r="C10" i="3"/>
  <c r="AP9" i="3"/>
  <c r="AM9" i="3"/>
  <c r="AN9" i="3" s="1"/>
  <c r="AJ9" i="3"/>
  <c r="AH9" i="3"/>
  <c r="Z9" i="3" s="1"/>
  <c r="AD9" i="3"/>
  <c r="I9" i="3"/>
  <c r="H9" i="3"/>
  <c r="G9" i="3"/>
  <c r="F9" i="3"/>
  <c r="E9" i="3"/>
  <c r="AF9" i="3" s="1"/>
  <c r="D9" i="3"/>
  <c r="C9" i="3"/>
  <c r="AP8" i="3"/>
  <c r="AM8" i="3"/>
  <c r="AN8" i="3" s="1"/>
  <c r="AJ8" i="3"/>
  <c r="AH8" i="3"/>
  <c r="Z8" i="3" s="1"/>
  <c r="AD8" i="3"/>
  <c r="I8" i="3"/>
  <c r="H8" i="3"/>
  <c r="G8" i="3"/>
  <c r="F8" i="3"/>
  <c r="E8" i="3"/>
  <c r="W8" i="3" s="1"/>
  <c r="D8" i="3"/>
  <c r="C8" i="3"/>
  <c r="AP7" i="3"/>
  <c r="AM7" i="3"/>
  <c r="AN7" i="3" s="1"/>
  <c r="AJ7" i="3"/>
  <c r="AH7" i="3"/>
  <c r="Z7" i="3" s="1"/>
  <c r="AD7" i="3"/>
  <c r="I7" i="3"/>
  <c r="H7" i="3"/>
  <c r="G7" i="3"/>
  <c r="F7" i="3"/>
  <c r="E7" i="3"/>
  <c r="W7" i="3" s="1"/>
  <c r="D7" i="3"/>
  <c r="C7" i="3"/>
  <c r="AP6" i="3"/>
  <c r="AM6" i="3"/>
  <c r="AN6" i="3" s="1"/>
  <c r="AJ6" i="3"/>
  <c r="AH6" i="3"/>
  <c r="Z6" i="3" s="1"/>
  <c r="AD6" i="3"/>
  <c r="I6" i="3"/>
  <c r="H6" i="3"/>
  <c r="G6" i="3"/>
  <c r="F6" i="3"/>
  <c r="E6" i="3"/>
  <c r="W6" i="3" s="1"/>
  <c r="D6" i="3"/>
  <c r="C6" i="3"/>
  <c r="AP13" i="3"/>
  <c r="AM13" i="3"/>
  <c r="AN13" i="3" s="1"/>
  <c r="AJ13" i="3"/>
  <c r="AH13" i="3"/>
  <c r="Z13" i="3" s="1"/>
  <c r="AD13" i="3"/>
  <c r="I13" i="3"/>
  <c r="H13" i="3"/>
  <c r="G13" i="3"/>
  <c r="F13" i="3"/>
  <c r="E13" i="3"/>
  <c r="W13" i="3" s="1"/>
  <c r="D13" i="3"/>
  <c r="C13" i="3"/>
  <c r="AP5" i="3"/>
  <c r="AM5" i="3"/>
  <c r="AN5" i="3" s="1"/>
  <c r="AJ5" i="3"/>
  <c r="AH5" i="3"/>
  <c r="Z5" i="3" s="1"/>
  <c r="AD5" i="3"/>
  <c r="I5" i="3"/>
  <c r="H5" i="3"/>
  <c r="G5" i="3"/>
  <c r="F5" i="3"/>
  <c r="E5" i="3"/>
  <c r="W5" i="3" s="1"/>
  <c r="X5" i="3" s="1"/>
  <c r="D5" i="3"/>
  <c r="C5" i="3"/>
  <c r="AP4" i="3"/>
  <c r="AM4" i="3"/>
  <c r="AN4" i="3" s="1"/>
  <c r="AJ4" i="3"/>
  <c r="AH4" i="3"/>
  <c r="Z4" i="3" s="1"/>
  <c r="AD4" i="3"/>
  <c r="I4" i="3"/>
  <c r="H4" i="3"/>
  <c r="G4" i="3"/>
  <c r="F4" i="3"/>
  <c r="E4" i="3"/>
  <c r="W4" i="3" s="1"/>
  <c r="X4" i="3" s="1"/>
  <c r="D4" i="3"/>
  <c r="C4" i="3"/>
  <c r="AF7" i="3" l="1"/>
  <c r="AB10" i="3"/>
  <c r="AC10" i="3" s="1"/>
  <c r="AB7" i="3"/>
  <c r="AC7" i="3" s="1"/>
  <c r="AE7" i="3" s="1"/>
  <c r="L7" i="3" s="1"/>
  <c r="AG7" i="3"/>
  <c r="AI14" i="3"/>
  <c r="AL14" i="3" s="1"/>
  <c r="AO14" i="3" s="1"/>
  <c r="K14" i="3" s="1"/>
  <c r="AG14" i="3"/>
  <c r="T14" i="3"/>
  <c r="AF14" i="3"/>
  <c r="AA14" i="3"/>
  <c r="AB14" i="3"/>
  <c r="AC14" i="3" s="1"/>
  <c r="AE14" i="3" s="1"/>
  <c r="L14" i="3" s="1"/>
  <c r="AB8" i="3"/>
  <c r="AC8" i="3" s="1"/>
  <c r="AE8" i="3" s="1"/>
  <c r="L8" i="3" s="1"/>
  <c r="AF12" i="3"/>
  <c r="AF11" i="3"/>
  <c r="W10" i="3"/>
  <c r="AG10" i="3" s="1"/>
  <c r="AI7" i="3"/>
  <c r="AL7" i="3" s="1"/>
  <c r="AO7" i="3" s="1"/>
  <c r="K7" i="3" s="1"/>
  <c r="AI6" i="3"/>
  <c r="AL6" i="3" s="1"/>
  <c r="AO6" i="3" s="1"/>
  <c r="K6" i="3" s="1"/>
  <c r="AG6" i="3"/>
  <c r="T12" i="3"/>
  <c r="AG8" i="3"/>
  <c r="AI8" i="3"/>
  <c r="AL8" i="3" s="1"/>
  <c r="AO8" i="3" s="1"/>
  <c r="K8" i="3" s="1"/>
  <c r="AB12" i="3"/>
  <c r="AC12" i="3" s="1"/>
  <c r="AE12" i="3" s="1"/>
  <c r="L12" i="3" s="1"/>
  <c r="AA12" i="3"/>
  <c r="AB11" i="3"/>
  <c r="AC11" i="3" s="1"/>
  <c r="AE11" i="3" s="1"/>
  <c r="L11" i="3" s="1"/>
  <c r="AA11" i="3"/>
  <c r="T8" i="3"/>
  <c r="AI12" i="3"/>
  <c r="AL12" i="3" s="1"/>
  <c r="AO12" i="3" s="1"/>
  <c r="K12" i="3" s="1"/>
  <c r="AG12" i="3"/>
  <c r="AG11" i="3"/>
  <c r="AI11" i="3"/>
  <c r="AL11" i="3" s="1"/>
  <c r="AO11" i="3" s="1"/>
  <c r="K11" i="3" s="1"/>
  <c r="T6" i="3"/>
  <c r="T7" i="3"/>
  <c r="AF6" i="3"/>
  <c r="T9" i="3"/>
  <c r="W9" i="3"/>
  <c r="AB6" i="3"/>
  <c r="AC6" i="3" s="1"/>
  <c r="AE6" i="3" s="1"/>
  <c r="L6" i="3" s="1"/>
  <c r="AF8" i="3"/>
  <c r="AB9" i="3"/>
  <c r="AC9" i="3" s="1"/>
  <c r="AA8" i="3"/>
  <c r="AA7" i="3"/>
  <c r="AA6" i="3"/>
  <c r="AG13" i="3"/>
  <c r="AI13" i="3"/>
  <c r="AL13" i="3" s="1"/>
  <c r="AO13" i="3" s="1"/>
  <c r="K13" i="3" s="1"/>
  <c r="T13" i="3"/>
  <c r="AA13" i="3"/>
  <c r="AB13" i="3"/>
  <c r="AC13" i="3" s="1"/>
  <c r="AE13" i="3" s="1"/>
  <c r="L13" i="3" s="1"/>
  <c r="AF13" i="3"/>
  <c r="T5" i="3"/>
  <c r="AG5" i="3"/>
  <c r="AI5" i="3"/>
  <c r="AL5" i="3" s="1"/>
  <c r="AO5" i="3" s="1"/>
  <c r="K5" i="3" s="1"/>
  <c r="AA5" i="3"/>
  <c r="AB5" i="3"/>
  <c r="AC5" i="3" s="1"/>
  <c r="AE5" i="3" s="1"/>
  <c r="L5" i="3" s="1"/>
  <c r="AF5" i="3"/>
  <c r="AB4" i="3"/>
  <c r="AC4" i="3" s="1"/>
  <c r="AE4" i="3" s="1"/>
  <c r="L4" i="3" s="1"/>
  <c r="P4" i="3" s="1"/>
  <c r="AI4" i="3"/>
  <c r="AL4" i="3" s="1"/>
  <c r="AO4" i="3" s="1"/>
  <c r="K4" i="3" s="1"/>
  <c r="AG4" i="3"/>
  <c r="AA4" i="3"/>
  <c r="AF4" i="3"/>
  <c r="T4" i="3"/>
  <c r="AA10" i="3" l="1"/>
  <c r="X8" i="3"/>
  <c r="X7" i="3"/>
  <c r="P14" i="3"/>
  <c r="O14" i="3"/>
  <c r="AI10" i="3"/>
  <c r="AL10" i="3" s="1"/>
  <c r="AO10" i="3" s="1"/>
  <c r="K10" i="3" s="1"/>
  <c r="X10" i="3"/>
  <c r="X6" i="3"/>
  <c r="X11" i="3"/>
  <c r="X12" i="3"/>
  <c r="N14" i="3"/>
  <c r="AA9" i="3"/>
  <c r="X9" i="3"/>
  <c r="X13" i="3"/>
  <c r="AE10" i="3"/>
  <c r="L10" i="3" s="1"/>
  <c r="AE9" i="3"/>
  <c r="L9" i="3" s="1"/>
  <c r="P9" i="3" s="1"/>
  <c r="N12" i="3"/>
  <c r="N8" i="3"/>
  <c r="P6" i="3"/>
  <c r="O6" i="3"/>
  <c r="P11" i="3"/>
  <c r="O11" i="3"/>
  <c r="P12" i="3"/>
  <c r="O12" i="3"/>
  <c r="P7" i="3"/>
  <c r="O7" i="3"/>
  <c r="P8" i="3"/>
  <c r="O8" i="3"/>
  <c r="AI9" i="3"/>
  <c r="AL9" i="3" s="1"/>
  <c r="AO9" i="3" s="1"/>
  <c r="K9" i="3" s="1"/>
  <c r="AG9" i="3"/>
  <c r="N7" i="3"/>
  <c r="N6" i="3"/>
  <c r="N11" i="3"/>
  <c r="P13" i="3"/>
  <c r="O13" i="3"/>
  <c r="N13" i="3"/>
  <c r="N5" i="3"/>
  <c r="P5" i="3"/>
  <c r="O5" i="3"/>
  <c r="O4" i="3"/>
  <c r="N4" i="3"/>
  <c r="O9" i="3" l="1"/>
  <c r="N10" i="3"/>
  <c r="N9" i="3"/>
  <c r="P10" i="3"/>
  <c r="O10" i="3"/>
</calcChain>
</file>

<file path=xl/sharedStrings.xml><?xml version="1.0" encoding="utf-8"?>
<sst xmlns="http://schemas.openxmlformats.org/spreadsheetml/2006/main" count="574" uniqueCount="72">
  <si>
    <t>VALORIZACION STOCK AL</t>
  </si>
  <si>
    <t>BODEGA</t>
  </si>
  <si>
    <t>PRODUCTO</t>
  </si>
  <si>
    <t>SKU</t>
  </si>
  <si>
    <t>PROTEÍNA</t>
  </si>
  <si>
    <t>ORIGEN</t>
  </si>
  <si>
    <t>MARCA</t>
  </si>
  <si>
    <t>ESTADO</t>
  </si>
  <si>
    <t>CALIDAD</t>
  </si>
  <si>
    <t>TIPO</t>
  </si>
  <si>
    <t>CLIENTE</t>
  </si>
  <si>
    <t>KILOS</t>
  </si>
  <si>
    <t>COSTO NETO</t>
  </si>
  <si>
    <t>FECHA VENCIMIENTO</t>
  </si>
  <si>
    <t xml:space="preserve"> MARGEN 3%</t>
  </si>
  <si>
    <t>MARGEN 7%</t>
  </si>
  <si>
    <t>N° Factura de Origen</t>
  </si>
  <si>
    <t>TC</t>
  </si>
  <si>
    <t>CAJAS</t>
  </si>
  <si>
    <t>Kilogramos</t>
  </si>
  <si>
    <t>Porcentaje de Carga</t>
  </si>
  <si>
    <t>Dolares</t>
  </si>
  <si>
    <t>CLP</t>
  </si>
  <si>
    <t>CLP Unitario</t>
  </si>
  <si>
    <t>Internación</t>
  </si>
  <si>
    <t>CLP + Internación</t>
  </si>
  <si>
    <t>CLP + Internación Unitario</t>
  </si>
  <si>
    <t>Dolar Unitario LIBRA</t>
  </si>
  <si>
    <t>Dolar Unitario KILO</t>
  </si>
  <si>
    <t>Kilogramos entrada</t>
  </si>
  <si>
    <t>Cajas De entrada</t>
  </si>
  <si>
    <t>Peso Promedio</t>
  </si>
  <si>
    <t>Cajas Vendidas</t>
  </si>
  <si>
    <t>Cajas Disponibles</t>
  </si>
  <si>
    <t>Kilogramos Prom Disponibles</t>
  </si>
  <si>
    <t>3) STOCK</t>
  </si>
  <si>
    <t>HISTORICO</t>
  </si>
  <si>
    <t>Pendiente</t>
  </si>
  <si>
    <t>Liberado</t>
  </si>
  <si>
    <t>Recepcionado</t>
  </si>
  <si>
    <t>Cuarentena</t>
  </si>
  <si>
    <t>Almacenado</t>
  </si>
  <si>
    <t>Bloqueado</t>
  </si>
  <si>
    <t>EnTransito</t>
  </si>
  <si>
    <t>Despachado</t>
  </si>
  <si>
    <t>Vacio</t>
  </si>
  <si>
    <t>EnPicking</t>
  </si>
  <si>
    <t>Proceso_Vas</t>
  </si>
  <si>
    <t>Peso Origen</t>
  </si>
  <si>
    <t>SKUFA</t>
  </si>
  <si>
    <t>T/C DIN</t>
  </si>
  <si>
    <t xml:space="preserve"> </t>
  </si>
  <si>
    <t>VALORIZACIÓN TOTAL</t>
  </si>
  <si>
    <t>Descripciones</t>
  </si>
  <si>
    <t>Fecha</t>
  </si>
  <si>
    <t>C4807AWFR</t>
  </si>
  <si>
    <t>C1807AWFR</t>
  </si>
  <si>
    <t>C5167AWFR</t>
  </si>
  <si>
    <t>C4547AWFR</t>
  </si>
  <si>
    <t>C3877AWFR</t>
  </si>
  <si>
    <t>C3107AWFR</t>
  </si>
  <si>
    <t>SPA-28</t>
  </si>
  <si>
    <t>Luis Nuñez</t>
  </si>
  <si>
    <t>LBI-30</t>
  </si>
  <si>
    <t>NC Inmobiliaria</t>
  </si>
  <si>
    <t>Diser</t>
  </si>
  <si>
    <t>Karmac</t>
  </si>
  <si>
    <t>LWS-57</t>
  </si>
  <si>
    <t>1261158</t>
  </si>
  <si>
    <t>61703002-2</t>
  </si>
  <si>
    <t>sodexo</t>
  </si>
  <si>
    <t>61057687-3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</si>
</sst>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&quot;$&quot;* #,##0_ ;_ &quot;$&quot;* \-#,##0_ ;_ &quot;$&quot;* &quot;-&quot;_ ;_ @_ "/>
    <numFmt numFmtId="165" formatCode="_ * #,##0_ ;_ * \-#,##0_ ;_ * &quot;-&quot;_ ;_ @_ "/>
    <numFmt numFmtId="166" formatCode="_ * #,##0.00_ ;_ * \-#,##0.00_ ;_ * &quot;-&quot;??_ ;_ @_ "/>
    <numFmt numFmtId="167" formatCode="_-&quot;$&quot;\ * #,##0_-;\-&quot;$&quot;\ * #,##0_-;_-&quot;$&quot;\ * &quot;-&quot;_-;_-@_-"/>
    <numFmt numFmtId="168" formatCode="dd/mm/yyyy;@"/>
    <numFmt numFmtId="169" formatCode="0_ ;\-0\ "/>
    <numFmt numFmtId="170" formatCode="&quot;$&quot;#,##0"/>
    <numFmt numFmtId="171" formatCode="[$USD]\ #,##0.00"/>
    <numFmt numFmtId="172" formatCode="[$USD]\ #,##0.000000"/>
    <numFmt numFmtId="174" formatCode="0.00_ ;\-0.00\ "/>
  </numFmts>
  <fonts count="2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mbria"/>
      <family val="2"/>
    </font>
    <font>
      <sz val="1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3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9" applyNumberFormat="0" applyAlignment="0" applyProtection="0"/>
    <xf numFmtId="0" fontId="15" fillId="8" borderId="10" applyNumberFormat="0" applyAlignment="0" applyProtection="0"/>
    <xf numFmtId="0" fontId="16" fillId="8" borderId="9" applyNumberFormat="0" applyAlignment="0" applyProtection="0"/>
    <xf numFmtId="0" fontId="17" fillId="0" borderId="11" applyNumberFormat="0" applyFill="0" applyAlignment="0" applyProtection="0"/>
    <xf numFmtId="0" fontId="18" fillId="9" borderId="12" applyNumberFormat="0" applyAlignment="0" applyProtection="0"/>
    <xf numFmtId="0" fontId="6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4" fontId="2" fillId="0" borderId="0" applyFont="0" applyFill="0" applyBorder="0" applyAlignment="0" applyProtection="0"/>
    <xf numFmtId="0" fontId="20" fillId="6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0" fontId="22" fillId="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3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28" fillId="0" borderId="0"/>
  </cellStyleXfs>
  <cellXfs count="65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72" fontId="0" fillId="0" borderId="2" xfId="0" applyNumberFormat="1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171" fontId="0" fillId="0" borderId="4" xfId="0" applyNumberFormat="1" applyBorder="1"/>
    <xf numFmtId="4" fontId="0" fillId="0" borderId="4" xfId="0" applyNumberFormat="1" applyBorder="1"/>
    <xf numFmtId="9" fontId="0" fillId="0" borderId="0" xfId="10" applyFont="1" applyBorder="1" applyAlignment="1">
      <alignment horizontal="center"/>
    </xf>
    <xf numFmtId="9" fontId="0" fillId="0" borderId="4" xfId="1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71" fontId="0" fillId="0" borderId="0" xfId="0" applyNumberFormat="1"/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34" borderId="1" xfId="0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9" fontId="0" fillId="0" borderId="1" xfId="10" applyFont="1" applyBorder="1" applyAlignment="1">
      <alignment horizontal="center"/>
    </xf>
    <xf numFmtId="171" fontId="0" fillId="0" borderId="1" xfId="0" applyNumberFormat="1" applyBorder="1"/>
    <xf numFmtId="164" fontId="2" fillId="0" borderId="1" xfId="5" applyFont="1" applyFill="1" applyBorder="1"/>
    <xf numFmtId="170" fontId="0" fillId="0" borderId="1" xfId="0" applyNumberFormat="1" applyBorder="1"/>
    <xf numFmtId="170" fontId="0" fillId="0" borderId="1" xfId="0" applyNumberFormat="1" applyBorder="1" applyAlignment="1">
      <alignment horizontal="center"/>
    </xf>
    <xf numFmtId="172" fontId="0" fillId="0" borderId="1" xfId="0" applyNumberFormat="1" applyBorder="1"/>
    <xf numFmtId="169" fontId="0" fillId="0" borderId="1" xfId="0" applyNumberFormat="1" applyBorder="1" applyAlignment="1">
      <alignment horizontal="center"/>
    </xf>
    <xf numFmtId="0" fontId="0" fillId="34" borderId="2" xfId="0" applyFill="1" applyBorder="1"/>
    <xf numFmtId="0" fontId="0" fillId="34" borderId="0" xfId="0" applyFill="1"/>
    <xf numFmtId="14" fontId="0" fillId="35" borderId="1" xfId="0" applyNumberFormat="1" applyFill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70" fontId="2" fillId="0" borderId="1" xfId="5" applyNumberFormat="1" applyFont="1" applyFill="1" applyBorder="1"/>
    <xf numFmtId="0" fontId="24" fillId="0" borderId="0" xfId="0" applyFont="1"/>
    <xf numFmtId="1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4" fillId="2" borderId="0" xfId="0" applyFont="1" applyFill="1"/>
    <xf numFmtId="4" fontId="3" fillId="0" borderId="5" xfId="0" applyNumberFormat="1" applyFont="1" applyBorder="1" applyAlignment="1">
      <alignment horizontal="center"/>
    </xf>
    <xf numFmtId="9" fontId="3" fillId="0" borderId="5" xfId="10" applyFont="1" applyBorder="1" applyAlignment="1">
      <alignment horizontal="center"/>
    </xf>
    <xf numFmtId="171" fontId="3" fillId="0" borderId="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0" fillId="0" borderId="0" xfId="1" applyFont="1" applyAlignment="1">
      <alignment horizontal="center"/>
    </xf>
    <xf numFmtId="165" fontId="0" fillId="0" borderId="4" xfId="1" applyFont="1" applyBorder="1" applyAlignment="1">
      <alignment horizontal="center"/>
    </xf>
    <xf numFmtId="9" fontId="2" fillId="0" borderId="1" xfId="10" applyFont="1" applyBorder="1" applyAlignment="1">
      <alignment horizontal="center"/>
    </xf>
    <xf numFmtId="0" fontId="0" fillId="0" borderId="0" xfId="0" applyAlignment="1">
      <alignment horizontal="center"/>
    </xf>
  </cellXfs>
  <cellStyles count="451">
    <cellStyle name="20% - Énfasis1" xfId="53" builtinId="30" customBuiltin="1"/>
    <cellStyle name="20% - Énfasis2" xfId="56" builtinId="34" customBuiltin="1"/>
    <cellStyle name="20% - Énfasis3" xfId="59" builtinId="38" customBuiltin="1"/>
    <cellStyle name="20% - Énfasis4" xfId="62" builtinId="42" customBuiltin="1"/>
    <cellStyle name="20% - Énfasis5" xfId="64" builtinId="46" customBuiltin="1"/>
    <cellStyle name="20% - Énfasis6" xfId="67" builtinId="50" customBuiltin="1"/>
    <cellStyle name="40% - Énfasis1" xfId="54" builtinId="31" customBuiltin="1"/>
    <cellStyle name="40% - Énfasis2" xfId="57" builtinId="35" customBuiltin="1"/>
    <cellStyle name="40% - Énfasis3" xfId="60" builtinId="39" customBuiltin="1"/>
    <cellStyle name="40% - Énfasis4" xfId="63" builtinId="43" customBuiltin="1"/>
    <cellStyle name="40% - Énfasis5" xfId="65" builtinId="47" customBuiltin="1"/>
    <cellStyle name="40% - Énfasis6" xfId="68" builtinId="51" customBuiltin="1"/>
    <cellStyle name="60% - Énfasis1" xfId="113" builtinId="32" customBuiltin="1"/>
    <cellStyle name="60% - Énfasis1 2" xfId="71" xr:uid="{924218E7-DABE-4FB6-BAFE-D375C6CD86CD}"/>
    <cellStyle name="60% - Énfasis2" xfId="114" builtinId="36" customBuiltin="1"/>
    <cellStyle name="60% - Énfasis2 2" xfId="72" xr:uid="{1904C6BE-9903-4A23-A202-2069C5C3B5C3}"/>
    <cellStyle name="60% - Énfasis3" xfId="115" builtinId="40" customBuiltin="1"/>
    <cellStyle name="60% - Énfasis3 2" xfId="73" xr:uid="{A16D8B8F-5B87-4D0E-996B-3F2B30B88222}"/>
    <cellStyle name="60% - Énfasis4" xfId="116" builtinId="44" customBuiltin="1"/>
    <cellStyle name="60% - Énfasis4 2" xfId="74" xr:uid="{B36FEE9E-EB90-48F4-A4C3-9FE7D6B3367D}"/>
    <cellStyle name="60% - Énfasis5" xfId="117" builtinId="48" customBuiltin="1"/>
    <cellStyle name="60% - Énfasis5 2" xfId="75" xr:uid="{850C743C-2C4D-412A-AD56-F521F1750A79}"/>
    <cellStyle name="60% - Énfasis6" xfId="118" builtinId="52" customBuiltin="1"/>
    <cellStyle name="60% - Énfasis6 2" xfId="76" xr:uid="{424C65C9-F9EB-416C-BCDD-E5950D17CEE8}"/>
    <cellStyle name="Bueno" xfId="41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2" builtinId="29" customBuiltin="1"/>
    <cellStyle name="Énfasis2" xfId="55" builtinId="33" customBuiltin="1"/>
    <cellStyle name="Énfasis3" xfId="58" builtinId="37" customBuiltin="1"/>
    <cellStyle name="Énfasis4" xfId="61" builtinId="41" customBuiltin="1"/>
    <cellStyle name="Énfasis5" xfId="19" builtinId="45" customBuiltin="1"/>
    <cellStyle name="Énfasis6" xfId="66" builtinId="49" customBuiltin="1"/>
    <cellStyle name="Entrada" xfId="43" builtinId="20" customBuiltin="1"/>
    <cellStyle name="Incorrecto" xfId="42" builtinId="27" customBuiltin="1"/>
    <cellStyle name="Millares [0]" xfId="1" builtinId="6"/>
    <cellStyle name="Millares [0] 2" xfId="2" xr:uid="{00000000-0005-0000-0000-000001000000}"/>
    <cellStyle name="Millares [0] 2 2" xfId="3" xr:uid="{00000000-0005-0000-0000-000002000000}"/>
    <cellStyle name="Millares [0] 2 2 2" xfId="13" xr:uid="{1D387824-7F91-4FDA-B7E9-940A76D26C55}"/>
    <cellStyle name="Millares [0] 2 2 2 2" xfId="30" xr:uid="{5BD9B8A2-4292-4BB9-99DB-583F8F4F9C9D}"/>
    <cellStyle name="Millares [0] 2 2 2 2 2" xfId="103" xr:uid="{81156FD1-9217-4C96-8100-F33285F2CCC4}"/>
    <cellStyle name="Millares [0] 2 2 2 2 2 2" xfId="182" xr:uid="{0BB48D76-46C5-484A-89F4-F0CA7CAF302E}"/>
    <cellStyle name="Millares [0] 2 2 2 2 2 2 2" xfId="439" xr:uid="{AD48A53D-57BF-4D63-87EB-3639DE0C5073}"/>
    <cellStyle name="Millares [0] 2 2 2 2 2 3" xfId="249" xr:uid="{C7587741-C5CE-4219-8A3B-C6220076D204}"/>
    <cellStyle name="Millares [0] 2 2 2 2 2 4" xfId="345" xr:uid="{1088812E-3F6F-460D-99D1-B5F781979746}"/>
    <cellStyle name="Millares [0] 2 2 2 2 3" xfId="149" xr:uid="{7096EBB8-3B4D-4704-A934-42E60F22A066}"/>
    <cellStyle name="Millares [0] 2 2 2 2 3 2" xfId="406" xr:uid="{371CE9DB-4F20-440F-BE3D-4ECA04EA1602}"/>
    <cellStyle name="Millares [0] 2 2 2 2 4" xfId="216" xr:uid="{8EAD6D1E-6099-40F4-AF5B-23CC1AF823D3}"/>
    <cellStyle name="Millares [0] 2 2 2 2 5" xfId="312" xr:uid="{52ECE1FB-6202-40E0-B16B-3F29164BEB0F}"/>
    <cellStyle name="Millares [0] 2 2 2 3" xfId="87" xr:uid="{90D3C861-F21D-4797-B9F8-382F9984FFF6}"/>
    <cellStyle name="Millares [0] 2 2 2 3 2" xfId="166" xr:uid="{77B70E2F-C72C-4363-BC14-833B73A99F77}"/>
    <cellStyle name="Millares [0] 2 2 2 3 2 2" xfId="423" xr:uid="{88C1EE29-F42A-4ED5-A668-3F3327D6B4A3}"/>
    <cellStyle name="Millares [0] 2 2 2 3 3" xfId="233" xr:uid="{8DA10398-E1A5-49FB-B13F-20D6A7B83CF8}"/>
    <cellStyle name="Millares [0] 2 2 2 3 4" xfId="329" xr:uid="{378AE3F2-0AAA-4E8D-AB92-57C47993A7ED}"/>
    <cellStyle name="Millares [0] 2 2 2 4" xfId="133" xr:uid="{E3D65363-8F77-4723-AE45-9A3FF92E4A81}"/>
    <cellStyle name="Millares [0] 2 2 2 4 2" xfId="390" xr:uid="{0E0D04C3-0997-4106-8E15-0305A1C751C5}"/>
    <cellStyle name="Millares [0] 2 2 2 4 3" xfId="296" xr:uid="{296E6C2B-4DA8-4942-B70A-15C4610B09C1}"/>
    <cellStyle name="Millares [0] 2 2 2 5" xfId="200" xr:uid="{0D3EA137-8F1E-44F3-A4AE-85D3FCEF3655}"/>
    <cellStyle name="Millares [0] 2 2 2 5 2" xfId="365" xr:uid="{C94D9839-8F5A-4D10-B74C-EE28DB5A7D75}"/>
    <cellStyle name="Millares [0] 2 2 2 6" xfId="270" xr:uid="{0BEA641D-7892-4008-882B-C95CEBB05B08}"/>
    <cellStyle name="Millares [0] 2 2 3" xfId="22" xr:uid="{44E9B68C-465D-48C3-8498-1CD589ABC063}"/>
    <cellStyle name="Millares [0] 2 2 3 2" xfId="95" xr:uid="{EFDEC571-9AF5-4FEE-92DA-9A8D19A4CBBD}"/>
    <cellStyle name="Millares [0] 2 2 3 2 2" xfId="174" xr:uid="{5E874675-859D-417C-BD52-390ED0FC90CC}"/>
    <cellStyle name="Millares [0] 2 2 3 2 2 2" xfId="431" xr:uid="{A92D1CDE-7060-48A9-AC56-2C6C3DC3C7A9}"/>
    <cellStyle name="Millares [0] 2 2 3 2 3" xfId="241" xr:uid="{85EF20A3-42C3-447D-9E94-0C28DBD5A19B}"/>
    <cellStyle name="Millares [0] 2 2 3 2 4" xfId="337" xr:uid="{39431B73-A317-4301-96DB-544A9656043A}"/>
    <cellStyle name="Millares [0] 2 2 3 3" xfId="141" xr:uid="{CCE5B148-04DD-4354-B483-FB6B22928B49}"/>
    <cellStyle name="Millares [0] 2 2 3 3 2" xfId="398" xr:uid="{D01B99E8-4C01-4C4A-BEEB-D7174F1214BF}"/>
    <cellStyle name="Millares [0] 2 2 3 3 3" xfId="304" xr:uid="{FA001A77-2ED7-4479-A24B-25BC36D6F739}"/>
    <cellStyle name="Millares [0] 2 2 3 4" xfId="208" xr:uid="{4FFD39FA-6F42-4C1C-884C-6782A6F65696}"/>
    <cellStyle name="Millares [0] 2 2 3 4 2" xfId="373" xr:uid="{6721B1E7-9830-4199-A058-EAAC2DE0A019}"/>
    <cellStyle name="Millares [0] 2 2 3 5" xfId="278" xr:uid="{A27C9612-F68E-4302-AC98-FCD2FB0AC407}"/>
    <cellStyle name="Millares [0] 2 2 4" xfId="79" xr:uid="{52E5B369-849A-4F85-838F-950AE2EA24DA}"/>
    <cellStyle name="Millares [0] 2 2 4 2" xfId="158" xr:uid="{C8B72380-2C2C-46E7-8C1D-E09DD2F63EE6}"/>
    <cellStyle name="Millares [0] 2 2 4 2 2" xfId="415" xr:uid="{14890681-FC16-4D5C-B5AA-528670BCC13D}"/>
    <cellStyle name="Millares [0] 2 2 4 3" xfId="225" xr:uid="{82C9B51F-CE66-4D0F-9FE1-F9FF896F4478}"/>
    <cellStyle name="Millares [0] 2 2 4 4" xfId="321" xr:uid="{215629D7-F2D1-4D77-AE6E-73ABC9ECC556}"/>
    <cellStyle name="Millares [0] 2 2 5" xfId="125" xr:uid="{12531BC1-796E-4C69-84CF-1A8A4952657A}"/>
    <cellStyle name="Millares [0] 2 2 5 2" xfId="382" xr:uid="{9234D5AA-85B2-4846-8C6E-BC2870F70C7F}"/>
    <cellStyle name="Millares [0] 2 2 5 3" xfId="288" xr:uid="{917139B0-0B31-4E10-9FBB-2A98B29A39F3}"/>
    <cellStyle name="Millares [0] 2 2 6" xfId="192" xr:uid="{9BD9D40D-B688-415E-9B8A-FB67CECF7A4F}"/>
    <cellStyle name="Millares [0] 2 2 6 2" xfId="357" xr:uid="{7AA51214-954D-4BAD-ADA3-ADA2ACF20256}"/>
    <cellStyle name="Millares [0] 2 2 7" xfId="261" xr:uid="{FFB5DC08-9860-4336-8F4A-695D7D954FFA}"/>
    <cellStyle name="Millares [0] 2 3" xfId="12" xr:uid="{7BB9649D-C8A6-42A0-B9D8-61FC63E4F439}"/>
    <cellStyle name="Millares [0] 2 3 2" xfId="29" xr:uid="{7954593A-0F65-40FC-A91A-4C734DFA3943}"/>
    <cellStyle name="Millares [0] 2 3 2 2" xfId="102" xr:uid="{6BBB0412-A62C-43B2-821A-791308D08367}"/>
    <cellStyle name="Millares [0] 2 3 2 2 2" xfId="181" xr:uid="{6FF16ED2-A696-4459-882B-8498C5BF9499}"/>
    <cellStyle name="Millares [0] 2 3 2 2 2 2" xfId="438" xr:uid="{EAAE27AE-EE43-4C77-A58C-F50A9DE2B83B}"/>
    <cellStyle name="Millares [0] 2 3 2 2 3" xfId="248" xr:uid="{0A4C1ED3-832A-4EAF-A9F7-AB6C6B6E8F9A}"/>
    <cellStyle name="Millares [0] 2 3 2 2 4" xfId="344" xr:uid="{2B812211-8F21-47B9-91E3-273E2A690A67}"/>
    <cellStyle name="Millares [0] 2 3 2 3" xfId="148" xr:uid="{C7647275-83B1-4838-9B38-B9020D2485B2}"/>
    <cellStyle name="Millares [0] 2 3 2 3 2" xfId="405" xr:uid="{448A1368-5C3B-4FFF-B307-66652DC283EC}"/>
    <cellStyle name="Millares [0] 2 3 2 4" xfId="215" xr:uid="{47B2AC9A-AC04-4594-A70F-86FE2A24BCD8}"/>
    <cellStyle name="Millares [0] 2 3 2 5" xfId="311" xr:uid="{F09379C8-8A28-4CCF-A4EE-5A92C33F46A8}"/>
    <cellStyle name="Millares [0] 2 3 3" xfId="86" xr:uid="{7B8B4BE5-5230-41AC-943C-1EA80A25BBA4}"/>
    <cellStyle name="Millares [0] 2 3 3 2" xfId="165" xr:uid="{ECEF87AE-28CA-42AD-BAEA-7BCC0693D030}"/>
    <cellStyle name="Millares [0] 2 3 3 2 2" xfId="422" xr:uid="{9896F686-B59C-42B1-A7A9-345E417252D0}"/>
    <cellStyle name="Millares [0] 2 3 3 3" xfId="232" xr:uid="{335B98BE-981C-4EB0-92A9-02924A78F772}"/>
    <cellStyle name="Millares [0] 2 3 3 4" xfId="328" xr:uid="{F87AF05B-33E8-4D5C-8E97-148A131B76E4}"/>
    <cellStyle name="Millares [0] 2 3 4" xfId="132" xr:uid="{06096DF8-1CE5-450A-A9D6-A18F2DB7D465}"/>
    <cellStyle name="Millares [0] 2 3 4 2" xfId="389" xr:uid="{3F2EE315-3159-4DEA-97D4-717FC1158F00}"/>
    <cellStyle name="Millares [0] 2 3 4 3" xfId="295" xr:uid="{D8E86235-231C-44E9-B74F-369AC598A45F}"/>
    <cellStyle name="Millares [0] 2 3 5" xfId="199" xr:uid="{82CDA3F6-E504-45F3-878E-B6A70688A8B4}"/>
    <cellStyle name="Millares [0] 2 3 5 2" xfId="364" xr:uid="{19A3293F-66E6-4868-896E-941DA3D4F858}"/>
    <cellStyle name="Millares [0] 2 3 6" xfId="269" xr:uid="{E27822A4-ACFC-4D51-98E2-DA9CC7818E73}"/>
    <cellStyle name="Millares [0] 2 4" xfId="21" xr:uid="{5479FFB5-4799-444D-BD33-9CE4B98CE19C}"/>
    <cellStyle name="Millares [0] 2 4 2" xfId="94" xr:uid="{F3819A55-646D-4765-BE6F-D635AD5D01E2}"/>
    <cellStyle name="Millares [0] 2 4 2 2" xfId="173" xr:uid="{B6B570D7-EB1A-4135-A77A-EDC004CF9B37}"/>
    <cellStyle name="Millares [0] 2 4 2 2 2" xfId="430" xr:uid="{1F9E223A-9E6B-4A1B-9A01-081E6AA58CBC}"/>
    <cellStyle name="Millares [0] 2 4 2 3" xfId="240" xr:uid="{C218CE07-519F-4E01-AE6F-67A6E6904311}"/>
    <cellStyle name="Millares [0] 2 4 2 4" xfId="336" xr:uid="{E69E8A54-2215-40BC-B1DD-9D903C9380C4}"/>
    <cellStyle name="Millares [0] 2 4 3" xfId="140" xr:uid="{40FD6C4A-37FC-4873-8F18-04D2D7EA8C6E}"/>
    <cellStyle name="Millares [0] 2 4 3 2" xfId="397" xr:uid="{FB9FB533-815E-43A7-B806-7060975BB459}"/>
    <cellStyle name="Millares [0] 2 4 3 3" xfId="303" xr:uid="{6B701128-1FBE-4C26-BD88-547E6993FAF4}"/>
    <cellStyle name="Millares [0] 2 4 4" xfId="207" xr:uid="{1931032A-328E-4C04-833B-C30C5B1C154C}"/>
    <cellStyle name="Millares [0] 2 4 4 2" xfId="372" xr:uid="{0303A958-109B-4E7D-A4CE-2DFEA9E83EFA}"/>
    <cellStyle name="Millares [0] 2 4 5" xfId="277" xr:uid="{8EB0FE52-7C74-4610-B2A0-D90D0039A8B6}"/>
    <cellStyle name="Millares [0] 2 5" xfId="78" xr:uid="{41ED6F1E-E16E-4C61-AC81-846B68AC8E7C}"/>
    <cellStyle name="Millares [0] 2 5 2" xfId="157" xr:uid="{D08B7B04-774A-48D0-9D44-CE1BF214FE28}"/>
    <cellStyle name="Millares [0] 2 5 2 2" xfId="414" xr:uid="{DA67D549-5DDC-41B5-9652-01D7D6864391}"/>
    <cellStyle name="Millares [0] 2 5 3" xfId="224" xr:uid="{9E1D1B08-F14E-4A40-9AD1-FCD2718374E2}"/>
    <cellStyle name="Millares [0] 2 5 4" xfId="320" xr:uid="{CEF12C74-FB14-497E-BE2A-B146A3E6A419}"/>
    <cellStyle name="Millares [0] 2 6" xfId="124" xr:uid="{D6FCE8B5-5A02-4CDB-A47D-2A61EF90972D}"/>
    <cellStyle name="Millares [0] 2 6 2" xfId="381" xr:uid="{2A5B2B1B-B725-410A-8BA7-586C9C353D6F}"/>
    <cellStyle name="Millares [0] 2 6 3" xfId="287" xr:uid="{02703A62-7FAA-4D74-9517-9C2859E6D07A}"/>
    <cellStyle name="Millares [0] 2 7" xfId="191" xr:uid="{EDBFD3D8-9F44-4841-96F0-9E1BF6C8AFFB}"/>
    <cellStyle name="Millares [0] 2 7 2" xfId="356" xr:uid="{285CE2F5-1183-40C9-ACC9-06E980E5E79E}"/>
    <cellStyle name="Millares [0] 2 8" xfId="260" xr:uid="{FB059C00-DD77-49B2-9464-2FA19AC5B5C8}"/>
    <cellStyle name="Millares [0] 3" xfId="4" xr:uid="{00000000-0005-0000-0000-000003000000}"/>
    <cellStyle name="Millares [0] 3 2" xfId="14" xr:uid="{C5FE7BA9-EB5C-438D-A813-A183736D7ADE}"/>
    <cellStyle name="Millares [0] 3 2 2" xfId="31" xr:uid="{887FB596-E3BC-4B70-A620-FA9D1411B611}"/>
    <cellStyle name="Millares [0] 3 2 2 2" xfId="104" xr:uid="{7F27B5FE-E930-4CD2-BDD1-9333B6F557EA}"/>
    <cellStyle name="Millares [0] 3 2 2 2 2" xfId="183" xr:uid="{30B59586-F77A-40FA-B895-7E67FCD2BA53}"/>
    <cellStyle name="Millares [0] 3 2 2 2 2 2" xfId="440" xr:uid="{1BDD3D39-9AB4-4B3A-8458-DB70BD7CA64B}"/>
    <cellStyle name="Millares [0] 3 2 2 2 3" xfId="250" xr:uid="{BFD1D636-8675-4F61-998E-C413976BBA59}"/>
    <cellStyle name="Millares [0] 3 2 2 2 4" xfId="346" xr:uid="{CE8506B4-C16E-4EEB-9F90-67DBA9EE009B}"/>
    <cellStyle name="Millares [0] 3 2 2 3" xfId="150" xr:uid="{3D7BA173-EDFF-4230-8D85-AC5F4CB7F764}"/>
    <cellStyle name="Millares [0] 3 2 2 3 2" xfId="407" xr:uid="{BF57F105-4EB5-4764-9549-434805C2C4A4}"/>
    <cellStyle name="Millares [0] 3 2 2 4" xfId="217" xr:uid="{3FDD936A-54A9-43A5-9F2C-23297ABB595E}"/>
    <cellStyle name="Millares [0] 3 2 2 5" xfId="313" xr:uid="{7B3BC0E2-7A16-4810-AEE4-781019DC1118}"/>
    <cellStyle name="Millares [0] 3 2 3" xfId="88" xr:uid="{16C5C84F-5321-4E94-BD96-0C87C2B0F042}"/>
    <cellStyle name="Millares [0] 3 2 3 2" xfId="167" xr:uid="{B06871DE-D7A7-4ECF-AEDD-BDCD23E8574F}"/>
    <cellStyle name="Millares [0] 3 2 3 2 2" xfId="424" xr:uid="{76A6A8D6-DFF0-41CD-890A-AEE8AF312BF7}"/>
    <cellStyle name="Millares [0] 3 2 3 3" xfId="234" xr:uid="{D8A48134-F141-4DBE-B78D-A975E0F83DB9}"/>
    <cellStyle name="Millares [0] 3 2 3 4" xfId="330" xr:uid="{AF8C5AE6-2A43-44A8-982B-67857E71D102}"/>
    <cellStyle name="Millares [0] 3 2 4" xfId="134" xr:uid="{0BCA8C59-F1C9-424F-9263-70E5593E6456}"/>
    <cellStyle name="Millares [0] 3 2 4 2" xfId="391" xr:uid="{9C3E07D1-1453-461E-B8C5-B9A2E6C897AE}"/>
    <cellStyle name="Millares [0] 3 2 4 3" xfId="297" xr:uid="{7CF14596-FA78-4CFC-A887-2B616C0EBF8C}"/>
    <cellStyle name="Millares [0] 3 2 5" xfId="201" xr:uid="{733AEC03-4082-4151-8EBA-DE21C581BB79}"/>
    <cellStyle name="Millares [0] 3 2 5 2" xfId="366" xr:uid="{58168E78-3CE0-40C1-A377-714EAFD9DF08}"/>
    <cellStyle name="Millares [0] 3 2 6" xfId="271" xr:uid="{5AF1CF71-55B0-4E5D-95E2-DF3B36C1EABD}"/>
    <cellStyle name="Millares [0] 3 3" xfId="23" xr:uid="{914AACA7-AEFD-491E-AF05-DABE34B1DE4D}"/>
    <cellStyle name="Millares [0] 3 3 2" xfId="96" xr:uid="{29E418DF-312E-4FBA-B6BE-EE230D969E10}"/>
    <cellStyle name="Millares [0] 3 3 2 2" xfId="175" xr:uid="{057FCD33-AE27-4E5F-80E3-C89FBCBB881F}"/>
    <cellStyle name="Millares [0] 3 3 2 2 2" xfId="432" xr:uid="{5B665C62-824F-4373-A39F-6D98A089F210}"/>
    <cellStyle name="Millares [0] 3 3 2 3" xfId="242" xr:uid="{E853FCE2-3F93-4086-8066-9885D204A900}"/>
    <cellStyle name="Millares [0] 3 3 2 4" xfId="338" xr:uid="{36F34D48-D543-4E2B-9E49-BCB4371E71A4}"/>
    <cellStyle name="Millares [0] 3 3 3" xfId="142" xr:uid="{871D98EB-0910-469F-B534-378E8BDFB79A}"/>
    <cellStyle name="Millares [0] 3 3 3 2" xfId="399" xr:uid="{25C4DB4E-B04A-4EE9-9922-676D46E4CCD2}"/>
    <cellStyle name="Millares [0] 3 3 3 3" xfId="305" xr:uid="{9F13D77F-88A6-4435-90AC-5077362CFFE8}"/>
    <cellStyle name="Millares [0] 3 3 4" xfId="209" xr:uid="{DB45C4FC-B6A4-46D8-A17C-9C908E12868B}"/>
    <cellStyle name="Millares [0] 3 3 4 2" xfId="374" xr:uid="{70ABECB4-A50A-4EB2-89C2-E19346B2849A}"/>
    <cellStyle name="Millares [0] 3 3 5" xfId="279" xr:uid="{3F3F4F07-2375-4A72-93CD-FF21877CB7DD}"/>
    <cellStyle name="Millares [0] 3 4" xfId="80" xr:uid="{D03738B7-72F6-4BA5-B86F-5699749D0C19}"/>
    <cellStyle name="Millares [0] 3 4 2" xfId="159" xr:uid="{F71A8445-AB95-49A1-BA1A-F3291A39FC77}"/>
    <cellStyle name="Millares [0] 3 4 2 2" xfId="416" xr:uid="{B3E1E006-790D-4EE2-AF17-94BE0AFA7DD7}"/>
    <cellStyle name="Millares [0] 3 4 3" xfId="226" xr:uid="{6C9CC42F-0BEA-4322-A2C8-3C1D69E18762}"/>
    <cellStyle name="Millares [0] 3 4 4" xfId="322" xr:uid="{9961A7B9-07A4-42FA-9D06-439086F26922}"/>
    <cellStyle name="Millares [0] 3 5" xfId="126" xr:uid="{DF4C816A-FAB2-4EF1-9E12-2CDA9B7F198C}"/>
    <cellStyle name="Millares [0] 3 5 2" xfId="383" xr:uid="{4218A7E4-27F5-4A3F-9B00-FF61995C93F9}"/>
    <cellStyle name="Millares [0] 3 5 3" xfId="289" xr:uid="{0A47559F-D679-437E-A4A7-11110AE0BC23}"/>
    <cellStyle name="Millares [0] 3 6" xfId="193" xr:uid="{DB04A010-41C1-43BA-AD11-04FB64DF1F62}"/>
    <cellStyle name="Millares [0] 3 6 2" xfId="358" xr:uid="{DF1B6F74-BAB4-4652-A270-204467670E30}"/>
    <cellStyle name="Millares [0] 3 7" xfId="262" xr:uid="{F1B69993-BCC2-44BE-9F03-F295406C9840}"/>
    <cellStyle name="Millares [0] 4" xfId="11" xr:uid="{08AF6D9B-C691-4B08-A20C-4C47F2F2A3C4}"/>
    <cellStyle name="Millares [0] 4 2" xfId="28" xr:uid="{14A33404-9F8C-4523-90A1-A24C38D87801}"/>
    <cellStyle name="Millares [0] 4 2 2" xfId="101" xr:uid="{991BDF0C-D17E-42E5-A273-00C1CCB4AD46}"/>
    <cellStyle name="Millares [0] 4 2 2 2" xfId="180" xr:uid="{EDFDB265-FB4F-43D2-A7DD-02EE4FD704E4}"/>
    <cellStyle name="Millares [0] 4 2 2 2 2" xfId="437" xr:uid="{20852A38-E49E-46FD-8418-5D386A57B82D}"/>
    <cellStyle name="Millares [0] 4 2 2 3" xfId="247" xr:uid="{CDFA160F-18FF-48D0-B702-ACC5A009640A}"/>
    <cellStyle name="Millares [0] 4 2 2 4" xfId="343" xr:uid="{74569748-5B35-41BC-9A99-8A5A817CD060}"/>
    <cellStyle name="Millares [0] 4 2 3" xfId="147" xr:uid="{7E0A5E79-66B0-44EE-AEA6-C71952326F66}"/>
    <cellStyle name="Millares [0] 4 2 3 2" xfId="404" xr:uid="{34A7FCA3-7C2D-444F-84B9-9CFD35ECBAE5}"/>
    <cellStyle name="Millares [0] 4 2 4" xfId="214" xr:uid="{43F13997-22E0-416C-B7E8-8661B394D5F7}"/>
    <cellStyle name="Millares [0] 4 2 5" xfId="310" xr:uid="{0BBF7853-7E14-46E5-85CE-A22C996E4181}"/>
    <cellStyle name="Millares [0] 4 3" xfId="85" xr:uid="{4C24ADBF-5052-4216-84D4-8A1C840022C7}"/>
    <cellStyle name="Millares [0] 4 3 2" xfId="164" xr:uid="{5912FEFD-0CE1-431D-B2A3-4255618F6CAF}"/>
    <cellStyle name="Millares [0] 4 3 2 2" xfId="421" xr:uid="{9634669F-B134-4AB0-AAD1-6CD9D96698A6}"/>
    <cellStyle name="Millares [0] 4 3 3" xfId="231" xr:uid="{10F50F14-FCA3-4471-9CC5-62F8BD464897}"/>
    <cellStyle name="Millares [0] 4 3 4" xfId="327" xr:uid="{51466978-2A6C-4C5A-8F1A-0F724DA07AC8}"/>
    <cellStyle name="Millares [0] 4 4" xfId="131" xr:uid="{04C81EB2-D880-40FE-AAD8-B356C6E47FB5}"/>
    <cellStyle name="Millares [0] 4 4 2" xfId="388" xr:uid="{4A1995D5-3D5D-4167-A939-064B685FCD5A}"/>
    <cellStyle name="Millares [0] 4 4 3" xfId="294" xr:uid="{4DD1DB79-7912-48AA-8A97-DDADB4F4AB19}"/>
    <cellStyle name="Millares [0] 4 5" xfId="198" xr:uid="{C456A860-4EE4-4739-94B0-3E6A3B4C6E14}"/>
    <cellStyle name="Millares [0] 4 5 2" xfId="355" xr:uid="{F6008ECD-4048-4A78-99F9-A99DB65CFCD1}"/>
    <cellStyle name="Millares [0] 4 6" xfId="259" xr:uid="{2445B41E-1059-408F-9FAA-B49E833E01D4}"/>
    <cellStyle name="Millares [0] 5" xfId="20" xr:uid="{0EA511BD-E16E-42BC-AE1B-DF151226BED4}"/>
    <cellStyle name="Millares [0] 5 2" xfId="93" xr:uid="{C07DEFD1-25CD-4401-8A2B-CE7608A18B7D}"/>
    <cellStyle name="Millares [0] 5 2 2" xfId="172" xr:uid="{D306C310-7C7D-4F05-99A2-25EDE8391A1E}"/>
    <cellStyle name="Millares [0] 5 2 2 2" xfId="429" xr:uid="{C2B3165D-7BAD-4D39-83E2-8F1D2CC3E7CD}"/>
    <cellStyle name="Millares [0] 5 2 3" xfId="239" xr:uid="{67A48CA8-5EB2-44B8-8500-B36EE52807CA}"/>
    <cellStyle name="Millares [0] 5 2 4" xfId="335" xr:uid="{F225CE58-3271-420C-BCFE-3BDA7005567C}"/>
    <cellStyle name="Millares [0] 5 3" xfId="139" xr:uid="{0946B04B-9163-40D4-8219-7C7F63131045}"/>
    <cellStyle name="Millares [0] 5 3 2" xfId="396" xr:uid="{96898B27-FB4B-44C5-A1F6-4530BF52A1AF}"/>
    <cellStyle name="Millares [0] 5 3 3" xfId="302" xr:uid="{5D046D3B-6019-4D47-AFA9-3DD0B3EAF4E3}"/>
    <cellStyle name="Millares [0] 5 4" xfId="206" xr:uid="{4841FC80-5B7E-415B-9DB5-B2EB4B76BBF8}"/>
    <cellStyle name="Millares [0] 5 4 2" xfId="363" xr:uid="{0EFCE1C5-5236-4759-BCD7-C686B22F968B}"/>
    <cellStyle name="Millares [0] 5 5" xfId="268" xr:uid="{C9260993-1187-4CDD-9140-490D28B41D53}"/>
    <cellStyle name="Millares [0] 6" xfId="77" xr:uid="{4A5C23DB-1F23-4689-95AA-26484D938346}"/>
    <cellStyle name="Millares [0] 6 2" xfId="156" xr:uid="{50E45B92-409A-4512-82D8-27A41CE0297D}"/>
    <cellStyle name="Millares [0] 6 2 2" xfId="413" xr:uid="{4CA24645-608B-4FEA-9816-85A25B3CD198}"/>
    <cellStyle name="Millares [0] 6 2 3" xfId="319" xr:uid="{7B8BA4A9-CBA0-4F26-A7ED-A151076470D2}"/>
    <cellStyle name="Millares [0] 6 3" xfId="223" xr:uid="{390DAC55-592C-4113-BAC3-4DBFDF881EF6}"/>
    <cellStyle name="Millares [0] 6 3 2" xfId="371" xr:uid="{BC6293DB-A10D-4BB5-9CA2-729DCD5EBAED}"/>
    <cellStyle name="Millares [0] 6 4" xfId="276" xr:uid="{C6CAD03E-E806-4F02-AAA8-AAA8824ABC63}"/>
    <cellStyle name="Millares [0] 7" xfId="123" xr:uid="{2FE68684-1679-4F1E-842C-53EE05137816}"/>
    <cellStyle name="Millares [0] 7 2" xfId="380" xr:uid="{B12D6E6E-076B-4B4B-97CF-6DC7098F9252}"/>
    <cellStyle name="Millares [0] 7 3" xfId="286" xr:uid="{385434E2-DE3E-40F3-AF0E-B17661827DF0}"/>
    <cellStyle name="Millares [0] 8" xfId="190" xr:uid="{D33D3AEC-137B-4F06-8EF3-922CAA86F3FE}"/>
    <cellStyle name="Millares 2" xfId="110" xr:uid="{5F68EB69-35DC-46BD-BEDA-1D02CAC66616}"/>
    <cellStyle name="Millares 2 2" xfId="189" xr:uid="{7ED2B0AF-5681-40D3-B741-36B0A29FB0D0}"/>
    <cellStyle name="Millares 2 2 2" xfId="446" xr:uid="{90CFE41F-75D3-4AA4-9EA6-5EB603793E69}"/>
    <cellStyle name="Millares 2 2 3" xfId="352" xr:uid="{30F82ADA-BC63-4298-8220-D01BD2CF5474}"/>
    <cellStyle name="Millares 2 3" xfId="256" xr:uid="{3D1015A8-796E-4243-9060-72700683524A}"/>
    <cellStyle name="Millares 2 4" xfId="284" xr:uid="{27B89D63-B751-48F0-9710-4D7ACC4725D7}"/>
    <cellStyle name="Millares 3" xfId="119" xr:uid="{84A2CEDC-BFE8-4CC0-9AAF-1A9D68416094}"/>
    <cellStyle name="Millares 4" xfId="121" xr:uid="{3C999FB0-8302-4369-9E38-11492B5D211E}"/>
    <cellStyle name="Millares 5" xfId="120" xr:uid="{3F0A3F72-B2F9-4D41-964D-75F7A8C605E6}"/>
    <cellStyle name="Moneda [0]" xfId="5" builtinId="7"/>
    <cellStyle name="Moneda [0] 10" xfId="285" xr:uid="{5D0A2C56-12E9-4A68-A6F8-8811D00ADC42}"/>
    <cellStyle name="Moneda [0] 2" xfId="6" xr:uid="{00000000-0005-0000-0000-000005000000}"/>
    <cellStyle name="Moneda [0] 2 2" xfId="7" xr:uid="{00000000-0005-0000-0000-000006000000}"/>
    <cellStyle name="Moneda [0] 2 2 2" xfId="17" xr:uid="{65D61898-5003-42DC-8EA6-9B52F00C2B33}"/>
    <cellStyle name="Moneda [0] 2 2 2 2" xfId="34" xr:uid="{BE6516A3-E835-4A9D-BC48-ABFA0C0C9DDB}"/>
    <cellStyle name="Moneda [0] 2 2 2 2 2" xfId="107" xr:uid="{FED065F2-2BE3-494A-AFB1-FBC12E6F83D7}"/>
    <cellStyle name="Moneda [0] 2 2 2 2 2 2" xfId="186" xr:uid="{E09E6884-6433-40DE-B485-CB0EE1A5FBB7}"/>
    <cellStyle name="Moneda [0] 2 2 2 2 2 2 2" xfId="443" xr:uid="{4AF6969C-EAB6-4F56-B1D1-E7D408C8C51C}"/>
    <cellStyle name="Moneda [0] 2 2 2 2 2 3" xfId="253" xr:uid="{7035B5DE-8A27-4779-910B-1DD4AE8F5B68}"/>
    <cellStyle name="Moneda [0] 2 2 2 2 2 4" xfId="349" xr:uid="{FCAB9E5A-283D-4926-BCD4-03D2509D1B05}"/>
    <cellStyle name="Moneda [0] 2 2 2 2 3" xfId="153" xr:uid="{986F77CD-2B64-4955-87FD-B4A25FB11717}"/>
    <cellStyle name="Moneda [0] 2 2 2 2 3 2" xfId="410" xr:uid="{5A870F00-A850-42C8-8495-C66CE5A85D0D}"/>
    <cellStyle name="Moneda [0] 2 2 2 2 4" xfId="220" xr:uid="{7E4BA255-5D1E-496E-B1FF-4A5056BB53AB}"/>
    <cellStyle name="Moneda [0] 2 2 2 2 5" xfId="316" xr:uid="{89268A75-5053-4130-A299-2A475CFD9855}"/>
    <cellStyle name="Moneda [0] 2 2 2 3" xfId="91" xr:uid="{AB0AACF3-BF9B-447F-AC3F-AA5C7AFA9A40}"/>
    <cellStyle name="Moneda [0] 2 2 2 3 2" xfId="170" xr:uid="{E682DF64-08DF-4808-BE8D-7EF049302C72}"/>
    <cellStyle name="Moneda [0] 2 2 2 3 2 2" xfId="427" xr:uid="{259EAFC2-D3FC-430B-A898-7D74328A55DA}"/>
    <cellStyle name="Moneda [0] 2 2 2 3 3" xfId="237" xr:uid="{E11BD345-3FD5-46D3-8573-98BF4D403722}"/>
    <cellStyle name="Moneda [0] 2 2 2 3 4" xfId="333" xr:uid="{5921C281-2FD5-4AE9-A7C0-542C196FED17}"/>
    <cellStyle name="Moneda [0] 2 2 2 4" xfId="137" xr:uid="{1E113854-0AE2-4656-89FB-1D3F5093B753}"/>
    <cellStyle name="Moneda [0] 2 2 2 4 2" xfId="394" xr:uid="{41ACFBE8-8750-42DB-B981-576F8EA5390A}"/>
    <cellStyle name="Moneda [0] 2 2 2 4 3" xfId="300" xr:uid="{9A70881E-75FE-4927-9E65-21FED0E26EA2}"/>
    <cellStyle name="Moneda [0] 2 2 2 5" xfId="204" xr:uid="{AE97DF76-DF20-43F3-8A19-60FB270E7B16}"/>
    <cellStyle name="Moneda [0] 2 2 2 5 2" xfId="369" xr:uid="{4E15841E-28E9-47E1-B6E6-48B73C7DADE8}"/>
    <cellStyle name="Moneda [0] 2 2 2 6" xfId="274" xr:uid="{726D673C-0393-4EAE-88DD-03FC79171CC2}"/>
    <cellStyle name="Moneda [0] 2 2 3" xfId="26" xr:uid="{B7940D94-0DC4-4F4E-9F4D-DB7E32966F4F}"/>
    <cellStyle name="Moneda [0] 2 2 3 2" xfId="99" xr:uid="{B340B76F-EBB8-4AE5-AF91-1FE5F1C51B60}"/>
    <cellStyle name="Moneda [0] 2 2 3 2 2" xfId="178" xr:uid="{6B5D6DDA-0B3E-447C-B77E-374BC9A48B86}"/>
    <cellStyle name="Moneda [0] 2 2 3 2 2 2" xfId="435" xr:uid="{F852FBEE-F561-47EC-864C-EA384D3F61E9}"/>
    <cellStyle name="Moneda [0] 2 2 3 2 3" xfId="245" xr:uid="{55E1A433-441D-44B4-B3F3-37C75E72B614}"/>
    <cellStyle name="Moneda [0] 2 2 3 2 4" xfId="341" xr:uid="{1FD4D092-4500-43BC-A913-2A0144DD8666}"/>
    <cellStyle name="Moneda [0] 2 2 3 3" xfId="145" xr:uid="{C2BF6A91-3F81-4F61-A94B-A65014D51762}"/>
    <cellStyle name="Moneda [0] 2 2 3 3 2" xfId="402" xr:uid="{62FF1CEA-4E18-4913-84C2-8422569122A0}"/>
    <cellStyle name="Moneda [0] 2 2 3 3 3" xfId="308" xr:uid="{8112F929-6830-4BF8-9293-06EE52065397}"/>
    <cellStyle name="Moneda [0] 2 2 3 4" xfId="212" xr:uid="{FF6B3F75-E571-4E8A-A227-845C713A43EB}"/>
    <cellStyle name="Moneda [0] 2 2 3 4 2" xfId="377" xr:uid="{1475523F-D1DA-4255-B41D-FB4FD99695A4}"/>
    <cellStyle name="Moneda [0] 2 2 3 5" xfId="282" xr:uid="{D67F7E9D-195C-474E-B36A-B03F926E1951}"/>
    <cellStyle name="Moneda [0] 2 2 4" xfId="83" xr:uid="{F26D59C0-CFCD-4829-A826-FD96D8F51677}"/>
    <cellStyle name="Moneda [0] 2 2 4 2" xfId="162" xr:uid="{53DF77C6-1336-453C-8C0E-7F6121DADF32}"/>
    <cellStyle name="Moneda [0] 2 2 4 2 2" xfId="419" xr:uid="{E1E944EA-CC64-417E-B709-88BA8CC48904}"/>
    <cellStyle name="Moneda [0] 2 2 4 3" xfId="229" xr:uid="{89A7B90E-F7BF-4FD3-B1B8-9E945C477CEA}"/>
    <cellStyle name="Moneda [0] 2 2 4 4" xfId="325" xr:uid="{2E4067F2-0381-4AC4-BEC8-26B6FAABE0F8}"/>
    <cellStyle name="Moneda [0] 2 2 5" xfId="129" xr:uid="{0B5C43BC-AF8B-43AA-8EC4-460D25822288}"/>
    <cellStyle name="Moneda [0] 2 2 5 2" xfId="386" xr:uid="{166C50C7-50CD-48CD-87B1-F01BAB92E52F}"/>
    <cellStyle name="Moneda [0] 2 2 5 3" xfId="292" xr:uid="{ECC906DD-FCCA-47FD-841E-C1FD474ED906}"/>
    <cellStyle name="Moneda [0] 2 2 6" xfId="196" xr:uid="{C859B6AE-E169-4854-85E1-D2DE12A3B647}"/>
    <cellStyle name="Moneda [0] 2 2 6 2" xfId="361" xr:uid="{A5416E0C-739F-4081-8D0D-880C81B5703A}"/>
    <cellStyle name="Moneda [0] 2 2 7" xfId="265" xr:uid="{5A272BD5-CEA4-4C48-B6B1-CA188DF019C8}"/>
    <cellStyle name="Moneda [0] 2 3" xfId="16" xr:uid="{AC6F46EE-E634-4BA3-B957-24A4F34EBA5A}"/>
    <cellStyle name="Moneda [0] 2 3 2" xfId="33" xr:uid="{350A6707-A978-430D-8799-1A91BA6E358D}"/>
    <cellStyle name="Moneda [0] 2 3 2 2" xfId="106" xr:uid="{53D35C10-98DE-4BBE-800A-4805B739CDEE}"/>
    <cellStyle name="Moneda [0] 2 3 2 2 2" xfId="185" xr:uid="{56066E6A-98D6-4F68-B0B1-E1B82A43AD91}"/>
    <cellStyle name="Moneda [0] 2 3 2 2 2 2" xfId="442" xr:uid="{1E8A88ED-0869-4177-82A0-1FC6ED774200}"/>
    <cellStyle name="Moneda [0] 2 3 2 2 3" xfId="252" xr:uid="{884CF9C6-5831-4990-92C3-D273398AAA9A}"/>
    <cellStyle name="Moneda [0] 2 3 2 2 4" xfId="348" xr:uid="{97EE1915-1B5D-491C-9BC1-4E6077D58ABE}"/>
    <cellStyle name="Moneda [0] 2 3 2 3" xfId="152" xr:uid="{9E721E00-B2BA-4BC4-B0E9-6A623E58A154}"/>
    <cellStyle name="Moneda [0] 2 3 2 3 2" xfId="409" xr:uid="{CE50CD1D-7CEB-43BD-B363-56191A22EDD2}"/>
    <cellStyle name="Moneda [0] 2 3 2 4" xfId="219" xr:uid="{65329449-B8DC-48CB-9BE1-A526E349B93B}"/>
    <cellStyle name="Moneda [0] 2 3 2 5" xfId="315" xr:uid="{D3FAEF39-F54C-464B-95D9-DB62A7B77E49}"/>
    <cellStyle name="Moneda [0] 2 3 3" xfId="90" xr:uid="{305B3540-0AB0-45DD-B58E-FA535D8E04BA}"/>
    <cellStyle name="Moneda [0] 2 3 3 2" xfId="169" xr:uid="{04C47D9A-687D-4A9A-91F2-4C1819823FCD}"/>
    <cellStyle name="Moneda [0] 2 3 3 2 2" xfId="426" xr:uid="{4EE4D74F-8CDB-4102-80ED-3C935A799B7B}"/>
    <cellStyle name="Moneda [0] 2 3 3 3" xfId="236" xr:uid="{3EA95D02-B6A5-4460-B142-6CB2C331B01E}"/>
    <cellStyle name="Moneda [0] 2 3 3 4" xfId="332" xr:uid="{F4C3E094-43C2-48A6-9602-4DA1F3980CF5}"/>
    <cellStyle name="Moneda [0] 2 3 4" xfId="136" xr:uid="{71722704-CA31-460A-9C52-863F1530F56E}"/>
    <cellStyle name="Moneda [0] 2 3 4 2" xfId="393" xr:uid="{D55D4E69-E950-4021-8392-D5250553F780}"/>
    <cellStyle name="Moneda [0] 2 3 4 3" xfId="299" xr:uid="{8E043A34-0FAC-49D4-9555-7A3C8AF0D345}"/>
    <cellStyle name="Moneda [0] 2 3 5" xfId="203" xr:uid="{6C773F4F-EB16-4D57-B49F-8437575BFFC8}"/>
    <cellStyle name="Moneda [0] 2 3 5 2" xfId="360" xr:uid="{E29568F5-6D57-4204-87C5-D918B307C8B8}"/>
    <cellStyle name="Moneda [0] 2 3 6" xfId="264" xr:uid="{2705787C-8883-4A9D-90F5-A1D72950E167}"/>
    <cellStyle name="Moneda [0] 2 4" xfId="25" xr:uid="{77504B5F-7234-4BF8-9FAF-D24745787EEA}"/>
    <cellStyle name="Moneda [0] 2 4 2" xfId="98" xr:uid="{E75E2DD0-FE68-40FE-8E9E-B47CC577A05A}"/>
    <cellStyle name="Moneda [0] 2 4 2 2" xfId="177" xr:uid="{5ECC5124-34AA-482F-92B9-5769E6AE70D3}"/>
    <cellStyle name="Moneda [0] 2 4 2 2 2" xfId="434" xr:uid="{619B7B52-FF90-476D-A94A-30F71422E158}"/>
    <cellStyle name="Moneda [0] 2 4 2 3" xfId="244" xr:uid="{C8F29D54-CE22-4886-A184-ADF7FB30935C}"/>
    <cellStyle name="Moneda [0] 2 4 2 4" xfId="340" xr:uid="{30414093-2EDC-49ED-BBB1-BBD6376BF4AC}"/>
    <cellStyle name="Moneda [0] 2 4 3" xfId="144" xr:uid="{EA3CA4A3-EBBB-4D21-BCD4-F1A209310F5D}"/>
    <cellStyle name="Moneda [0] 2 4 3 2" xfId="401" xr:uid="{DC17EC2C-2910-4390-A053-F204C1B02323}"/>
    <cellStyle name="Moneda [0] 2 4 3 3" xfId="307" xr:uid="{9CB62C60-61A4-4985-9146-E1D04C4D749F}"/>
    <cellStyle name="Moneda [0] 2 4 4" xfId="211" xr:uid="{29307C45-2908-4F21-9DE8-0145C4CEECAD}"/>
    <cellStyle name="Moneda [0] 2 4 4 2" xfId="368" xr:uid="{3233A637-03D3-462E-94F4-384CB5A5E1BA}"/>
    <cellStyle name="Moneda [0] 2 4 5" xfId="273" xr:uid="{147B23C9-1129-4589-943C-CEBF572734AA}"/>
    <cellStyle name="Moneda [0] 2 5" xfId="82" xr:uid="{DC2B5132-26A7-4A80-8958-782A2A20F031}"/>
    <cellStyle name="Moneda [0] 2 5 2" xfId="161" xr:uid="{4FF98A38-2C9F-47AB-A000-74659544D971}"/>
    <cellStyle name="Moneda [0] 2 5 2 2" xfId="418" xr:uid="{46557026-344C-4617-9E95-3B25DE6165E0}"/>
    <cellStyle name="Moneda [0] 2 5 2 3" xfId="324" xr:uid="{61AE2C87-08FB-4E23-A032-1C8988A944EE}"/>
    <cellStyle name="Moneda [0] 2 5 3" xfId="228" xr:uid="{5C8C6B6D-8326-42AF-B97E-D6E245E3DFA6}"/>
    <cellStyle name="Moneda [0] 2 5 3 2" xfId="376" xr:uid="{2870101F-21C8-4A02-9A27-62B413ACC145}"/>
    <cellStyle name="Moneda [0] 2 5 4" xfId="281" xr:uid="{35DFC8BF-9C5E-4CD7-9275-997196A7FCD3}"/>
    <cellStyle name="Moneda [0] 2 6" xfId="128" xr:uid="{21103D41-BDBB-47FE-8FE8-EFF10B466D96}"/>
    <cellStyle name="Moneda [0] 2 6 2" xfId="385" xr:uid="{508A6D5B-F650-4063-9532-B409855D3DB2}"/>
    <cellStyle name="Moneda [0] 2 6 3" xfId="291" xr:uid="{8A9F9A01-FF3B-49BA-A218-0DFA27299733}"/>
    <cellStyle name="Moneda [0] 2 7" xfId="195" xr:uid="{0083D9BF-6B94-42F1-A10A-9EF49B60C597}"/>
    <cellStyle name="Moneda [0] 2 7 2" xfId="354" xr:uid="{5C53B7C3-3951-4592-B9B1-F61C5CEC038A}"/>
    <cellStyle name="Moneda [0] 2 8" xfId="257" xr:uid="{77531D3A-FDEC-4A80-B5FD-0E229B2C5139}"/>
    <cellStyle name="Moneda [0] 3" xfId="8" xr:uid="{00000000-0005-0000-0000-000007000000}"/>
    <cellStyle name="Moneda [0] 3 2" xfId="18" xr:uid="{F330C44A-DC23-404A-AE6C-1DF0C192FAE3}"/>
    <cellStyle name="Moneda [0] 3 2 2" xfId="35" xr:uid="{A7FA8299-4B75-4DC6-80F6-CB317BFBFE87}"/>
    <cellStyle name="Moneda [0] 3 2 2 2" xfId="108" xr:uid="{3415F377-FE8F-4D38-9CC5-EB68AF2D5FD7}"/>
    <cellStyle name="Moneda [0] 3 2 2 2 2" xfId="187" xr:uid="{AD0B304B-4FC5-4E51-9031-7B6AB0372883}"/>
    <cellStyle name="Moneda [0] 3 2 2 2 2 2" xfId="444" xr:uid="{E9C06EC7-808D-41C1-8C15-E9F8B770F61F}"/>
    <cellStyle name="Moneda [0] 3 2 2 2 3" xfId="254" xr:uid="{9130F024-D314-4714-B02D-E0843FD47837}"/>
    <cellStyle name="Moneda [0] 3 2 2 2 4" xfId="350" xr:uid="{28299CE4-6926-40CB-982B-D98C5D9980EF}"/>
    <cellStyle name="Moneda [0] 3 2 2 3" xfId="154" xr:uid="{53C335C7-CFBB-4311-9B2E-01CF09F0E5A9}"/>
    <cellStyle name="Moneda [0] 3 2 2 3 2" xfId="411" xr:uid="{CE4887F0-03A3-4D7E-8B10-E58454396078}"/>
    <cellStyle name="Moneda [0] 3 2 2 4" xfId="221" xr:uid="{5E52CE81-EFB2-426A-98B6-C671D4A27E88}"/>
    <cellStyle name="Moneda [0] 3 2 2 5" xfId="317" xr:uid="{BD7A3C81-369C-4659-BF70-70B748B992E5}"/>
    <cellStyle name="Moneda [0] 3 2 3" xfId="92" xr:uid="{4C62F099-B39C-4524-B171-ED9690B7B4E9}"/>
    <cellStyle name="Moneda [0] 3 2 3 2" xfId="171" xr:uid="{66EDD1F6-1F1B-4B6D-B9B4-C3F40F927C2B}"/>
    <cellStyle name="Moneda [0] 3 2 3 2 2" xfId="428" xr:uid="{FA6A0539-71CB-45CC-BB31-8389C27BDC9A}"/>
    <cellStyle name="Moneda [0] 3 2 3 3" xfId="238" xr:uid="{A4F500B2-648D-463B-951F-5F9492895AF9}"/>
    <cellStyle name="Moneda [0] 3 2 3 4" xfId="334" xr:uid="{0F594735-D461-46EC-B5BB-6B84F1DD279B}"/>
    <cellStyle name="Moneda [0] 3 2 4" xfId="138" xr:uid="{880C78F3-124F-476D-B49D-8F2068EE0904}"/>
    <cellStyle name="Moneda [0] 3 2 4 2" xfId="395" xr:uid="{9A807E4D-A27A-436D-9EB3-51C7D51DE380}"/>
    <cellStyle name="Moneda [0] 3 2 4 3" xfId="301" xr:uid="{007F9E6A-D789-40A2-8C40-9DCEC647E8AD}"/>
    <cellStyle name="Moneda [0] 3 2 5" xfId="205" xr:uid="{273FC14F-D5B3-4722-8CFA-6E435ADBDA29}"/>
    <cellStyle name="Moneda [0] 3 2 5 2" xfId="370" xr:uid="{3D49B865-852E-41A8-84D5-D4B486E6A6CE}"/>
    <cellStyle name="Moneda [0] 3 2 6" xfId="275" xr:uid="{910B706E-ABF5-4A77-8A36-7DAA1CADAFC8}"/>
    <cellStyle name="Moneda [0] 3 3" xfId="27" xr:uid="{5FB2D294-7452-4683-A7D5-DD5ED10AC142}"/>
    <cellStyle name="Moneda [0] 3 3 2" xfId="100" xr:uid="{11512023-BCAD-405F-B4D9-44CC8F91FC84}"/>
    <cellStyle name="Moneda [0] 3 3 2 2" xfId="179" xr:uid="{4A13C6E6-42A9-45C3-A179-FD32F3CFBC51}"/>
    <cellStyle name="Moneda [0] 3 3 2 2 2" xfId="436" xr:uid="{529E933C-E219-44FC-853B-6F7BBC0A6F19}"/>
    <cellStyle name="Moneda [0] 3 3 2 3" xfId="246" xr:uid="{3892E26B-06EA-4BBC-A9C2-A296272EBF35}"/>
    <cellStyle name="Moneda [0] 3 3 2 4" xfId="342" xr:uid="{FEE82B9F-EB5D-4E9A-A6D1-6CEE41FCC4A8}"/>
    <cellStyle name="Moneda [0] 3 3 3" xfId="146" xr:uid="{A19DEB70-EAF5-415E-96D8-E19CF5875824}"/>
    <cellStyle name="Moneda [0] 3 3 3 2" xfId="403" xr:uid="{5B2C5009-C1C5-4804-B8A9-D019B78DB7D2}"/>
    <cellStyle name="Moneda [0] 3 3 3 3" xfId="309" xr:uid="{BC787518-37A3-4B74-A33B-9612A322E8C0}"/>
    <cellStyle name="Moneda [0] 3 3 4" xfId="213" xr:uid="{1F185491-5110-477D-880A-D3E87E08292B}"/>
    <cellStyle name="Moneda [0] 3 3 4 2" xfId="378" xr:uid="{F1D6A1AB-F5BA-4A6E-B253-ED826E20D25A}"/>
    <cellStyle name="Moneda [0] 3 3 5" xfId="283" xr:uid="{E666CCD1-58A3-4225-AD7C-2DC851F03DCD}"/>
    <cellStyle name="Moneda [0] 3 4" xfId="84" xr:uid="{17CAEB36-9E42-4CFE-8448-BA6601CAC9A3}"/>
    <cellStyle name="Moneda [0] 3 4 2" xfId="163" xr:uid="{E630D518-BC75-422B-8925-C28D44FC829B}"/>
    <cellStyle name="Moneda [0] 3 4 2 2" xfId="420" xr:uid="{2F2E88E9-0463-4F8E-8541-2FA0E30A48A4}"/>
    <cellStyle name="Moneda [0] 3 4 3" xfId="230" xr:uid="{626D7150-0696-4FD9-A2A3-B37763C88331}"/>
    <cellStyle name="Moneda [0] 3 4 4" xfId="326" xr:uid="{8E5C2FFB-CC6C-4A84-AE69-4914C3483DD9}"/>
    <cellStyle name="Moneda [0] 3 5" xfId="130" xr:uid="{A1F72740-F5CF-4223-8758-9BAC5034215A}"/>
    <cellStyle name="Moneda [0] 3 5 2" xfId="387" xr:uid="{46F4301C-BEE6-43D1-8F86-7D882DC99FA4}"/>
    <cellStyle name="Moneda [0] 3 5 3" xfId="293" xr:uid="{8BA7A592-C860-40F8-9C9C-CAF684A4F559}"/>
    <cellStyle name="Moneda [0] 3 6" xfId="197" xr:uid="{31583116-7EB0-47BA-A80D-6B33F291E2E9}"/>
    <cellStyle name="Moneda [0] 3 6 2" xfId="362" xr:uid="{E34A3CC0-4456-48E0-B3C7-3AF2C7CDCE2E}"/>
    <cellStyle name="Moneda [0] 3 7" xfId="266" xr:uid="{9BB24F05-756E-45B1-90FE-35F6CE9E8A04}"/>
    <cellStyle name="Moneda [0] 4" xfId="15" xr:uid="{00561F73-BEE9-4C3F-AB42-30D58B06845B}"/>
    <cellStyle name="Moneda [0] 4 2" xfId="32" xr:uid="{ECC3EE06-7E79-45D8-A738-C3FA47B61925}"/>
    <cellStyle name="Moneda [0] 4 2 2" xfId="105" xr:uid="{60A3453F-F31C-4215-A57D-5959E5086F04}"/>
    <cellStyle name="Moneda [0] 4 2 2 2" xfId="184" xr:uid="{061B7BD6-7F6B-4FB8-AD6A-09E973686113}"/>
    <cellStyle name="Moneda [0] 4 2 2 2 2" xfId="441" xr:uid="{0FADAEFC-2B99-43B8-A517-F0A9ED1E01AF}"/>
    <cellStyle name="Moneda [0] 4 2 2 3" xfId="251" xr:uid="{667E28B8-E7D9-48D0-9F32-5EF44647FC2B}"/>
    <cellStyle name="Moneda [0] 4 2 2 4" xfId="347" xr:uid="{B44DD9D7-08B6-4A3A-972D-5EF041EFC91A}"/>
    <cellStyle name="Moneda [0] 4 2 3" xfId="151" xr:uid="{903981D3-623A-4846-B971-9EC869E909D0}"/>
    <cellStyle name="Moneda [0] 4 2 3 2" xfId="408" xr:uid="{5F7C7E3E-5668-428D-8A4B-74CE1DED9B1E}"/>
    <cellStyle name="Moneda [0] 4 2 4" xfId="218" xr:uid="{FE776157-485B-4534-A0BA-4B8116902B65}"/>
    <cellStyle name="Moneda [0] 4 2 5" xfId="314" xr:uid="{17F6EA0C-93FD-4A5F-9E57-E97A04407068}"/>
    <cellStyle name="Moneda [0] 4 3" xfId="89" xr:uid="{4D60503E-34C0-4860-ABF6-EC603B915385}"/>
    <cellStyle name="Moneda [0] 4 3 2" xfId="168" xr:uid="{50ECE290-719C-4E48-B96F-E51E8363793F}"/>
    <cellStyle name="Moneda [0] 4 3 2 2" xfId="425" xr:uid="{71CC4BA1-13C8-4DCF-B1F2-5A83E1978D9C}"/>
    <cellStyle name="Moneda [0] 4 3 3" xfId="235" xr:uid="{F51DDCC9-B66D-439F-9324-0CE3C0CE11C9}"/>
    <cellStyle name="Moneda [0] 4 3 4" xfId="331" xr:uid="{2648ABF7-3C2C-47DB-ACFE-D7FC7FC52D6E}"/>
    <cellStyle name="Moneda [0] 4 4" xfId="135" xr:uid="{1A30DD06-C3FE-454C-937C-3371478133DD}"/>
    <cellStyle name="Moneda [0] 4 4 2" xfId="392" xr:uid="{F75A9AFF-630D-4AF6-95AF-3D1F3166FBBF}"/>
    <cellStyle name="Moneda [0] 4 4 3" xfId="298" xr:uid="{3BE9A05F-F273-44C1-AF82-48EA275E5D28}"/>
    <cellStyle name="Moneda [0] 4 5" xfId="202" xr:uid="{BAD286D7-6D23-4C97-9069-E3F62303A9B6}"/>
    <cellStyle name="Moneda [0] 4 5 2" xfId="359" xr:uid="{F19F6033-A555-4023-A9A1-239C681963E5}"/>
    <cellStyle name="Moneda [0] 4 6" xfId="263" xr:uid="{5DD70E2D-33A4-474B-AB1F-12D8AE451B35}"/>
    <cellStyle name="Moneda [0] 5" xfId="24" xr:uid="{1C9840F6-6D36-4CF5-B6FF-AD10C98DBF31}"/>
    <cellStyle name="Moneda [0] 5 2" xfId="97" xr:uid="{82956624-1756-407C-B676-75621D0F9E55}"/>
    <cellStyle name="Moneda [0] 5 2 2" xfId="176" xr:uid="{EB2BC68C-6A5B-44CE-907F-84F49BE75035}"/>
    <cellStyle name="Moneda [0] 5 2 2 2" xfId="433" xr:uid="{A937B134-5B0A-4BA4-B6AB-E16753738DA1}"/>
    <cellStyle name="Moneda [0] 5 2 3" xfId="243" xr:uid="{8E391821-875C-4978-A527-FAFA655312A2}"/>
    <cellStyle name="Moneda [0] 5 2 4" xfId="339" xr:uid="{5909C5FA-54DD-46C9-9731-A91551FC56A3}"/>
    <cellStyle name="Moneda [0] 5 3" xfId="143" xr:uid="{7E41CCDB-BE81-4446-B0E8-14A12580227A}"/>
    <cellStyle name="Moneda [0] 5 3 2" xfId="400" xr:uid="{D0ED1C99-DE9E-41CB-B491-82FC0A7C6AB8}"/>
    <cellStyle name="Moneda [0] 5 3 3" xfId="306" xr:uid="{D0E9DC82-D25B-4C1E-B01A-981CC1A946D3}"/>
    <cellStyle name="Moneda [0] 5 4" xfId="210" xr:uid="{FFBCDEF6-0755-4C68-8F6E-B699082937B6}"/>
    <cellStyle name="Moneda [0] 5 4 2" xfId="367" xr:uid="{EB3C41A6-E261-4B07-8480-49408FB81739}"/>
    <cellStyle name="Moneda [0] 5 5" xfId="272" xr:uid="{52E4D2B6-537C-4F20-ABD6-AFF80754A2A8}"/>
    <cellStyle name="Moneda [0] 6" xfId="69" xr:uid="{2EA68E85-A4AB-4657-B460-79CA5C0DA6C0}"/>
    <cellStyle name="Moneda [0] 6 2" xfId="109" xr:uid="{F3037340-C9AD-4656-BE7D-BBB64C24A9CB}"/>
    <cellStyle name="Moneda [0] 6 2 2" xfId="188" xr:uid="{E1EF82F6-D22C-4476-90DC-86E63B6AB134}"/>
    <cellStyle name="Moneda [0] 6 2 2 2" xfId="445" xr:uid="{EC1DDEA7-0C68-4513-869D-048C4FEA5297}"/>
    <cellStyle name="Moneda [0] 6 2 3" xfId="255" xr:uid="{5725BE54-2562-4B5E-BD8D-AC6DA14D8472}"/>
    <cellStyle name="Moneda [0] 6 2 4" xfId="351" xr:uid="{EA68B161-ED1C-4779-8F24-B3F5E6CE0DC8}"/>
    <cellStyle name="Moneda [0] 6 3" xfId="155" xr:uid="{F2776D76-5730-4B3E-BAA8-3B402696106D}"/>
    <cellStyle name="Moneda [0] 6 3 2" xfId="412" xr:uid="{6F748A50-2330-4FFB-81E5-ED02CF179274}"/>
    <cellStyle name="Moneda [0] 6 3 3" xfId="318" xr:uid="{981575DD-3FF5-4D59-80D6-C08C5E99FE23}"/>
    <cellStyle name="Moneda [0] 6 4" xfId="222" xr:uid="{C4D1EE13-1C5D-4B43-99AD-504AFBFEB078}"/>
    <cellStyle name="Moneda [0] 6 4 2" xfId="375" xr:uid="{EA22F666-EFCD-48B9-B19C-BE833CCD0507}"/>
    <cellStyle name="Moneda [0] 6 5" xfId="280" xr:uid="{902EDDF6-9350-4C9F-A334-8C018DEE0815}"/>
    <cellStyle name="Moneda [0] 7" xfId="81" xr:uid="{05B66DB6-AA8B-49C6-8E29-B52AD33F6537}"/>
    <cellStyle name="Moneda [0] 7 2" xfId="160" xr:uid="{0BE0BFE9-41A2-4174-ADA5-8345D9AA25E8}"/>
    <cellStyle name="Moneda [0] 7 2 2" xfId="417" xr:uid="{3ABC2D67-CF38-4B0D-81F3-4C3268A1BFBE}"/>
    <cellStyle name="Moneda [0] 7 3" xfId="227" xr:uid="{87BBCA34-3CC5-49C5-A192-B304E6866749}"/>
    <cellStyle name="Moneda [0] 7 4" xfId="323" xr:uid="{B19E08A8-2857-4417-B898-5F14DC5BB13F}"/>
    <cellStyle name="Moneda [0] 8" xfId="127" xr:uid="{42C8C634-7BB1-4D41-98CA-AE9696056E74}"/>
    <cellStyle name="Moneda [0] 8 2" xfId="384" xr:uid="{A84EF38F-849A-4CB0-A36C-A910AF292058}"/>
    <cellStyle name="Moneda [0] 8 3" xfId="290" xr:uid="{DBBA1018-0AFF-44D4-8F32-D758BE700C6D}"/>
    <cellStyle name="Moneda [0] 9" xfId="194" xr:uid="{CA2CDCC3-750A-4836-B002-FB7D30CD7620}"/>
    <cellStyle name="Moneda [0] 9 2" xfId="379" xr:uid="{37180EB0-2347-4A24-9818-57521493D2E6}"/>
    <cellStyle name="Neutral" xfId="112" builtinId="28" customBuiltin="1"/>
    <cellStyle name="Neutral 2" xfId="70" xr:uid="{BB8331BA-03B0-4D55-920E-368C7FD4A49E}"/>
    <cellStyle name="Normal" xfId="0" builtinId="0"/>
    <cellStyle name="Normal 2" xfId="9" xr:uid="{00000000-0005-0000-0000-000009000000}"/>
    <cellStyle name="Normal 2 2" xfId="111" xr:uid="{EAB8D691-5E68-4287-923B-646047355553}"/>
    <cellStyle name="Normal 2 2 2" xfId="353" xr:uid="{0BE0B504-2B93-4099-96BA-0C5441F81133}"/>
    <cellStyle name="Normal 2 2 3" xfId="267" xr:uid="{893C18A3-1C18-4A38-BC10-AEBEB7EA695C}"/>
    <cellStyle name="Normal 2 3" xfId="258" xr:uid="{1232B2D3-3983-40FC-93ED-0C8BDCBF3E2C}"/>
    <cellStyle name="Normal 3" xfId="447" xr:uid="{9CF7A33B-1ABF-4CAC-B6FC-DD137EB23694}"/>
    <cellStyle name="Normal 4" xfId="448" xr:uid="{38D8991D-EC55-4228-81CA-ED67FFF0C10D}"/>
    <cellStyle name="Normal 5" xfId="450" xr:uid="{534C3BAC-3B2A-4D17-84C6-0C9E5CA347AA}"/>
    <cellStyle name="Normal 777" xfId="122" xr:uid="{FD433113-AFBF-439C-9ABF-DAA78C256EE8}"/>
    <cellStyle name="Normal 8" xfId="449" xr:uid="{F9A0F0DC-302C-46AF-930D-57085CDD5752}"/>
    <cellStyle name="Notas" xfId="49" builtinId="10" customBuiltin="1"/>
    <cellStyle name="Porcentaje" xfId="10" builtinId="5"/>
    <cellStyle name="Salida" xfId="44" builtinId="21" customBuiltin="1"/>
    <cellStyle name="Texto de advertencia" xfId="48" builtinId="11" customBuiltin="1"/>
    <cellStyle name="Texto explicativo" xfId="50" builtinId="53" customBuiltin="1"/>
    <cellStyle name="Título" xfId="36" builtinId="15" customBuiltin="1"/>
    <cellStyle name="Título 2" xfId="38" builtinId="17" customBuiltin="1"/>
    <cellStyle name="Título 3" xfId="39" builtinId="18" customBuiltin="1"/>
    <cellStyle name="Total" xfId="51" builtinId="25" customBuiltin="1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jbs.cl%20Dropbox\JBS\TOMAS\SKU.xlsx" TargetMode="External"/><Relationship Id="rId1" Type="http://schemas.openxmlformats.org/officeDocument/2006/relationships/externalLinkPath" Target="/Users/Tomas/jbs.cl%20Dropbox/JBS/TOMAS/S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KU"/>
      <sheetName val="INTERNACIÓN"/>
      <sheetName val="Rapel"/>
      <sheetName val="Pesos por caja"/>
      <sheetName val="Histórico 2022"/>
      <sheetName val="Histórico 2021"/>
      <sheetName val="Histórico 2020"/>
    </sheetNames>
    <sheetDataSet>
      <sheetData sheetId="0">
        <row r="2">
          <cell r="A2" t="str">
            <v>17CORB</v>
          </cell>
          <cell r="B2" t="str">
            <v>17 CORTES DE VACUNO</v>
          </cell>
          <cell r="C2" t="str">
            <v>VACUNO</v>
          </cell>
          <cell r="D2" t="str">
            <v>BRASIL</v>
          </cell>
          <cell r="E2" t="str">
            <v>FRIBOI BLACK</v>
          </cell>
          <cell r="F2" t="str">
            <v>ENFRIADO</v>
          </cell>
          <cell r="G2" t="str">
            <v>V</v>
          </cell>
          <cell r="H2" t="str">
            <v>-</v>
          </cell>
        </row>
        <row r="3">
          <cell r="A3" t="str">
            <v>18CORB</v>
          </cell>
          <cell r="B3" t="str">
            <v>18 CORTES DE VACUNO</v>
          </cell>
          <cell r="C3" t="str">
            <v>VACUNO</v>
          </cell>
          <cell r="D3" t="str">
            <v>BRASIL</v>
          </cell>
          <cell r="E3" t="str">
            <v>FRIBOI</v>
          </cell>
          <cell r="F3" t="str">
            <v>ENFRIADO</v>
          </cell>
          <cell r="G3" t="str">
            <v>V</v>
          </cell>
          <cell r="H3" t="str">
            <v>-</v>
          </cell>
        </row>
        <row r="4">
          <cell r="A4" t="str">
            <v>20CORP</v>
          </cell>
          <cell r="B4" t="str">
            <v>20 CORTES DE VACUNO</v>
          </cell>
          <cell r="C4" t="str">
            <v>VACUNO</v>
          </cell>
          <cell r="D4" t="str">
            <v>PARAGUAY</v>
          </cell>
          <cell r="E4" t="str">
            <v>GUARANI</v>
          </cell>
          <cell r="F4" t="str">
            <v>ENFRIADO</v>
          </cell>
          <cell r="G4" t="str">
            <v>-</v>
          </cell>
          <cell r="H4" t="str">
            <v>-</v>
          </cell>
        </row>
        <row r="5">
          <cell r="A5" t="str">
            <v>9CORB</v>
          </cell>
          <cell r="B5" t="str">
            <v>9 CORTES DE VACUNO</v>
          </cell>
          <cell r="C5" t="str">
            <v>VACUNO</v>
          </cell>
          <cell r="D5" t="str">
            <v>BRASIL</v>
          </cell>
          <cell r="E5" t="str">
            <v>FRIBOI</v>
          </cell>
          <cell r="F5" t="str">
            <v>ENFRIADO</v>
          </cell>
          <cell r="G5" t="str">
            <v>V</v>
          </cell>
          <cell r="H5" t="str">
            <v>-</v>
          </cell>
        </row>
        <row r="6">
          <cell r="A6">
            <v>973</v>
          </cell>
          <cell r="B6" t="str">
            <v>ABASTERO</v>
          </cell>
          <cell r="C6" t="str">
            <v>VACUNO</v>
          </cell>
          <cell r="D6" t="str">
            <v>BRASIL</v>
          </cell>
          <cell r="E6" t="str">
            <v>FRIBOI</v>
          </cell>
          <cell r="F6" t="str">
            <v>ENFRIADO</v>
          </cell>
          <cell r="G6" t="str">
            <v>V</v>
          </cell>
          <cell r="H6" t="str">
            <v>1PC/B - 8-25B/C</v>
          </cell>
        </row>
        <row r="7">
          <cell r="A7">
            <v>26360</v>
          </cell>
          <cell r="B7" t="str">
            <v>ABASTERO</v>
          </cell>
          <cell r="C7" t="str">
            <v>VACUNO</v>
          </cell>
          <cell r="D7" t="str">
            <v>USA</v>
          </cell>
          <cell r="E7" t="str">
            <v>SWIFT</v>
          </cell>
          <cell r="F7" t="str">
            <v>ENFRIADO</v>
          </cell>
          <cell r="G7" t="str">
            <v>CHOICE</v>
          </cell>
          <cell r="H7" t="str">
            <v>1PC/B - 12B/C</v>
          </cell>
        </row>
        <row r="8">
          <cell r="A8">
            <v>379658</v>
          </cell>
          <cell r="B8" t="str">
            <v>ABASTERO</v>
          </cell>
          <cell r="C8" t="str">
            <v>VACUNO</v>
          </cell>
          <cell r="D8" t="str">
            <v>BRASIL</v>
          </cell>
          <cell r="E8" t="str">
            <v>FRIBOI</v>
          </cell>
          <cell r="F8" t="str">
            <v>ENFRIADO</v>
          </cell>
          <cell r="G8" t="str">
            <v>V</v>
          </cell>
          <cell r="H8" t="str">
            <v>1PC/B - 4-20B/C</v>
          </cell>
        </row>
        <row r="9">
          <cell r="A9">
            <v>354775</v>
          </cell>
          <cell r="B9" t="str">
            <v>ABASTERO</v>
          </cell>
          <cell r="C9" t="str">
            <v>VACUNO</v>
          </cell>
          <cell r="D9" t="str">
            <v>BRASIL</v>
          </cell>
          <cell r="E9" t="str">
            <v>FRIBOI</v>
          </cell>
          <cell r="F9" t="str">
            <v>CONGELADO</v>
          </cell>
          <cell r="G9" t="str">
            <v>V</v>
          </cell>
          <cell r="H9" t="str">
            <v>1PC/B - 12-20B/C</v>
          </cell>
        </row>
        <row r="10">
          <cell r="A10">
            <v>390031</v>
          </cell>
          <cell r="B10" t="str">
            <v>ABASTERO</v>
          </cell>
          <cell r="C10" t="str">
            <v>VACUNO</v>
          </cell>
          <cell r="D10" t="str">
            <v>BRASIL</v>
          </cell>
          <cell r="E10" t="str">
            <v>SWIFT</v>
          </cell>
          <cell r="F10" t="str">
            <v>CONGELADO</v>
          </cell>
          <cell r="G10" t="str">
            <v>U</v>
          </cell>
          <cell r="H10" t="str">
            <v>1PC/B - 8-18B/C</v>
          </cell>
        </row>
        <row r="11">
          <cell r="A11">
            <v>89245</v>
          </cell>
          <cell r="B11" t="str">
            <v>ABASTERO</v>
          </cell>
          <cell r="C11" t="str">
            <v>VACUNO</v>
          </cell>
          <cell r="D11" t="str">
            <v>USA</v>
          </cell>
          <cell r="E11" t="str">
            <v>5 STAR</v>
          </cell>
          <cell r="F11" t="str">
            <v>ENFRIADO</v>
          </cell>
          <cell r="G11" t="str">
            <v>SELECT</v>
          </cell>
          <cell r="H11" t="str">
            <v>6PC/B - 8B/C</v>
          </cell>
        </row>
        <row r="12">
          <cell r="A12" t="str">
            <v>ABAPAR</v>
          </cell>
          <cell r="B12" t="str">
            <v>ABASTERO</v>
          </cell>
          <cell r="C12" t="str">
            <v>VACUNO</v>
          </cell>
          <cell r="D12" t="str">
            <v>PARAGUAY</v>
          </cell>
          <cell r="E12" t="str">
            <v>FRIGOCHACO</v>
          </cell>
          <cell r="F12" t="str">
            <v>ENFRIADO</v>
          </cell>
          <cell r="G12" t="str">
            <v>-</v>
          </cell>
          <cell r="H12" t="str">
            <v>N/A</v>
          </cell>
        </row>
        <row r="13">
          <cell r="A13">
            <v>363467</v>
          </cell>
          <cell r="B13" t="str">
            <v>ABASTERO</v>
          </cell>
          <cell r="C13" t="str">
            <v>VACUNO</v>
          </cell>
          <cell r="D13" t="str">
            <v>BRASIL</v>
          </cell>
          <cell r="E13" t="str">
            <v>ANGLO</v>
          </cell>
          <cell r="F13" t="str">
            <v>ENFRIADO</v>
          </cell>
          <cell r="G13" t="str">
            <v>V</v>
          </cell>
          <cell r="H13" t="str">
            <v>1PC/B - 8-26B/C</v>
          </cell>
        </row>
        <row r="14">
          <cell r="A14">
            <v>379682</v>
          </cell>
          <cell r="B14" t="str">
            <v>ABASTERO (TROZOS)</v>
          </cell>
          <cell r="C14" t="str">
            <v>VACUNO</v>
          </cell>
          <cell r="D14" t="str">
            <v>BRASIL</v>
          </cell>
          <cell r="E14" t="str">
            <v>SWIFT</v>
          </cell>
          <cell r="F14" t="str">
            <v>ENFRIADO</v>
          </cell>
          <cell r="G14" t="str">
            <v>V</v>
          </cell>
          <cell r="H14" t="str">
            <v>1PC/B - 10-30B/C</v>
          </cell>
        </row>
        <row r="15">
          <cell r="A15" t="str">
            <v>DMW-26</v>
          </cell>
          <cell r="B15" t="str">
            <v>ALITAS MARINADAS</v>
          </cell>
          <cell r="C15" t="str">
            <v>POLLO</v>
          </cell>
          <cell r="D15" t="str">
            <v>BRASIL</v>
          </cell>
          <cell r="E15" t="str">
            <v>SEARA</v>
          </cell>
          <cell r="F15" t="str">
            <v>CONGELADO</v>
          </cell>
          <cell r="G15" t="str">
            <v>-</v>
          </cell>
          <cell r="H15" t="str">
            <v>CAJA 12KG</v>
          </cell>
        </row>
        <row r="16">
          <cell r="A16">
            <v>24164</v>
          </cell>
          <cell r="B16" t="str">
            <v>ASADO AMERICANO</v>
          </cell>
          <cell r="C16" t="str">
            <v>VACUNO</v>
          </cell>
          <cell r="D16" t="str">
            <v>USA</v>
          </cell>
          <cell r="E16" t="str">
            <v>SWIFT</v>
          </cell>
          <cell r="F16" t="str">
            <v>CONGELADO</v>
          </cell>
          <cell r="G16" t="str">
            <v>CHOICE</v>
          </cell>
          <cell r="H16" t="str">
            <v>1PC/B - 3B/C</v>
          </cell>
        </row>
        <row r="17">
          <cell r="A17">
            <v>26068</v>
          </cell>
          <cell r="B17" t="str">
            <v>ASADO AMERICANO</v>
          </cell>
          <cell r="C17" t="str">
            <v>VACUNO</v>
          </cell>
          <cell r="D17" t="str">
            <v>USA</v>
          </cell>
          <cell r="E17" t="str">
            <v>SWIFT</v>
          </cell>
          <cell r="F17" t="str">
            <v>ENFRIADO</v>
          </cell>
          <cell r="G17" t="str">
            <v>CHOICE</v>
          </cell>
          <cell r="H17" t="str">
            <v>1PC/B - 2B/C</v>
          </cell>
        </row>
        <row r="18">
          <cell r="A18" t="str">
            <v>AATIVEA</v>
          </cell>
          <cell r="B18" t="str">
            <v>ASADO AMERICANO</v>
          </cell>
          <cell r="C18" t="str">
            <v>VACUNO</v>
          </cell>
          <cell r="D18" t="str">
            <v>USA</v>
          </cell>
          <cell r="E18" t="str">
            <v>-</v>
          </cell>
          <cell r="F18" t="str">
            <v>ENFRIADO</v>
          </cell>
          <cell r="G18" t="str">
            <v>-</v>
          </cell>
          <cell r="H18" t="str">
            <v>PRODUCTO TERMINADO</v>
          </cell>
        </row>
        <row r="19">
          <cell r="A19">
            <v>15000117</v>
          </cell>
          <cell r="B19" t="str">
            <v>ASADO AMERICANO</v>
          </cell>
          <cell r="C19" t="str">
            <v>VACUNO</v>
          </cell>
          <cell r="D19" t="str">
            <v>USA</v>
          </cell>
          <cell r="E19" t="str">
            <v>-</v>
          </cell>
          <cell r="F19" t="str">
            <v>ENFRIADO</v>
          </cell>
          <cell r="G19" t="str">
            <v>-</v>
          </cell>
          <cell r="H19" t="str">
            <v>PRODUCTO TERMINADO</v>
          </cell>
        </row>
        <row r="20">
          <cell r="A20" t="str">
            <v>SMAM</v>
          </cell>
          <cell r="B20" t="str">
            <v>ASADO AMERICANO</v>
          </cell>
          <cell r="C20" t="str">
            <v>VACUNO</v>
          </cell>
          <cell r="D20" t="str">
            <v>VARIABLE</v>
          </cell>
          <cell r="E20" t="str">
            <v>VARIABLE</v>
          </cell>
          <cell r="F20" t="str">
            <v>ENFRIADO</v>
          </cell>
          <cell r="G20" t="str">
            <v>-</v>
          </cell>
          <cell r="H20" t="str">
            <v>PRODUCTO TERMINADO</v>
          </cell>
        </row>
        <row r="21">
          <cell r="A21">
            <v>389545</v>
          </cell>
          <cell r="B21" t="str">
            <v>ASADO AMERICANO</v>
          </cell>
          <cell r="C21" t="str">
            <v>VACUNO</v>
          </cell>
          <cell r="D21" t="str">
            <v>BRASIL</v>
          </cell>
          <cell r="E21" t="str">
            <v>FRIBOI BLACK</v>
          </cell>
          <cell r="F21" t="str">
            <v>CONGELADO</v>
          </cell>
          <cell r="G21" t="str">
            <v>V</v>
          </cell>
          <cell r="H21" t="str">
            <v>1PC/B - 1-2B/C</v>
          </cell>
        </row>
        <row r="22">
          <cell r="A22" t="str">
            <v>D-1307-AH</v>
          </cell>
          <cell r="B22" t="str">
            <v>ASADO AMERICANO</v>
          </cell>
          <cell r="C22" t="str">
            <v>VACUNO</v>
          </cell>
          <cell r="D22" t="str">
            <v>USA</v>
          </cell>
          <cell r="E22" t="str">
            <v>IBP</v>
          </cell>
          <cell r="F22" t="str">
            <v>CONGELADO</v>
          </cell>
          <cell r="G22" t="str">
            <v>CHOICE</v>
          </cell>
          <cell r="H22" t="str">
            <v>1PC/B - 3B/C</v>
          </cell>
        </row>
        <row r="23">
          <cell r="A23" t="str">
            <v>C1307AHR</v>
          </cell>
          <cell r="B23" t="str">
            <v>ASADO AMERICANO</v>
          </cell>
          <cell r="C23" t="str">
            <v>VACUNO</v>
          </cell>
          <cell r="D23" t="str">
            <v>CANADA</v>
          </cell>
          <cell r="E23" t="str">
            <v>BLUE RIBBON</v>
          </cell>
          <cell r="F23" t="str">
            <v>CONGELADO</v>
          </cell>
          <cell r="G23" t="str">
            <v>AAA</v>
          </cell>
          <cell r="H23" t="str">
            <v>1PC/B - 3B/C</v>
          </cell>
        </row>
        <row r="24">
          <cell r="A24">
            <v>88766</v>
          </cell>
          <cell r="B24" t="str">
            <v>ASADO AMERICANO</v>
          </cell>
          <cell r="C24" t="str">
            <v>VACUNO</v>
          </cell>
          <cell r="D24" t="str">
            <v>USA</v>
          </cell>
          <cell r="E24" t="str">
            <v>5 STAR</v>
          </cell>
          <cell r="F24" t="str">
            <v>ENFRIADO</v>
          </cell>
          <cell r="G24" t="str">
            <v>CHOICE</v>
          </cell>
          <cell r="H24" t="str">
            <v>1PC/B - 4B/C</v>
          </cell>
        </row>
        <row r="25">
          <cell r="A25">
            <v>391683</v>
          </cell>
          <cell r="B25" t="str">
            <v>ASADO AMERICANO</v>
          </cell>
          <cell r="C25" t="str">
            <v>VACUNO</v>
          </cell>
          <cell r="D25" t="str">
            <v>BRASIL</v>
          </cell>
          <cell r="E25" t="str">
            <v>FRIBOI BLACK</v>
          </cell>
          <cell r="F25" t="str">
            <v>CONGELADO</v>
          </cell>
          <cell r="G25" t="str">
            <v>V</v>
          </cell>
          <cell r="H25" t="str">
            <v>1PC/B - 1-3B/C</v>
          </cell>
        </row>
        <row r="26">
          <cell r="A26" t="str">
            <v>S1300AHR</v>
          </cell>
          <cell r="B26" t="str">
            <v>ASADO AMERICANO</v>
          </cell>
          <cell r="C26" t="str">
            <v>VACUNO</v>
          </cell>
          <cell r="D26" t="str">
            <v>CANADA</v>
          </cell>
          <cell r="E26" t="str">
            <v>CLEAR RIVER FARMS</v>
          </cell>
          <cell r="F26" t="str">
            <v>CONGELADO</v>
          </cell>
          <cell r="G26" t="str">
            <v>NO ROLL</v>
          </cell>
          <cell r="H26" t="str">
            <v>1PC/B - 2B/C</v>
          </cell>
        </row>
        <row r="27">
          <cell r="A27" t="str">
            <v>C1847AWR</v>
          </cell>
          <cell r="B27" t="str">
            <v>ASADO AMERICANO 0"x0"</v>
          </cell>
          <cell r="C27" t="str">
            <v>VACUNO</v>
          </cell>
          <cell r="D27" t="str">
            <v>CANADA</v>
          </cell>
          <cell r="E27" t="str">
            <v>BLUE RIBBON</v>
          </cell>
          <cell r="F27" t="str">
            <v>CONGELADO</v>
          </cell>
          <cell r="G27" t="str">
            <v>AAA</v>
          </cell>
          <cell r="H27" t="str">
            <v>1PC/B - 2B/C</v>
          </cell>
        </row>
        <row r="28">
          <cell r="A28" t="str">
            <v>BAM</v>
          </cell>
          <cell r="B28" t="str">
            <v>ASADO AMERICANO (COMPRA BENJA)</v>
          </cell>
          <cell r="C28" t="str">
            <v>VACUNO</v>
          </cell>
          <cell r="D28" t="str">
            <v>USA</v>
          </cell>
          <cell r="E28" t="str">
            <v>IBP</v>
          </cell>
          <cell r="F28" t="str">
            <v>CONGELADO</v>
          </cell>
          <cell r="G28" t="str">
            <v>CHOICE</v>
          </cell>
          <cell r="H28" t="str">
            <v>-</v>
          </cell>
        </row>
        <row r="29">
          <cell r="A29" t="str">
            <v>WAM</v>
          </cell>
          <cell r="B29" t="str">
            <v>ASADO AMERICANO (COMPRA WALMART)</v>
          </cell>
          <cell r="C29" t="str">
            <v>VACUNO</v>
          </cell>
          <cell r="D29" t="str">
            <v>USA</v>
          </cell>
          <cell r="E29" t="str">
            <v>IBP</v>
          </cell>
          <cell r="F29" t="str">
            <v>CONGELADO</v>
          </cell>
          <cell r="G29" t="str">
            <v>CHOICE</v>
          </cell>
          <cell r="H29" t="str">
            <v>-</v>
          </cell>
        </row>
        <row r="30">
          <cell r="A30" t="str">
            <v>AAMIOEZ</v>
          </cell>
          <cell r="B30" t="str">
            <v>ASADO AMERICANO SKINPACK</v>
          </cell>
          <cell r="C30" t="str">
            <v>VACUNO</v>
          </cell>
          <cell r="D30" t="str">
            <v>USA</v>
          </cell>
          <cell r="E30" t="str">
            <v>-</v>
          </cell>
          <cell r="F30" t="str">
            <v>ENFRIADO</v>
          </cell>
          <cell r="G30" t="str">
            <v>-</v>
          </cell>
          <cell r="H30" t="str">
            <v>PRODUCTO TERMINADO</v>
          </cell>
        </row>
        <row r="31">
          <cell r="A31" t="str">
            <v>V90034</v>
          </cell>
          <cell r="B31" t="str">
            <v>ASADO DE TIRA</v>
          </cell>
          <cell r="C31" t="str">
            <v>VACUNO</v>
          </cell>
          <cell r="D31" t="str">
            <v>USA/CANADA</v>
          </cell>
          <cell r="E31" t="str">
            <v>-</v>
          </cell>
          <cell r="F31" t="str">
            <v>CONGELADO</v>
          </cell>
          <cell r="G31" t="str">
            <v>-</v>
          </cell>
          <cell r="H31" t="str">
            <v>PRODUCTO TERMINADO</v>
          </cell>
        </row>
        <row r="32">
          <cell r="A32">
            <v>71218</v>
          </cell>
          <cell r="B32" t="str">
            <v>ASADO DE TIRA</v>
          </cell>
          <cell r="C32" t="str">
            <v>VACUNO</v>
          </cell>
          <cell r="D32" t="str">
            <v>USA</v>
          </cell>
          <cell r="E32" t="str">
            <v>CAB</v>
          </cell>
          <cell r="F32" t="str">
            <v>CONGELADO</v>
          </cell>
          <cell r="G32" t="str">
            <v>CHOICE</v>
          </cell>
          <cell r="H32" t="str">
            <v>1PC/B - 16B/C</v>
          </cell>
        </row>
        <row r="33">
          <cell r="A33" t="str">
            <v>S1740AHR</v>
          </cell>
          <cell r="B33" t="str">
            <v>ASADO DE TIRA</v>
          </cell>
          <cell r="C33" t="str">
            <v>VACUNO</v>
          </cell>
          <cell r="D33" t="str">
            <v>CANADA</v>
          </cell>
          <cell r="E33" t="str">
            <v>CLEAR RIVER FARMS</v>
          </cell>
          <cell r="F33" t="str">
            <v>CONGELADO</v>
          </cell>
          <cell r="G33" t="str">
            <v>NO ROLL</v>
          </cell>
          <cell r="H33" t="str">
            <v>2PC/B - 4B/C</v>
          </cell>
        </row>
        <row r="34">
          <cell r="A34">
            <v>21232</v>
          </cell>
          <cell r="B34" t="str">
            <v>ASADO DE TIRA 3H</v>
          </cell>
          <cell r="C34" t="str">
            <v>VACUNO</v>
          </cell>
          <cell r="D34" t="str">
            <v>USA</v>
          </cell>
          <cell r="E34" t="str">
            <v>SWIFT</v>
          </cell>
          <cell r="F34" t="str">
            <v>CONGELADO</v>
          </cell>
          <cell r="G34" t="str">
            <v>CHOICE</v>
          </cell>
          <cell r="H34" t="str">
            <v>2PC/B - 5B/C</v>
          </cell>
        </row>
        <row r="35">
          <cell r="A35">
            <v>33232</v>
          </cell>
          <cell r="B35" t="str">
            <v>ASADO DE TIRA 3H</v>
          </cell>
          <cell r="C35" t="str">
            <v>VACUNO</v>
          </cell>
          <cell r="D35" t="str">
            <v>USA</v>
          </cell>
          <cell r="E35" t="str">
            <v>SWIFT</v>
          </cell>
          <cell r="F35" t="str">
            <v>CONGELADO</v>
          </cell>
          <cell r="G35" t="str">
            <v>SELECT</v>
          </cell>
          <cell r="H35" t="str">
            <v>2PC/B - 5B/C</v>
          </cell>
        </row>
        <row r="36">
          <cell r="A36">
            <v>21234</v>
          </cell>
          <cell r="B36" t="str">
            <v>ASADO DE TIRA 4H</v>
          </cell>
          <cell r="C36" t="str">
            <v>VACUNO</v>
          </cell>
          <cell r="D36" t="str">
            <v>USA</v>
          </cell>
          <cell r="E36" t="str">
            <v>SWIFT</v>
          </cell>
          <cell r="F36" t="str">
            <v>CONGELADO</v>
          </cell>
          <cell r="G36" t="str">
            <v>CHOICE</v>
          </cell>
          <cell r="H36" t="str">
            <v xml:space="preserve">2PC/B - 6B/C </v>
          </cell>
        </row>
        <row r="37">
          <cell r="A37">
            <v>33234</v>
          </cell>
          <cell r="B37" t="str">
            <v>ASADO DE TIRA 4H</v>
          </cell>
          <cell r="C37" t="str">
            <v>VACUNO</v>
          </cell>
          <cell r="D37" t="str">
            <v>USA</v>
          </cell>
          <cell r="E37" t="str">
            <v>SWIFT</v>
          </cell>
          <cell r="F37" t="str">
            <v>CONGELADO</v>
          </cell>
          <cell r="G37" t="str">
            <v>SELECT</v>
          </cell>
          <cell r="H37" t="str">
            <v xml:space="preserve">2PC/B - 6B/C </v>
          </cell>
        </row>
        <row r="38">
          <cell r="A38">
            <v>41234</v>
          </cell>
          <cell r="B38" t="str">
            <v>ASADO DE TIRA 4H</v>
          </cell>
          <cell r="C38" t="str">
            <v>VACUNO</v>
          </cell>
          <cell r="D38" t="str">
            <v>USA</v>
          </cell>
          <cell r="E38" t="str">
            <v>SWIFT BLACK ANGUS</v>
          </cell>
          <cell r="F38" t="str">
            <v>CONGELADO</v>
          </cell>
          <cell r="G38" t="str">
            <v>CHOICE</v>
          </cell>
          <cell r="H38" t="str">
            <v xml:space="preserve">2PC/B - 6B/C </v>
          </cell>
        </row>
        <row r="39">
          <cell r="A39">
            <v>46234</v>
          </cell>
          <cell r="B39" t="str">
            <v>ASADO DE TIRA 4H</v>
          </cell>
          <cell r="C39" t="str">
            <v>VACUNO</v>
          </cell>
          <cell r="D39" t="str">
            <v>USA</v>
          </cell>
          <cell r="E39" t="str">
            <v>1855 BLACK ANGUS</v>
          </cell>
          <cell r="F39" t="str">
            <v>CONGELADO</v>
          </cell>
          <cell r="G39" t="str">
            <v>CHOICE</v>
          </cell>
          <cell r="H39" t="str">
            <v xml:space="preserve">2PC/B - 6B/C </v>
          </cell>
        </row>
        <row r="40">
          <cell r="A40">
            <v>90234</v>
          </cell>
          <cell r="B40" t="str">
            <v>ASADO DE TIRA 4H</v>
          </cell>
          <cell r="C40" t="str">
            <v>VACUNO</v>
          </cell>
          <cell r="D40" t="str">
            <v>USA</v>
          </cell>
          <cell r="E40" t="str">
            <v>CAB</v>
          </cell>
          <cell r="F40" t="str">
            <v>CONGELADO</v>
          </cell>
          <cell r="G40" t="str">
            <v>CHOICE</v>
          </cell>
          <cell r="H40" t="str">
            <v>2PC/B - 6B/C</v>
          </cell>
        </row>
        <row r="41">
          <cell r="A41" t="str">
            <v>C1747AHRR</v>
          </cell>
          <cell r="B41" t="str">
            <v>ASADO DE TIRA 4H</v>
          </cell>
          <cell r="C41" t="str">
            <v>VACUNO</v>
          </cell>
          <cell r="D41" t="str">
            <v>CANADA</v>
          </cell>
          <cell r="E41" t="str">
            <v>BLUE RIBBON</v>
          </cell>
          <cell r="F41" t="str">
            <v>CONGELADO</v>
          </cell>
          <cell r="G41" t="str">
            <v>AAA</v>
          </cell>
          <cell r="H41" t="str">
            <v>2PC/B - 4B/C</v>
          </cell>
        </row>
        <row r="42">
          <cell r="A42">
            <v>72534</v>
          </cell>
          <cell r="B42" t="str">
            <v>ASADO DE TIRA 4H</v>
          </cell>
          <cell r="C42" t="str">
            <v>VACUNO</v>
          </cell>
          <cell r="D42" t="str">
            <v>USA</v>
          </cell>
          <cell r="E42" t="str">
            <v>5 STAR</v>
          </cell>
          <cell r="F42" t="str">
            <v>ENFRIADO</v>
          </cell>
          <cell r="G42" t="str">
            <v>CHOICE</v>
          </cell>
          <cell r="H42" t="str">
            <v>2PC/B - 4B/C</v>
          </cell>
        </row>
        <row r="43">
          <cell r="A43" t="str">
            <v>C1744AHR</v>
          </cell>
          <cell r="B43" t="str">
            <v>ASADO DE TIRA 4H</v>
          </cell>
          <cell r="C43" t="str">
            <v>VACUNO</v>
          </cell>
          <cell r="D43" t="str">
            <v>CANADA</v>
          </cell>
          <cell r="E43" t="str">
            <v>BLUE RIBBON</v>
          </cell>
          <cell r="F43" t="str">
            <v>CONGELADO</v>
          </cell>
          <cell r="G43" t="str">
            <v>AA</v>
          </cell>
          <cell r="H43" t="str">
            <v>2PC/B - 4B/C</v>
          </cell>
        </row>
        <row r="44">
          <cell r="A44" t="str">
            <v>C1747AHR</v>
          </cell>
          <cell r="B44" t="str">
            <v>ASADO DE TIRA 4H</v>
          </cell>
          <cell r="C44" t="str">
            <v>VACUNO</v>
          </cell>
          <cell r="D44" t="str">
            <v>CANADA</v>
          </cell>
          <cell r="E44" t="str">
            <v>BLUE RIBBON</v>
          </cell>
          <cell r="F44" t="str">
            <v>CONGELADO</v>
          </cell>
          <cell r="G44" t="str">
            <v>AAA</v>
          </cell>
          <cell r="H44" t="str">
            <v>2PC/B - 4B/C</v>
          </cell>
        </row>
        <row r="45">
          <cell r="A45">
            <v>92234</v>
          </cell>
          <cell r="B45" t="str">
            <v>ASADO DE TIRA 4H</v>
          </cell>
          <cell r="C45" t="str">
            <v>VACUNO</v>
          </cell>
          <cell r="D45" t="str">
            <v>USA</v>
          </cell>
          <cell r="E45" t="str">
            <v>CAB</v>
          </cell>
          <cell r="F45" t="str">
            <v>CONGELADO</v>
          </cell>
          <cell r="G45" t="str">
            <v>CHOICE</v>
          </cell>
          <cell r="H45" t="str">
            <v>2PC/B - 3B/C</v>
          </cell>
        </row>
        <row r="46">
          <cell r="A46" t="str">
            <v>V90035</v>
          </cell>
          <cell r="B46" t="str">
            <v>ASADO DE TIRA ANCHO</v>
          </cell>
          <cell r="C46" t="str">
            <v>VACUNO</v>
          </cell>
          <cell r="D46" t="str">
            <v>USA/CANADA</v>
          </cell>
          <cell r="E46" t="str">
            <v>-</v>
          </cell>
          <cell r="F46" t="str">
            <v>CONGELADO</v>
          </cell>
          <cell r="G46" t="str">
            <v>-</v>
          </cell>
          <cell r="H46" t="str">
            <v>PRODUCTO TERMINADO</v>
          </cell>
        </row>
        <row r="47">
          <cell r="A47">
            <v>15000070</v>
          </cell>
          <cell r="B47" t="str">
            <v>ASADO DE TIRA ANCHO</v>
          </cell>
          <cell r="C47" t="str">
            <v>VACUNO</v>
          </cell>
          <cell r="D47" t="str">
            <v>USA</v>
          </cell>
          <cell r="E47" t="str">
            <v>-</v>
          </cell>
          <cell r="F47" t="str">
            <v>CONGELADO</v>
          </cell>
          <cell r="G47" t="str">
            <v>-</v>
          </cell>
          <cell r="H47" t="str">
            <v>PRODUCTO TERMINADO</v>
          </cell>
        </row>
        <row r="48">
          <cell r="A48" t="str">
            <v>ADTASM</v>
          </cell>
          <cell r="B48" t="str">
            <v>ASADO DE TIRA ANCHO</v>
          </cell>
          <cell r="C48" t="str">
            <v>VACUNO</v>
          </cell>
          <cell r="D48" t="str">
            <v>VARIABLE</v>
          </cell>
          <cell r="E48" t="str">
            <v>VARIABLE</v>
          </cell>
          <cell r="F48" t="str">
            <v>CONGELADO</v>
          </cell>
          <cell r="G48" t="str">
            <v>-</v>
          </cell>
          <cell r="H48" t="str">
            <v>PRODUCTO TERMINADO</v>
          </cell>
        </row>
        <row r="49">
          <cell r="A49" t="str">
            <v>V90036</v>
          </cell>
          <cell r="B49" t="str">
            <v>ASADO DE TIRA ANGOSTO</v>
          </cell>
          <cell r="C49" t="str">
            <v>VACUNO</v>
          </cell>
          <cell r="D49" t="str">
            <v>USA/CANADA</v>
          </cell>
          <cell r="E49" t="str">
            <v>-</v>
          </cell>
          <cell r="F49" t="str">
            <v>CONGELADO</v>
          </cell>
          <cell r="G49" t="str">
            <v>-</v>
          </cell>
          <cell r="H49" t="str">
            <v>PRODUCTO TERMINADO</v>
          </cell>
        </row>
        <row r="50">
          <cell r="A50">
            <v>15000069</v>
          </cell>
          <cell r="B50" t="str">
            <v>ASADO DE TIRA ANGOSTO</v>
          </cell>
          <cell r="C50" t="str">
            <v>VACUNO</v>
          </cell>
          <cell r="D50" t="str">
            <v>USA</v>
          </cell>
          <cell r="E50" t="str">
            <v>-</v>
          </cell>
          <cell r="F50" t="str">
            <v>CONGELADO</v>
          </cell>
          <cell r="G50" t="str">
            <v>-</v>
          </cell>
          <cell r="H50" t="str">
            <v>PRODUCTO TERMINADO</v>
          </cell>
        </row>
        <row r="51">
          <cell r="A51" t="str">
            <v>ADTBSM</v>
          </cell>
          <cell r="B51" t="str">
            <v>ASADO DE TIRA ANGOSTO</v>
          </cell>
          <cell r="C51" t="str">
            <v>VACUNO</v>
          </cell>
          <cell r="D51" t="str">
            <v>VARIABLE</v>
          </cell>
          <cell r="E51" t="str">
            <v>VARIABLE</v>
          </cell>
          <cell r="F51" t="str">
            <v>CONGELADO</v>
          </cell>
          <cell r="G51" t="str">
            <v>-</v>
          </cell>
          <cell r="H51" t="str">
            <v>PRODUCTO TERMINADO</v>
          </cell>
        </row>
        <row r="52">
          <cell r="A52" t="str">
            <v>ASAITERA</v>
          </cell>
          <cell r="B52" t="str">
            <v>ASADO DE TIRA BANDERITA</v>
          </cell>
          <cell r="C52" t="str">
            <v>VACUNO</v>
          </cell>
          <cell r="D52" t="str">
            <v>USA</v>
          </cell>
          <cell r="E52" t="str">
            <v>-</v>
          </cell>
          <cell r="F52" t="str">
            <v>CONGELADO</v>
          </cell>
          <cell r="G52" t="str">
            <v>-</v>
          </cell>
          <cell r="H52" t="str">
            <v>PRODUCTO TERMINADO</v>
          </cell>
        </row>
        <row r="53">
          <cell r="A53" t="str">
            <v>ASAITECA</v>
          </cell>
          <cell r="B53" t="str">
            <v>ASADO DE TIRA CRIOLLO</v>
          </cell>
          <cell r="C53" t="str">
            <v>VACUNO</v>
          </cell>
          <cell r="D53" t="str">
            <v>VARIABLE</v>
          </cell>
          <cell r="E53" t="str">
            <v>VARIABLE</v>
          </cell>
          <cell r="F53" t="str">
            <v>CONGELADO</v>
          </cell>
          <cell r="G53" t="str">
            <v>-</v>
          </cell>
          <cell r="H53" t="str">
            <v>PRODUCTO TERMINADO</v>
          </cell>
        </row>
        <row r="54">
          <cell r="A54">
            <v>384787</v>
          </cell>
          <cell r="B54" t="str">
            <v>ASADO DE TIRA S/H</v>
          </cell>
          <cell r="C54" t="str">
            <v>VACUNO</v>
          </cell>
          <cell r="D54" t="str">
            <v>BRASIL</v>
          </cell>
          <cell r="E54" t="str">
            <v>FRIBOI BLACK</v>
          </cell>
          <cell r="F54" t="str">
            <v>CONGELADO</v>
          </cell>
          <cell r="G54" t="str">
            <v>V</v>
          </cell>
          <cell r="H54" t="str">
            <v>1PC/B - 10-15B/C</v>
          </cell>
        </row>
        <row r="55">
          <cell r="A55">
            <v>15000104</v>
          </cell>
          <cell r="B55" t="str">
            <v>ASADO DE TIRA VENTANA</v>
          </cell>
          <cell r="C55" t="str">
            <v>VACUNO</v>
          </cell>
          <cell r="D55" t="str">
            <v>USA</v>
          </cell>
          <cell r="E55" t="str">
            <v>-</v>
          </cell>
          <cell r="F55" t="str">
            <v>CONGELADO</v>
          </cell>
          <cell r="G55" t="str">
            <v>-</v>
          </cell>
          <cell r="H55" t="str">
            <v>PRODUCTO TERMINADO</v>
          </cell>
        </row>
        <row r="56">
          <cell r="A56" t="str">
            <v>ADTVSM</v>
          </cell>
          <cell r="B56" t="str">
            <v>ASADO DE TIRA VENTANA</v>
          </cell>
          <cell r="C56" t="str">
            <v>VACUNO</v>
          </cell>
          <cell r="D56" t="str">
            <v>VARIABLE</v>
          </cell>
          <cell r="E56" t="str">
            <v>VARIABLE</v>
          </cell>
          <cell r="F56" t="str">
            <v>CONGELADO</v>
          </cell>
          <cell r="G56" t="str">
            <v>-</v>
          </cell>
          <cell r="H56" t="str">
            <v>PRODUCTO TERMINADO</v>
          </cell>
        </row>
        <row r="57">
          <cell r="A57" t="str">
            <v>ASAITEVA</v>
          </cell>
          <cell r="B57" t="str">
            <v>ASADO DE TIRA VENTANA</v>
          </cell>
          <cell r="C57" t="str">
            <v>VACUNO</v>
          </cell>
          <cell r="D57" t="str">
            <v>VARIABLE</v>
          </cell>
          <cell r="E57" t="str">
            <v>VARIABLE</v>
          </cell>
          <cell r="F57" t="str">
            <v>CONGELADO</v>
          </cell>
          <cell r="G57" t="str">
            <v>-</v>
          </cell>
          <cell r="H57" t="str">
            <v>PRODUCTO TERMINADO</v>
          </cell>
        </row>
        <row r="58">
          <cell r="A58">
            <v>384746</v>
          </cell>
          <cell r="B58" t="str">
            <v>ASADO DE TIRA/COSTILLAR ARQUEADO/ALETILLAS EN TROZOS</v>
          </cell>
          <cell r="C58" t="str">
            <v>VACUNO</v>
          </cell>
          <cell r="D58" t="str">
            <v>BRASIL</v>
          </cell>
          <cell r="E58" t="str">
            <v>FRIBOI</v>
          </cell>
          <cell r="F58" t="str">
            <v>ENFRIADO</v>
          </cell>
          <cell r="G58" t="str">
            <v>V</v>
          </cell>
          <cell r="H58" t="str">
            <v>2,5KG/B - 4B/C</v>
          </cell>
        </row>
        <row r="59">
          <cell r="A59">
            <v>977</v>
          </cell>
          <cell r="B59" t="str">
            <v>ASADO DEL CARNICERO</v>
          </cell>
          <cell r="C59" t="str">
            <v>VACUNO</v>
          </cell>
          <cell r="D59" t="str">
            <v>BRASIL</v>
          </cell>
          <cell r="E59" t="str">
            <v>FRIBOI</v>
          </cell>
          <cell r="F59" t="str">
            <v>ENFRIADO</v>
          </cell>
          <cell r="G59" t="str">
            <v>V</v>
          </cell>
          <cell r="H59" t="str">
            <v>1PC/B - 6-30B/C</v>
          </cell>
        </row>
        <row r="60">
          <cell r="A60">
            <v>1729</v>
          </cell>
          <cell r="B60" t="str">
            <v>ASADO DEL CARNICERO</v>
          </cell>
          <cell r="C60" t="str">
            <v>VACUNO</v>
          </cell>
          <cell r="D60" t="str">
            <v>BRASIL</v>
          </cell>
          <cell r="E60" t="str">
            <v>FRIBOI</v>
          </cell>
          <cell r="F60" t="str">
            <v>CONGELADO</v>
          </cell>
          <cell r="G60" t="str">
            <v>V</v>
          </cell>
          <cell r="H60" t="str">
            <v>1PC/B - 12-20B/C</v>
          </cell>
        </row>
        <row r="61">
          <cell r="A61">
            <v>390038</v>
          </cell>
          <cell r="B61" t="str">
            <v>ASADO DEL CARNICERO</v>
          </cell>
          <cell r="C61" t="str">
            <v>VACUNO</v>
          </cell>
          <cell r="D61" t="str">
            <v>BRASIL</v>
          </cell>
          <cell r="E61" t="str">
            <v>SWIFT</v>
          </cell>
          <cell r="F61" t="str">
            <v>CONGELADO</v>
          </cell>
          <cell r="G61" t="str">
            <v>U</v>
          </cell>
          <cell r="H61" t="str">
            <v>1PC/B - 8-20B/C</v>
          </cell>
        </row>
        <row r="62">
          <cell r="A62">
            <v>351604</v>
          </cell>
          <cell r="B62" t="str">
            <v>ASADO DEL CARNICERO</v>
          </cell>
          <cell r="C62" t="str">
            <v>VACUNO</v>
          </cell>
          <cell r="D62" t="str">
            <v>BRASIL</v>
          </cell>
          <cell r="E62" t="str">
            <v>SWIFT</v>
          </cell>
          <cell r="F62" t="str">
            <v>ENFRIADO</v>
          </cell>
          <cell r="G62" t="str">
            <v>V</v>
          </cell>
          <cell r="H62" t="str">
            <v>1PC/B - 10-14B/C</v>
          </cell>
        </row>
        <row r="63">
          <cell r="A63">
            <v>363461</v>
          </cell>
          <cell r="B63" t="str">
            <v>ASADO DEL CARNICERO</v>
          </cell>
          <cell r="C63" t="str">
            <v>VACUNO</v>
          </cell>
          <cell r="D63" t="str">
            <v>BRASIL</v>
          </cell>
          <cell r="E63" t="str">
            <v>ANGLO</v>
          </cell>
          <cell r="F63" t="str">
            <v>ENFRIADO</v>
          </cell>
          <cell r="G63" t="str">
            <v>V</v>
          </cell>
          <cell r="H63" t="str">
            <v>1PC/B - 6-25B/C</v>
          </cell>
        </row>
        <row r="64">
          <cell r="A64" t="str">
            <v>ASAPAR</v>
          </cell>
          <cell r="B64" t="str">
            <v>ASADO DEL CARNICERO (PORCIONADO)</v>
          </cell>
          <cell r="C64" t="str">
            <v>VACUNO</v>
          </cell>
          <cell r="D64" t="str">
            <v>PARAGUAY</v>
          </cell>
          <cell r="E64" t="str">
            <v>FRIGOCHACO</v>
          </cell>
          <cell r="F64" t="str">
            <v>ENFRIADO</v>
          </cell>
          <cell r="G64" t="str">
            <v>-</v>
          </cell>
          <cell r="H64" t="str">
            <v>N/A</v>
          </cell>
        </row>
        <row r="65">
          <cell r="A65">
            <v>379654</v>
          </cell>
          <cell r="B65" t="str">
            <v>ASADO DEL CARNICERO EN TROZOS</v>
          </cell>
          <cell r="C65" t="str">
            <v>VACUNO</v>
          </cell>
          <cell r="D65" t="str">
            <v>BRASIL</v>
          </cell>
          <cell r="E65" t="str">
            <v>FRIBOI</v>
          </cell>
          <cell r="F65" t="str">
            <v>ENFRIADO</v>
          </cell>
          <cell r="G65" t="str">
            <v>V</v>
          </cell>
          <cell r="H65" t="str">
            <v>1PC/B - 7-24B/C</v>
          </cell>
        </row>
        <row r="66">
          <cell r="A66">
            <v>379677</v>
          </cell>
          <cell r="B66" t="str">
            <v>ASADO DEL CARNICERO EN TROZOS</v>
          </cell>
          <cell r="C66" t="str">
            <v>VACUNO</v>
          </cell>
          <cell r="D66" t="str">
            <v>BRASIL</v>
          </cell>
          <cell r="E66" t="str">
            <v>SWIFT</v>
          </cell>
          <cell r="F66" t="str">
            <v>ENFRIADO</v>
          </cell>
          <cell r="G66" t="str">
            <v>V</v>
          </cell>
          <cell r="H66" t="str">
            <v>1PC/B - 10-30B/C</v>
          </cell>
        </row>
        <row r="67">
          <cell r="A67">
            <v>1051</v>
          </cell>
          <cell r="B67" t="str">
            <v>ASIENTO</v>
          </cell>
          <cell r="C67" t="str">
            <v>VACUNO</v>
          </cell>
          <cell r="D67" t="str">
            <v>BRASIL</v>
          </cell>
          <cell r="E67" t="str">
            <v>FRIBOI</v>
          </cell>
          <cell r="F67" t="str">
            <v>ENFRIADO</v>
          </cell>
          <cell r="G67" t="str">
            <v>V</v>
          </cell>
          <cell r="H67" t="str">
            <v>1PC/B - 4-8B/C</v>
          </cell>
        </row>
        <row r="68">
          <cell r="A68">
            <v>387264</v>
          </cell>
          <cell r="B68" t="str">
            <v>ASIENTO</v>
          </cell>
          <cell r="C68" t="str">
            <v>VACUNO</v>
          </cell>
          <cell r="D68" t="str">
            <v>BRASIL</v>
          </cell>
          <cell r="E68">
            <v>1953</v>
          </cell>
          <cell r="F68" t="str">
            <v>CONGELADO</v>
          </cell>
          <cell r="G68" t="str">
            <v>V</v>
          </cell>
          <cell r="H68" t="str">
            <v>1PC/B - 3-11B/C</v>
          </cell>
        </row>
        <row r="69">
          <cell r="A69" t="str">
            <v>ASIPAR</v>
          </cell>
          <cell r="B69" t="str">
            <v>ASIENTO (PORCIONADO)</v>
          </cell>
          <cell r="C69" t="str">
            <v>VACUNO</v>
          </cell>
          <cell r="D69" t="str">
            <v>PARAGUAY</v>
          </cell>
          <cell r="E69" t="str">
            <v>FRIGOCHACO</v>
          </cell>
          <cell r="F69" t="str">
            <v>ENFRIADO</v>
          </cell>
          <cell r="G69" t="str">
            <v>-</v>
          </cell>
          <cell r="H69" t="str">
            <v>N/A</v>
          </cell>
        </row>
        <row r="70">
          <cell r="A70">
            <v>353714</v>
          </cell>
          <cell r="B70" t="str">
            <v>ASIENTO (TROZOS)</v>
          </cell>
          <cell r="C70" t="str">
            <v>VACUNO</v>
          </cell>
          <cell r="D70" t="str">
            <v>BRASIL</v>
          </cell>
          <cell r="E70" t="str">
            <v>SWIFT</v>
          </cell>
          <cell r="F70" t="str">
            <v>ENFRIADO</v>
          </cell>
          <cell r="G70" t="str">
            <v>V</v>
          </cell>
          <cell r="H70" t="str">
            <v>1PC/B - 10-22B/C</v>
          </cell>
        </row>
        <row r="71">
          <cell r="A71">
            <v>389552</v>
          </cell>
          <cell r="B71" t="str">
            <v>ASIENTO COMPLETO</v>
          </cell>
          <cell r="C71" t="str">
            <v>VACUNO</v>
          </cell>
          <cell r="D71" t="str">
            <v>BRASIL</v>
          </cell>
          <cell r="E71" t="str">
            <v>DO CHEF</v>
          </cell>
          <cell r="F71" t="str">
            <v>CONGELADO</v>
          </cell>
          <cell r="G71" t="str">
            <v>V</v>
          </cell>
          <cell r="H71" t="str">
            <v>1PC/B - 2-3B/C</v>
          </cell>
        </row>
        <row r="72">
          <cell r="A72">
            <v>388148</v>
          </cell>
          <cell r="B72" t="str">
            <v>ASIENTO EN TROZOS</v>
          </cell>
          <cell r="C72" t="str">
            <v>VACUNO</v>
          </cell>
          <cell r="D72" t="str">
            <v>BRASIL</v>
          </cell>
          <cell r="E72" t="str">
            <v>MATURATTA</v>
          </cell>
          <cell r="F72" t="str">
            <v>CONGELADO</v>
          </cell>
          <cell r="G72" t="str">
            <v>V</v>
          </cell>
          <cell r="H72" t="str">
            <v>1PC/B - 16B/C</v>
          </cell>
        </row>
        <row r="73">
          <cell r="A73">
            <v>387028</v>
          </cell>
          <cell r="B73" t="str">
            <v>ASIENTO SAZONADO</v>
          </cell>
          <cell r="C73" t="str">
            <v>VACUNO</v>
          </cell>
          <cell r="D73" t="str">
            <v>BRASIL</v>
          </cell>
          <cell r="E73" t="str">
            <v>FRIBOI</v>
          </cell>
          <cell r="F73" t="str">
            <v>CONGELADO</v>
          </cell>
          <cell r="G73" t="str">
            <v>-</v>
          </cell>
          <cell r="H73" t="str">
            <v>CAJA 12KG</v>
          </cell>
        </row>
        <row r="74">
          <cell r="A74" t="str">
            <v>AM001</v>
          </cell>
          <cell r="B74" t="str">
            <v>ASIENTO SAZONADO</v>
          </cell>
          <cell r="C74" t="str">
            <v>-</v>
          </cell>
          <cell r="D74" t="str">
            <v>-</v>
          </cell>
          <cell r="E74" t="str">
            <v>-</v>
          </cell>
          <cell r="F74" t="str">
            <v>-</v>
          </cell>
          <cell r="G74" t="str">
            <v>-</v>
          </cell>
          <cell r="H74" t="str">
            <v>-</v>
          </cell>
        </row>
        <row r="75">
          <cell r="A75" t="str">
            <v>PEA</v>
          </cell>
          <cell r="B75" t="str">
            <v>AVE ENTERO</v>
          </cell>
          <cell r="C75" t="str">
            <v>AVE</v>
          </cell>
          <cell r="D75" t="str">
            <v>CHILE</v>
          </cell>
          <cell r="E75" t="str">
            <v>MARCA CHILENA</v>
          </cell>
          <cell r="F75" t="str">
            <v>CONGELADO</v>
          </cell>
          <cell r="G75" t="str">
            <v>-</v>
          </cell>
          <cell r="H75" t="str">
            <v>-</v>
          </cell>
        </row>
        <row r="76">
          <cell r="A76">
            <v>62580</v>
          </cell>
          <cell r="B76" t="str">
            <v>BABY BACK RIBS</v>
          </cell>
          <cell r="C76" t="str">
            <v>CERDO</v>
          </cell>
          <cell r="D76" t="str">
            <v>USA</v>
          </cell>
          <cell r="E76" t="str">
            <v>SWIFT</v>
          </cell>
          <cell r="F76" t="str">
            <v>CONGELADO</v>
          </cell>
          <cell r="G76" t="str">
            <v>2,25 UP</v>
          </cell>
          <cell r="H76" t="str">
            <v>1PC/B - 10B/C</v>
          </cell>
        </row>
        <row r="77">
          <cell r="A77" t="str">
            <v>LRI-20</v>
          </cell>
          <cell r="B77" t="str">
            <v>BABY BACK RIBS</v>
          </cell>
          <cell r="C77" t="str">
            <v>CERDO</v>
          </cell>
          <cell r="D77" t="str">
            <v>BRASIL</v>
          </cell>
          <cell r="E77" t="str">
            <v>SEARA</v>
          </cell>
          <cell r="F77" t="str">
            <v>CONGELADO</v>
          </cell>
          <cell r="G77" t="str">
            <v>-</v>
          </cell>
          <cell r="H77" t="str">
            <v>550G/B - 30B/C</v>
          </cell>
        </row>
        <row r="78">
          <cell r="A78" t="str">
            <v>LRI-30</v>
          </cell>
          <cell r="B78" t="str">
            <v>BABY BACK RIBS</v>
          </cell>
          <cell r="C78" t="str">
            <v>CERDO</v>
          </cell>
          <cell r="D78" t="str">
            <v>BRASIL</v>
          </cell>
          <cell r="E78" t="str">
            <v>LEBON</v>
          </cell>
          <cell r="F78" t="str">
            <v>CONGELADO</v>
          </cell>
          <cell r="G78" t="str">
            <v>-</v>
          </cell>
          <cell r="H78" t="str">
            <v>CAJA 14,4KG-18KG</v>
          </cell>
        </row>
        <row r="79">
          <cell r="A79" t="str">
            <v>LRI-31</v>
          </cell>
          <cell r="B79" t="str">
            <v>BABY BACK RIBS LAYER PACK</v>
          </cell>
          <cell r="C79" t="str">
            <v>CERDO</v>
          </cell>
          <cell r="D79" t="str">
            <v>BRASIL</v>
          </cell>
          <cell r="E79" t="str">
            <v>SEARA</v>
          </cell>
          <cell r="F79" t="str">
            <v>CONGELADO</v>
          </cell>
          <cell r="G79" t="str">
            <v>-</v>
          </cell>
          <cell r="H79" t="str">
            <v>1PC/B - 42-54B/C</v>
          </cell>
        </row>
        <row r="80">
          <cell r="A80" t="str">
            <v>C20008</v>
          </cell>
          <cell r="B80" t="str">
            <v>BACK RIBS</v>
          </cell>
          <cell r="C80" t="str">
            <v>CERDO</v>
          </cell>
          <cell r="D80" t="str">
            <v>VARIABLE</v>
          </cell>
          <cell r="E80" t="str">
            <v>VARIABLE</v>
          </cell>
          <cell r="F80" t="str">
            <v>CONGELADO</v>
          </cell>
          <cell r="G80" t="str">
            <v>-</v>
          </cell>
          <cell r="H80" t="str">
            <v>PRODUCTO TERMINADO</v>
          </cell>
        </row>
        <row r="81">
          <cell r="A81">
            <v>65415</v>
          </cell>
          <cell r="B81" t="str">
            <v>BACKRIBS</v>
          </cell>
          <cell r="C81" t="str">
            <v>CERDO</v>
          </cell>
          <cell r="D81" t="str">
            <v>USA</v>
          </cell>
          <cell r="E81" t="str">
            <v>SWIFT</v>
          </cell>
          <cell r="F81" t="str">
            <v>CONGELADO</v>
          </cell>
          <cell r="G81" t="str">
            <v>-</v>
          </cell>
          <cell r="H81" t="str">
            <v>1PC/B - 10B/C</v>
          </cell>
        </row>
        <row r="82">
          <cell r="A82">
            <v>61455</v>
          </cell>
          <cell r="B82" t="str">
            <v>BACKRIBS PORTIONS</v>
          </cell>
          <cell r="C82" t="str">
            <v>CERDO</v>
          </cell>
          <cell r="D82" t="str">
            <v>USA</v>
          </cell>
          <cell r="E82" t="str">
            <v>SWIFT</v>
          </cell>
          <cell r="F82" t="str">
            <v>CONGELADO</v>
          </cell>
          <cell r="G82" t="str">
            <v>-</v>
          </cell>
          <cell r="H82" t="str">
            <v>12PC/B - 7B/C</v>
          </cell>
        </row>
        <row r="83">
          <cell r="A83">
            <v>85148</v>
          </cell>
          <cell r="B83" t="str">
            <v>BACON APPLE PLATTER</v>
          </cell>
          <cell r="C83" t="str">
            <v>PROCESADO</v>
          </cell>
          <cell r="D83" t="str">
            <v>USA</v>
          </cell>
          <cell r="E83" t="str">
            <v>SWIFT</v>
          </cell>
          <cell r="F83" t="str">
            <v>CONGELADO</v>
          </cell>
          <cell r="G83" t="str">
            <v>-</v>
          </cell>
          <cell r="H83" t="str">
            <v>CAJA 15LB</v>
          </cell>
        </row>
        <row r="84">
          <cell r="A84">
            <v>84185</v>
          </cell>
          <cell r="B84" t="str">
            <v>BACON SLICED BRONZE</v>
          </cell>
          <cell r="C84" t="str">
            <v>PROCESADO</v>
          </cell>
          <cell r="D84" t="str">
            <v>USA</v>
          </cell>
          <cell r="E84" t="str">
            <v>SWIFT</v>
          </cell>
          <cell r="F84" t="str">
            <v>CONGELADO</v>
          </cell>
          <cell r="G84" t="str">
            <v>-</v>
          </cell>
          <cell r="H84" t="str">
            <v>CAJA 15LB</v>
          </cell>
        </row>
        <row r="85">
          <cell r="A85">
            <v>85188</v>
          </cell>
          <cell r="B85" t="str">
            <v>BACON SLICED BRONZE SHINGLED</v>
          </cell>
          <cell r="C85" t="str">
            <v>PROCESADO</v>
          </cell>
          <cell r="D85" t="str">
            <v>USA</v>
          </cell>
          <cell r="E85" t="str">
            <v>SWIFT</v>
          </cell>
          <cell r="F85" t="str">
            <v>CONGELADO</v>
          </cell>
          <cell r="G85" t="str">
            <v>-</v>
          </cell>
          <cell r="H85" t="str">
            <v>CAJA 15LB</v>
          </cell>
        </row>
        <row r="86">
          <cell r="A86">
            <v>84132</v>
          </cell>
          <cell r="B86" t="str">
            <v>BACON SLICED HICKORY SMOKED</v>
          </cell>
          <cell r="C86" t="str">
            <v>PROCESADO</v>
          </cell>
          <cell r="D86" t="str">
            <v>USA</v>
          </cell>
          <cell r="E86" t="str">
            <v>SWIFT</v>
          </cell>
          <cell r="F86" t="str">
            <v>CONGELADO</v>
          </cell>
          <cell r="G86" t="str">
            <v>-</v>
          </cell>
          <cell r="H86" t="str">
            <v>CAJA 15LB</v>
          </cell>
        </row>
        <row r="87">
          <cell r="A87">
            <v>84001</v>
          </cell>
          <cell r="B87" t="str">
            <v>BACON SLICED PORK SMOKED</v>
          </cell>
          <cell r="C87" t="str">
            <v>PROCESADO</v>
          </cell>
          <cell r="D87" t="str">
            <v>USA</v>
          </cell>
          <cell r="E87" t="str">
            <v>SWIFT</v>
          </cell>
          <cell r="F87" t="str">
            <v>CONGELADO</v>
          </cell>
          <cell r="G87" t="str">
            <v>-</v>
          </cell>
          <cell r="H87" t="str">
            <v>CAJA 15LB</v>
          </cell>
        </row>
        <row r="88">
          <cell r="A88">
            <v>85094</v>
          </cell>
          <cell r="B88" t="str">
            <v>BACON SLICED SILVER SHINGLED</v>
          </cell>
          <cell r="C88" t="str">
            <v>PROCESADO</v>
          </cell>
          <cell r="D88" t="str">
            <v>USA</v>
          </cell>
          <cell r="E88" t="str">
            <v>SWIFT</v>
          </cell>
          <cell r="F88" t="str">
            <v>CONGELADO</v>
          </cell>
          <cell r="G88" t="str">
            <v>-</v>
          </cell>
          <cell r="H88" t="str">
            <v>CAJA 15LB</v>
          </cell>
        </row>
        <row r="89">
          <cell r="A89">
            <v>3093</v>
          </cell>
          <cell r="B89" t="str">
            <v>BEEF JERKY JALAPEÑO (CLIPSTRIP)</v>
          </cell>
          <cell r="C89" t="str">
            <v>PROCESADO</v>
          </cell>
          <cell r="D89" t="str">
            <v>BRASIL</v>
          </cell>
          <cell r="E89" t="str">
            <v>JACK LINKS</v>
          </cell>
          <cell r="F89" t="str">
            <v>SECO</v>
          </cell>
          <cell r="G89" t="str">
            <v>-</v>
          </cell>
          <cell r="H89" t="str">
            <v>25G/B - 12B/C</v>
          </cell>
        </row>
        <row r="90">
          <cell r="A90">
            <v>2734</v>
          </cell>
          <cell r="B90" t="str">
            <v>BEEF JERKY ORIGINAL</v>
          </cell>
          <cell r="C90" t="str">
            <v>PROCESADO</v>
          </cell>
          <cell r="D90" t="str">
            <v>BRASIL</v>
          </cell>
          <cell r="E90" t="str">
            <v>JACK LINKS</v>
          </cell>
          <cell r="F90" t="str">
            <v>SECO</v>
          </cell>
          <cell r="G90" t="str">
            <v>-</v>
          </cell>
          <cell r="H90" t="str">
            <v>25G/B - 12B/C</v>
          </cell>
        </row>
        <row r="91">
          <cell r="A91">
            <v>2735</v>
          </cell>
          <cell r="B91" t="str">
            <v>BEEF JERKY ORIGINAL</v>
          </cell>
          <cell r="C91" t="str">
            <v>PROCESADO</v>
          </cell>
          <cell r="D91" t="str">
            <v>BRASIL</v>
          </cell>
          <cell r="E91" t="str">
            <v>JACK LINKS</v>
          </cell>
          <cell r="F91" t="str">
            <v>SECO</v>
          </cell>
          <cell r="G91" t="str">
            <v>-</v>
          </cell>
          <cell r="H91" t="str">
            <v>60G/B - 12B/C</v>
          </cell>
        </row>
        <row r="92">
          <cell r="A92">
            <v>2804</v>
          </cell>
          <cell r="B92" t="str">
            <v>BEEF JERKY ORIGINAL (CLIPSTRIP)</v>
          </cell>
          <cell r="C92" t="str">
            <v>PROCESADO</v>
          </cell>
          <cell r="D92" t="str">
            <v>BRASIL</v>
          </cell>
          <cell r="E92" t="str">
            <v>JACK LINKS</v>
          </cell>
          <cell r="F92" t="str">
            <v>SECO</v>
          </cell>
          <cell r="G92" t="str">
            <v>-</v>
          </cell>
          <cell r="H92" t="str">
            <v>25G/B - 12B/C</v>
          </cell>
        </row>
        <row r="93">
          <cell r="A93">
            <v>2731</v>
          </cell>
          <cell r="B93" t="str">
            <v>BEEF JERKY TERIYAKI</v>
          </cell>
          <cell r="C93" t="str">
            <v>PROCESADO</v>
          </cell>
          <cell r="D93" t="str">
            <v>BRASIL</v>
          </cell>
          <cell r="E93" t="str">
            <v>JACK LINKS</v>
          </cell>
          <cell r="F93" t="str">
            <v>SECO</v>
          </cell>
          <cell r="G93" t="str">
            <v>-</v>
          </cell>
          <cell r="H93" t="str">
            <v>25G/B - 12B/C</v>
          </cell>
        </row>
        <row r="94">
          <cell r="A94">
            <v>2805</v>
          </cell>
          <cell r="B94" t="str">
            <v>BEEF JERKY TERIYAKI (CLIPSTRIP)</v>
          </cell>
          <cell r="C94" t="str">
            <v>PROCESADO</v>
          </cell>
          <cell r="D94" t="str">
            <v>BRASIL</v>
          </cell>
          <cell r="E94" t="str">
            <v>JACK LINKS</v>
          </cell>
          <cell r="F94" t="str">
            <v>SECO</v>
          </cell>
          <cell r="G94" t="str">
            <v>-</v>
          </cell>
          <cell r="H94" t="str">
            <v>25G/B - 12B/C</v>
          </cell>
        </row>
        <row r="95">
          <cell r="A95">
            <v>386946</v>
          </cell>
          <cell r="B95" t="str">
            <v>BISTEC DE PALANCA MARINADO IQF</v>
          </cell>
          <cell r="C95" t="str">
            <v>VACUNO</v>
          </cell>
          <cell r="D95" t="str">
            <v>BRASIL</v>
          </cell>
          <cell r="E95" t="str">
            <v>FRIBOI</v>
          </cell>
          <cell r="F95" t="str">
            <v>CONGELADO</v>
          </cell>
          <cell r="G95" t="str">
            <v>-</v>
          </cell>
          <cell r="H95" t="str">
            <v>CAJA 12KG</v>
          </cell>
        </row>
        <row r="96">
          <cell r="A96" t="str">
            <v>AM002</v>
          </cell>
          <cell r="B96" t="str">
            <v>BREADED CHICKEN INNERFILLETS</v>
          </cell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G96" t="str">
            <v>-</v>
          </cell>
          <cell r="H96" t="str">
            <v>-</v>
          </cell>
        </row>
        <row r="97">
          <cell r="A97" t="str">
            <v>AM003</v>
          </cell>
          <cell r="B97" t="str">
            <v>BREAKFAST SAUSAGES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</row>
        <row r="98">
          <cell r="A98" t="str">
            <v>AM004</v>
          </cell>
          <cell r="B98" t="str">
            <v>CAJA CHULETA CENTRO KARMAC</v>
          </cell>
          <cell r="C98" t="str">
            <v>-</v>
          </cell>
          <cell r="D98" t="str">
            <v>-</v>
          </cell>
          <cell r="E98" t="str">
            <v>-</v>
          </cell>
          <cell r="F98" t="str">
            <v>-</v>
          </cell>
          <cell r="G98" t="str">
            <v>-</v>
          </cell>
          <cell r="H98" t="str">
            <v>-</v>
          </cell>
        </row>
        <row r="99">
          <cell r="A99" t="str">
            <v>AM005</v>
          </cell>
          <cell r="B99" t="str">
            <v>CAJA CHULETA VETADA KARMAC</v>
          </cell>
          <cell r="C99" t="str">
            <v>-</v>
          </cell>
          <cell r="D99" t="str">
            <v>-</v>
          </cell>
          <cell r="E99" t="str">
            <v>-</v>
          </cell>
          <cell r="F99" t="str">
            <v>-</v>
          </cell>
          <cell r="G99" t="str">
            <v>-</v>
          </cell>
          <cell r="H99" t="str">
            <v>-</v>
          </cell>
        </row>
        <row r="100">
          <cell r="A100" t="str">
            <v>CC</v>
          </cell>
          <cell r="B100" t="str">
            <v>CAJA DE CARTON</v>
          </cell>
          <cell r="C100" t="str">
            <v>PROCESADO</v>
          </cell>
          <cell r="D100" t="str">
            <v>-</v>
          </cell>
          <cell r="E100" t="str">
            <v>-</v>
          </cell>
          <cell r="F100" t="str">
            <v>SECO</v>
          </cell>
          <cell r="G100" t="str">
            <v>-</v>
          </cell>
          <cell r="H100" t="str">
            <v>CAJA 1KG</v>
          </cell>
        </row>
        <row r="101">
          <cell r="A101" t="str">
            <v>BBL-49</v>
          </cell>
          <cell r="B101" t="str">
            <v>CARNE DE CERDO SAZONADA</v>
          </cell>
          <cell r="C101" t="str">
            <v>CERDO</v>
          </cell>
          <cell r="D101" t="str">
            <v>BRASIL</v>
          </cell>
          <cell r="E101" t="str">
            <v>SEARA</v>
          </cell>
          <cell r="F101" t="str">
            <v>CONGELADO</v>
          </cell>
          <cell r="G101" t="str">
            <v>-</v>
          </cell>
          <cell r="H101" t="str">
            <v>0,8KG/B - 18B/C</v>
          </cell>
        </row>
        <row r="102">
          <cell r="A102" t="str">
            <v>AEC-07</v>
          </cell>
          <cell r="B102" t="str">
            <v>CARNE DE POLLO RELLENA DE JAMON Y QUESO</v>
          </cell>
          <cell r="C102" t="str">
            <v>POLLO</v>
          </cell>
          <cell r="D102" t="str">
            <v>BRASIL</v>
          </cell>
          <cell r="E102" t="str">
            <v>SEARA</v>
          </cell>
          <cell r="F102" t="str">
            <v>CONGELADO</v>
          </cell>
          <cell r="G102" t="str">
            <v>-</v>
          </cell>
          <cell r="H102" t="str">
            <v>2,75KG/C</v>
          </cell>
        </row>
        <row r="103">
          <cell r="A103">
            <v>383089</v>
          </cell>
          <cell r="B103" t="str">
            <v>CARNE MOLIDA (6MM) COCIDA 10% GRASA</v>
          </cell>
          <cell r="C103" t="str">
            <v>VACUNO</v>
          </cell>
          <cell r="D103" t="str">
            <v>BRASIL</v>
          </cell>
          <cell r="E103" t="str">
            <v>FRIBOI</v>
          </cell>
          <cell r="F103" t="str">
            <v>CONGELADO</v>
          </cell>
          <cell r="G103" t="str">
            <v>-</v>
          </cell>
          <cell r="H103" t="str">
            <v>15KG/B - 32B/C</v>
          </cell>
        </row>
        <row r="104">
          <cell r="A104">
            <v>387315</v>
          </cell>
          <cell r="B104" t="str">
            <v>CARNE MOLIDA 10%</v>
          </cell>
          <cell r="C104" t="str">
            <v>VACUNO</v>
          </cell>
          <cell r="D104" t="str">
            <v>BRASIL</v>
          </cell>
          <cell r="E104" t="str">
            <v>FRIBOI</v>
          </cell>
          <cell r="F104" t="str">
            <v>CONGELADO</v>
          </cell>
          <cell r="G104" t="str">
            <v>-</v>
          </cell>
          <cell r="H104" t="str">
            <v>6X2KG</v>
          </cell>
        </row>
        <row r="105">
          <cell r="A105">
            <v>387316</v>
          </cell>
          <cell r="B105" t="str">
            <v>CARNE MOLIDA 4%</v>
          </cell>
          <cell r="C105" t="str">
            <v>VACUNO</v>
          </cell>
          <cell r="D105" t="str">
            <v>BRASIL</v>
          </cell>
          <cell r="E105" t="str">
            <v>FRIBOI</v>
          </cell>
          <cell r="F105" t="str">
            <v>CONGELADO</v>
          </cell>
          <cell r="G105" t="str">
            <v>-</v>
          </cell>
          <cell r="H105" t="str">
            <v>6X2KG</v>
          </cell>
        </row>
        <row r="106">
          <cell r="A106">
            <v>383064</v>
          </cell>
          <cell r="B106" t="str">
            <v>CARNE MOLIDA 6MM 10%</v>
          </cell>
          <cell r="C106" t="str">
            <v>PROCESADO</v>
          </cell>
          <cell r="D106" t="str">
            <v>BRASIL</v>
          </cell>
          <cell r="E106" t="str">
            <v>FRIBOI</v>
          </cell>
          <cell r="F106" t="str">
            <v>CONGELADO</v>
          </cell>
          <cell r="G106" t="str">
            <v>-</v>
          </cell>
          <cell r="H106" t="str">
            <v>CAJA 10KG</v>
          </cell>
        </row>
        <row r="107">
          <cell r="A107" t="str">
            <v>BBO-12</v>
          </cell>
          <cell r="B107" t="str">
            <v>CAZUELA</v>
          </cell>
          <cell r="C107" t="str">
            <v>CERDO</v>
          </cell>
          <cell r="D107" t="str">
            <v>BRASIL</v>
          </cell>
          <cell r="E107" t="str">
            <v>SEARA</v>
          </cell>
          <cell r="F107" t="str">
            <v>CONGELADO</v>
          </cell>
          <cell r="G107" t="str">
            <v>-</v>
          </cell>
          <cell r="H107" t="str">
            <v>CAJA 15KG</v>
          </cell>
        </row>
        <row r="108">
          <cell r="A108" t="str">
            <v>AM006</v>
          </cell>
          <cell r="B108" t="str">
            <v>CHICKEN BREAST STYLE</v>
          </cell>
          <cell r="C108" t="str">
            <v>-</v>
          </cell>
          <cell r="D108" t="str">
            <v>-</v>
          </cell>
          <cell r="E108" t="str">
            <v>-</v>
          </cell>
          <cell r="F108" t="str">
            <v>-</v>
          </cell>
          <cell r="G108" t="str">
            <v>-</v>
          </cell>
          <cell r="H108" t="str">
            <v>-</v>
          </cell>
        </row>
        <row r="109">
          <cell r="A109" t="str">
            <v>AM007</v>
          </cell>
          <cell r="B109" t="str">
            <v>CHICKEN BURGER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</row>
        <row r="110">
          <cell r="A110" t="str">
            <v>AM008</v>
          </cell>
          <cell r="B110" t="str">
            <v>CHICKEN CUTLET GARLIC HERB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</row>
        <row r="111">
          <cell r="A111" t="str">
            <v>AM009</v>
          </cell>
          <cell r="B111" t="str">
            <v>CHICKEN CUTLET SALT Y PEPPER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</row>
        <row r="112">
          <cell r="A112" t="str">
            <v>AM010</v>
          </cell>
          <cell r="B112" t="str">
            <v>CHICKEN GOUJONS BBQ</v>
          </cell>
          <cell r="C112" t="str">
            <v>-</v>
          </cell>
          <cell r="D112" t="str">
            <v>-</v>
          </cell>
          <cell r="E112" t="str">
            <v>-</v>
          </cell>
          <cell r="F112" t="str">
            <v>-</v>
          </cell>
          <cell r="G112" t="str">
            <v>-</v>
          </cell>
          <cell r="H112" t="str">
            <v>-</v>
          </cell>
        </row>
        <row r="113">
          <cell r="A113" t="str">
            <v>IFF-35</v>
          </cell>
          <cell r="B113" t="str">
            <v>CHICKEN INNER FILLET</v>
          </cell>
          <cell r="C113" t="str">
            <v>PROCESADO</v>
          </cell>
          <cell r="D113" t="str">
            <v>BRASIL</v>
          </cell>
          <cell r="E113" t="str">
            <v>SEARA</v>
          </cell>
          <cell r="F113" t="str">
            <v>CONGELADO</v>
          </cell>
          <cell r="G113" t="str">
            <v>-</v>
          </cell>
          <cell r="H113" t="str">
            <v>336G/B - 32B/C</v>
          </cell>
        </row>
        <row r="114">
          <cell r="A114" t="str">
            <v>AM011</v>
          </cell>
          <cell r="B114" t="str">
            <v>CHICKEN NUGGETS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</row>
        <row r="115">
          <cell r="A115" t="str">
            <v>AM012</v>
          </cell>
          <cell r="B115" t="str">
            <v>CHICKEN SHREDS BBQ</v>
          </cell>
          <cell r="C115" t="str">
            <v>-</v>
          </cell>
          <cell r="D115" t="str">
            <v>-</v>
          </cell>
          <cell r="E115" t="str">
            <v>-</v>
          </cell>
          <cell r="F115" t="str">
            <v>-</v>
          </cell>
          <cell r="G115" t="str">
            <v>-</v>
          </cell>
          <cell r="H115" t="str">
            <v>-</v>
          </cell>
        </row>
        <row r="116">
          <cell r="A116" t="str">
            <v>AM013</v>
          </cell>
          <cell r="B116" t="str">
            <v>CHICKEN TENDERS</v>
          </cell>
          <cell r="C116" t="str">
            <v>-</v>
          </cell>
          <cell r="D116" t="str">
            <v>-</v>
          </cell>
          <cell r="E116" t="str">
            <v>-</v>
          </cell>
          <cell r="F116" t="str">
            <v>-</v>
          </cell>
          <cell r="G116" t="str">
            <v>-</v>
          </cell>
          <cell r="H116" t="str">
            <v>-</v>
          </cell>
        </row>
        <row r="117">
          <cell r="A117">
            <v>3419</v>
          </cell>
          <cell r="B117" t="str">
            <v>CHICKEN WINGS</v>
          </cell>
          <cell r="C117" t="str">
            <v>POLLO</v>
          </cell>
          <cell r="D117" t="str">
            <v>USA</v>
          </cell>
          <cell r="E117" t="str">
            <v>PILGRIMS</v>
          </cell>
          <cell r="F117" t="str">
            <v>CONGELADO</v>
          </cell>
          <cell r="G117" t="str">
            <v>-</v>
          </cell>
          <cell r="H117" t="str">
            <v>10LB/B - 4B/C</v>
          </cell>
        </row>
        <row r="118">
          <cell r="A118">
            <v>974</v>
          </cell>
          <cell r="B118" t="str">
            <v>CHOCLILLO</v>
          </cell>
          <cell r="C118" t="str">
            <v>VACUNO</v>
          </cell>
          <cell r="D118" t="str">
            <v>BRASIL</v>
          </cell>
          <cell r="E118" t="str">
            <v>FRIBOI</v>
          </cell>
          <cell r="F118" t="str">
            <v>ENFRIADO</v>
          </cell>
          <cell r="G118" t="str">
            <v>V</v>
          </cell>
          <cell r="H118" t="str">
            <v>1PC/B - 8-28B/C</v>
          </cell>
        </row>
        <row r="119">
          <cell r="A119">
            <v>379657</v>
          </cell>
          <cell r="B119" t="str">
            <v>CHOCLILLO</v>
          </cell>
          <cell r="C119" t="str">
            <v>VACUNO</v>
          </cell>
          <cell r="D119" t="str">
            <v>BRASIL</v>
          </cell>
          <cell r="E119" t="str">
            <v>FRIBOI</v>
          </cell>
          <cell r="F119" t="str">
            <v>ENFRIADO</v>
          </cell>
          <cell r="G119" t="str">
            <v>V</v>
          </cell>
          <cell r="H119" t="str">
            <v>1PC/B - 10-24B/C</v>
          </cell>
        </row>
        <row r="120">
          <cell r="A120">
            <v>350932</v>
          </cell>
          <cell r="B120" t="str">
            <v>CHOCLILLO</v>
          </cell>
          <cell r="C120" t="str">
            <v>VACUNO</v>
          </cell>
          <cell r="D120" t="str">
            <v>BRASIL</v>
          </cell>
          <cell r="E120" t="str">
            <v>SWIFT</v>
          </cell>
          <cell r="F120" t="str">
            <v>ENFRIADO</v>
          </cell>
          <cell r="G120" t="str">
            <v>-</v>
          </cell>
          <cell r="H120" t="str">
            <v>1PC/B - 14-20B/C</v>
          </cell>
        </row>
        <row r="121">
          <cell r="A121">
            <v>379680</v>
          </cell>
          <cell r="B121" t="str">
            <v>CHOCLILLO</v>
          </cell>
          <cell r="C121" t="str">
            <v>VACUNO</v>
          </cell>
          <cell r="D121" t="str">
            <v>BRASIL</v>
          </cell>
          <cell r="E121" t="str">
            <v>SWIFT</v>
          </cell>
          <cell r="F121" t="str">
            <v>ENFRIADO</v>
          </cell>
          <cell r="G121" t="str">
            <v>V</v>
          </cell>
          <cell r="H121" t="str">
            <v>1PC/B - 15-30B/C</v>
          </cell>
        </row>
        <row r="122">
          <cell r="A122">
            <v>6621</v>
          </cell>
          <cell r="B122" t="str">
            <v>CHOCLILLO</v>
          </cell>
          <cell r="C122" t="str">
            <v>VACUNO</v>
          </cell>
          <cell r="D122" t="str">
            <v>BRASIL</v>
          </cell>
          <cell r="E122" t="str">
            <v>FRIBOI</v>
          </cell>
          <cell r="F122" t="str">
            <v>CONGELADO</v>
          </cell>
          <cell r="G122" t="str">
            <v>V</v>
          </cell>
          <cell r="H122" t="str">
            <v>1PC/B - 14-20B/C</v>
          </cell>
        </row>
        <row r="123">
          <cell r="A123">
            <v>390034</v>
          </cell>
          <cell r="B123" t="str">
            <v>CHOCLILLO</v>
          </cell>
          <cell r="C123" t="str">
            <v>VACUNO</v>
          </cell>
          <cell r="D123" t="str">
            <v>BRASIL</v>
          </cell>
          <cell r="E123" t="str">
            <v>SWIFT</v>
          </cell>
          <cell r="F123" t="str">
            <v>CONGELADO</v>
          </cell>
          <cell r="G123" t="str">
            <v>U</v>
          </cell>
          <cell r="H123" t="str">
            <v>1PC/B - 12-22B/C</v>
          </cell>
        </row>
        <row r="124">
          <cell r="A124" t="str">
            <v>CHOPAR</v>
          </cell>
          <cell r="B124" t="str">
            <v>CHOCLILLO</v>
          </cell>
          <cell r="C124" t="str">
            <v>VACUNO</v>
          </cell>
          <cell r="D124" t="str">
            <v>PARAGUAY</v>
          </cell>
          <cell r="E124" t="str">
            <v>FRIGOCHACO</v>
          </cell>
          <cell r="F124" t="str">
            <v>ENFRIADO</v>
          </cell>
          <cell r="G124" t="str">
            <v>-</v>
          </cell>
          <cell r="H124" t="str">
            <v>N/A</v>
          </cell>
        </row>
        <row r="125">
          <cell r="A125">
            <v>363464</v>
          </cell>
          <cell r="B125" t="str">
            <v>CHOCLILLO</v>
          </cell>
          <cell r="C125" t="str">
            <v>VACUNO</v>
          </cell>
          <cell r="D125" t="str">
            <v>BRASIL</v>
          </cell>
          <cell r="E125" t="str">
            <v>ANGLO</v>
          </cell>
          <cell r="F125" t="str">
            <v>ENFRIADO</v>
          </cell>
          <cell r="G125" t="str">
            <v>V</v>
          </cell>
          <cell r="H125" t="str">
            <v>1PC/B - 8-29B/C</v>
          </cell>
        </row>
        <row r="126">
          <cell r="A126">
            <v>21400</v>
          </cell>
          <cell r="B126" t="str">
            <v>CHOCLILLO</v>
          </cell>
          <cell r="C126" t="str">
            <v>VACUNO</v>
          </cell>
          <cell r="D126" t="str">
            <v>USA</v>
          </cell>
          <cell r="E126" t="str">
            <v>SWIFT</v>
          </cell>
          <cell r="F126" t="str">
            <v>ENFRIADO</v>
          </cell>
          <cell r="G126" t="str">
            <v>CHOICE</v>
          </cell>
          <cell r="H126" t="str">
            <v>5PC/B - 4B/C</v>
          </cell>
        </row>
        <row r="127">
          <cell r="A127" t="str">
            <v>AM014</v>
          </cell>
          <cell r="B127" t="str">
            <v>CHULETA CENTRO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</row>
        <row r="128">
          <cell r="A128" t="str">
            <v>LBR-01</v>
          </cell>
          <cell r="B128" t="str">
            <v>CHULETA CENTRO</v>
          </cell>
          <cell r="C128" t="str">
            <v>CERDO</v>
          </cell>
          <cell r="D128" t="str">
            <v>BRASIL</v>
          </cell>
          <cell r="E128" t="str">
            <v>SEARA</v>
          </cell>
          <cell r="F128" t="str">
            <v>ENFRIADO</v>
          </cell>
          <cell r="G128" t="str">
            <v>-</v>
          </cell>
          <cell r="H128" t="str">
            <v>1PC/B - 3B/C</v>
          </cell>
        </row>
        <row r="129">
          <cell r="A129" t="str">
            <v>LBI-30</v>
          </cell>
          <cell r="B129" t="str">
            <v xml:space="preserve">CHULETA CENTRO </v>
          </cell>
          <cell r="C129" t="str">
            <v>CERDO</v>
          </cell>
          <cell r="D129" t="str">
            <v>BRASIL</v>
          </cell>
          <cell r="E129" t="str">
            <v>SEARA</v>
          </cell>
          <cell r="F129" t="str">
            <v>CONGELADO</v>
          </cell>
          <cell r="G129" t="str">
            <v>-</v>
          </cell>
          <cell r="H129" t="str">
            <v>1PC/B - 3-4B/C</v>
          </cell>
        </row>
        <row r="130">
          <cell r="A130" t="str">
            <v>CHO-05</v>
          </cell>
          <cell r="B130" t="str">
            <v>CHULETA CENTRO 4 REBANADAS</v>
          </cell>
          <cell r="C130" t="str">
            <v>CERDO</v>
          </cell>
          <cell r="D130" t="str">
            <v>BRASIL</v>
          </cell>
          <cell r="E130" t="str">
            <v>SEARA</v>
          </cell>
          <cell r="F130" t="str">
            <v>CONGELADO</v>
          </cell>
          <cell r="G130" t="str">
            <v>-</v>
          </cell>
          <cell r="H130" t="str">
            <v>0,75-0,9KG/B - 14,4-21,6KG/C</v>
          </cell>
        </row>
        <row r="131">
          <cell r="A131" t="str">
            <v>CHO-06</v>
          </cell>
          <cell r="B131" t="str">
            <v>CHULETA CENTRO IQF</v>
          </cell>
          <cell r="C131" t="str">
            <v>CERDO</v>
          </cell>
          <cell r="D131" t="str">
            <v>BRASIL</v>
          </cell>
          <cell r="E131" t="str">
            <v>SEARA</v>
          </cell>
          <cell r="F131" t="str">
            <v>CONGELADO</v>
          </cell>
          <cell r="G131" t="str">
            <v>-</v>
          </cell>
          <cell r="H131" t="str">
            <v>0,8KG/B - 10B/C</v>
          </cell>
        </row>
        <row r="132">
          <cell r="A132" t="str">
            <v>LBI-32</v>
          </cell>
          <cell r="B132" t="str">
            <v>CHULETA CENTRO MARINADA</v>
          </cell>
          <cell r="C132" t="str">
            <v>CERDO</v>
          </cell>
          <cell r="D132" t="str">
            <v>BRASIL</v>
          </cell>
          <cell r="E132" t="str">
            <v>SEARA</v>
          </cell>
          <cell r="F132" t="str">
            <v>CONGELADO</v>
          </cell>
          <cell r="G132" t="str">
            <v>-</v>
          </cell>
          <cell r="H132" t="str">
            <v>1PC/B - 3B/C</v>
          </cell>
        </row>
        <row r="133">
          <cell r="A133" t="str">
            <v>C20031</v>
          </cell>
          <cell r="B133" t="str">
            <v>CHULETA CENTRO PORCIONADA</v>
          </cell>
          <cell r="C133" t="str">
            <v>CERDO</v>
          </cell>
          <cell r="D133" t="str">
            <v>BRASIL</v>
          </cell>
          <cell r="E133" t="str">
            <v>SEARA</v>
          </cell>
          <cell r="F133" t="str">
            <v>CONGELADO</v>
          </cell>
          <cell r="G133" t="str">
            <v>-</v>
          </cell>
          <cell r="H133" t="str">
            <v>PRODUCTO TERMINADO</v>
          </cell>
        </row>
        <row r="134">
          <cell r="A134" t="str">
            <v>PAL-15</v>
          </cell>
          <cell r="B134" t="str">
            <v>CHULETA VETADA</v>
          </cell>
          <cell r="C134" t="str">
            <v>CERDO</v>
          </cell>
          <cell r="D134" t="str">
            <v>BRASIL</v>
          </cell>
          <cell r="E134" t="str">
            <v>SEARA</v>
          </cell>
          <cell r="F134" t="str">
            <v>CONGELADO</v>
          </cell>
          <cell r="G134" t="str">
            <v>-</v>
          </cell>
          <cell r="H134" t="str">
            <v>1PC/B - 5-6B/C</v>
          </cell>
        </row>
        <row r="135">
          <cell r="A135">
            <v>586307</v>
          </cell>
          <cell r="B135" t="str">
            <v>CHULETA VETADA</v>
          </cell>
          <cell r="C135" t="str">
            <v>CERDO</v>
          </cell>
          <cell r="D135" t="str">
            <v>BRASIL</v>
          </cell>
          <cell r="E135" t="str">
            <v>SEARA</v>
          </cell>
          <cell r="F135" t="str">
            <v>CONGELADO</v>
          </cell>
          <cell r="G135" t="str">
            <v>-</v>
          </cell>
          <cell r="H135" t="str">
            <v>-</v>
          </cell>
        </row>
        <row r="136">
          <cell r="A136" t="str">
            <v>PAR-01</v>
          </cell>
          <cell r="B136" t="str">
            <v>CHULETA VETADA</v>
          </cell>
          <cell r="C136" t="str">
            <v>CERDO</v>
          </cell>
          <cell r="D136" t="str">
            <v>BRASIL</v>
          </cell>
          <cell r="E136" t="str">
            <v>SEARA</v>
          </cell>
          <cell r="F136" t="str">
            <v>ENFRIADO</v>
          </cell>
          <cell r="G136" t="str">
            <v>-</v>
          </cell>
          <cell r="H136" t="str">
            <v>1PC/B - 3-4B/C</v>
          </cell>
        </row>
        <row r="137">
          <cell r="A137" t="str">
            <v>C10002</v>
          </cell>
          <cell r="B137" t="str">
            <v>CHULETA VETADA PORCIONADA</v>
          </cell>
          <cell r="C137" t="str">
            <v>CERDO</v>
          </cell>
          <cell r="D137" t="str">
            <v>BRASIL</v>
          </cell>
          <cell r="E137" t="str">
            <v>SEARA</v>
          </cell>
          <cell r="F137" t="str">
            <v>CONGELADO</v>
          </cell>
          <cell r="G137" t="str">
            <v>-</v>
          </cell>
          <cell r="H137" t="str">
            <v>PRODUCTO TERMINADO</v>
          </cell>
        </row>
        <row r="138">
          <cell r="A138" t="str">
            <v>CBL-54</v>
          </cell>
          <cell r="B138" t="str">
            <v>CHULETA VETADA PORCIONADA</v>
          </cell>
          <cell r="C138" t="str">
            <v>CERDO</v>
          </cell>
          <cell r="D138" t="str">
            <v>BRASIL</v>
          </cell>
          <cell r="E138" t="str">
            <v>SEARA</v>
          </cell>
          <cell r="F138" t="str">
            <v>CONGELADO</v>
          </cell>
          <cell r="G138" t="str">
            <v>-</v>
          </cell>
          <cell r="H138" t="str">
            <v>0,7-1KG/B - 20-24KG/C</v>
          </cell>
        </row>
        <row r="139">
          <cell r="A139">
            <v>387314</v>
          </cell>
          <cell r="B139" t="str">
            <v>CHURRASCO DE POSTA ROSADA</v>
          </cell>
          <cell r="C139" t="str">
            <v>VACUNO</v>
          </cell>
          <cell r="D139" t="str">
            <v>BRASIL</v>
          </cell>
          <cell r="E139" t="str">
            <v>FRIBOI</v>
          </cell>
          <cell r="F139" t="str">
            <v>CONGELADO</v>
          </cell>
          <cell r="G139" t="str">
            <v>V</v>
          </cell>
          <cell r="H139" t="str">
            <v>2KG</v>
          </cell>
        </row>
        <row r="140">
          <cell r="A140">
            <v>387317</v>
          </cell>
          <cell r="B140" t="str">
            <v>CHURRASCO DE POSTA ROSADA MARINADO</v>
          </cell>
          <cell r="C140" t="str">
            <v>VACUNO</v>
          </cell>
          <cell r="D140" t="str">
            <v>BRASIL</v>
          </cell>
          <cell r="E140" t="str">
            <v>FRIBOI</v>
          </cell>
          <cell r="F140" t="str">
            <v>CONGELADO</v>
          </cell>
          <cell r="G140" t="str">
            <v>-</v>
          </cell>
          <cell r="H140" t="str">
            <v>2KG</v>
          </cell>
        </row>
        <row r="141">
          <cell r="A141">
            <v>39096</v>
          </cell>
          <cell r="B141" t="str">
            <v>COGOTE</v>
          </cell>
          <cell r="C141" t="str">
            <v>VACUNO M</v>
          </cell>
          <cell r="D141" t="str">
            <v>USA</v>
          </cell>
          <cell r="E141" t="str">
            <v>SWIFT</v>
          </cell>
          <cell r="F141" t="str">
            <v>CONGELADO</v>
          </cell>
          <cell r="G141" t="str">
            <v>-</v>
          </cell>
          <cell r="H141" t="str">
            <v>2PC/B - 6B/C</v>
          </cell>
        </row>
        <row r="142">
          <cell r="A142" t="str">
            <v>V30007</v>
          </cell>
          <cell r="B142" t="str">
            <v>COGOTE</v>
          </cell>
          <cell r="C142" t="str">
            <v>VACUNO M</v>
          </cell>
          <cell r="D142" t="str">
            <v>VARIABLE</v>
          </cell>
          <cell r="E142" t="str">
            <v>VARIABLE</v>
          </cell>
          <cell r="F142" t="str">
            <v>CONGELADO</v>
          </cell>
          <cell r="G142" t="str">
            <v>-</v>
          </cell>
          <cell r="H142" t="str">
            <v>PRODUCTO TERMINADO</v>
          </cell>
        </row>
        <row r="143">
          <cell r="A143">
            <v>389550</v>
          </cell>
          <cell r="B143" t="str">
            <v>COGOTE</v>
          </cell>
          <cell r="C143" t="str">
            <v>VACUNO</v>
          </cell>
          <cell r="D143" t="str">
            <v>BRASIL</v>
          </cell>
          <cell r="E143" t="str">
            <v>DO CHEF</v>
          </cell>
          <cell r="F143" t="str">
            <v>CONGELADO</v>
          </cell>
          <cell r="G143" t="str">
            <v>V</v>
          </cell>
          <cell r="H143" t="str">
            <v>1PC/B - 2-12B/C</v>
          </cell>
        </row>
        <row r="144">
          <cell r="A144">
            <v>355032</v>
          </cell>
          <cell r="B144" t="str">
            <v>COGOTE 97vL</v>
          </cell>
          <cell r="C144" t="str">
            <v>VACUNO</v>
          </cell>
          <cell r="D144" t="str">
            <v>BRASIL</v>
          </cell>
          <cell r="E144" t="str">
            <v>FRIBOI</v>
          </cell>
          <cell r="F144" t="str">
            <v>CONGELADO</v>
          </cell>
          <cell r="G144" t="str">
            <v>U</v>
          </cell>
          <cell r="H144" t="str">
            <v>1PC/B - 1-5B/C</v>
          </cell>
        </row>
        <row r="145">
          <cell r="A145">
            <v>1396</v>
          </cell>
          <cell r="B145" t="str">
            <v>COGOTE 97vL</v>
          </cell>
          <cell r="C145" t="str">
            <v>VACUNO</v>
          </cell>
          <cell r="D145" t="str">
            <v>BRASIL</v>
          </cell>
          <cell r="E145" t="str">
            <v>FRIBOI</v>
          </cell>
          <cell r="F145" t="str">
            <v>ENFRIADO</v>
          </cell>
          <cell r="G145" t="str">
            <v>V</v>
          </cell>
          <cell r="H145" t="str">
            <v>1PC/B - 3-15B/C</v>
          </cell>
        </row>
        <row r="146">
          <cell r="A146">
            <v>357484</v>
          </cell>
          <cell r="B146" t="str">
            <v>COGOTE BLOCK</v>
          </cell>
          <cell r="C146" t="str">
            <v>VACUNO</v>
          </cell>
          <cell r="D146" t="str">
            <v>BRASIL</v>
          </cell>
          <cell r="E146" t="str">
            <v>FRIBOI</v>
          </cell>
          <cell r="F146" t="str">
            <v>CONGELADO</v>
          </cell>
          <cell r="G146" t="str">
            <v>V</v>
          </cell>
          <cell r="H146" t="str">
            <v>1PC/B - 1-12B/C</v>
          </cell>
        </row>
        <row r="147">
          <cell r="A147">
            <v>967</v>
          </cell>
          <cell r="B147" t="str">
            <v>COGOTE IWP 97vL</v>
          </cell>
          <cell r="C147" t="str">
            <v>VACUNO</v>
          </cell>
          <cell r="D147" t="str">
            <v>BRASIL</v>
          </cell>
          <cell r="E147" t="str">
            <v>FRIBOI</v>
          </cell>
          <cell r="F147" t="str">
            <v>CONGELADO</v>
          </cell>
          <cell r="G147" t="str">
            <v>V</v>
          </cell>
          <cell r="H147" t="str">
            <v>1PC/B - 2-8B/C</v>
          </cell>
        </row>
        <row r="148">
          <cell r="A148">
            <v>384737</v>
          </cell>
          <cell r="B148" t="str">
            <v>COGOTE IWP 97vL</v>
          </cell>
          <cell r="C148" t="str">
            <v>VACUNO</v>
          </cell>
          <cell r="D148" t="str">
            <v>BRASIL</v>
          </cell>
          <cell r="E148" t="str">
            <v>SWIFT</v>
          </cell>
          <cell r="F148" t="str">
            <v>CONGELADO</v>
          </cell>
          <cell r="G148" t="str">
            <v>U</v>
          </cell>
          <cell r="H148" t="str">
            <v>1PC/B - 2-8B/C</v>
          </cell>
        </row>
        <row r="149">
          <cell r="A149">
            <v>526759</v>
          </cell>
          <cell r="B149" t="str">
            <v>COLAGENO</v>
          </cell>
          <cell r="C149" t="str">
            <v>PROCESADO</v>
          </cell>
          <cell r="D149" t="str">
            <v>BRASIL</v>
          </cell>
          <cell r="E149" t="str">
            <v>NOVAPRO</v>
          </cell>
          <cell r="F149" t="str">
            <v>SECO</v>
          </cell>
          <cell r="G149" t="str">
            <v>-</v>
          </cell>
          <cell r="H149" t="str">
            <v>CAJA 20KG</v>
          </cell>
        </row>
        <row r="150">
          <cell r="A150" t="str">
            <v>COMNAC</v>
          </cell>
          <cell r="B150" t="str">
            <v>COMPRA NACIONAL</v>
          </cell>
          <cell r="C150" t="str">
            <v>N/A</v>
          </cell>
          <cell r="D150" t="str">
            <v>CHILE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</row>
        <row r="151">
          <cell r="A151">
            <v>36957013</v>
          </cell>
          <cell r="B151" t="str">
            <v>CORAZON DE CERDO</v>
          </cell>
          <cell r="C151" t="str">
            <v>CERDO M</v>
          </cell>
          <cell r="D151" t="str">
            <v>UK</v>
          </cell>
          <cell r="E151" t="str">
            <v>PILGRIMS</v>
          </cell>
          <cell r="F151" t="str">
            <v>CONGELADO</v>
          </cell>
          <cell r="G151" t="str">
            <v>-</v>
          </cell>
          <cell r="H151" t="str">
            <v>CAJA 10KG</v>
          </cell>
        </row>
        <row r="152">
          <cell r="A152" t="str">
            <v>REC</v>
          </cell>
          <cell r="B152" t="str">
            <v>CORTES DE CARNE</v>
          </cell>
          <cell r="C152" t="str">
            <v>VACUNO</v>
          </cell>
          <cell r="D152" t="str">
            <v>-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</row>
        <row r="153">
          <cell r="A153" t="str">
            <v>CORTVAC</v>
          </cell>
          <cell r="B153" t="str">
            <v>CORTES DE VACUNO</v>
          </cell>
          <cell r="C153" t="str">
            <v>VACUNO</v>
          </cell>
          <cell r="D153" t="str">
            <v>-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</row>
        <row r="154">
          <cell r="A154">
            <v>61230</v>
          </cell>
          <cell r="B154" t="str">
            <v>COSTILLAR</v>
          </cell>
          <cell r="C154" t="str">
            <v>CERDO</v>
          </cell>
          <cell r="D154" t="str">
            <v>USA</v>
          </cell>
          <cell r="E154" t="str">
            <v>SWIFT</v>
          </cell>
          <cell r="F154" t="str">
            <v>CONGELADO</v>
          </cell>
          <cell r="G154" t="str">
            <v>-</v>
          </cell>
          <cell r="H154" t="str">
            <v>1PC/B - 6B/C</v>
          </cell>
        </row>
        <row r="155">
          <cell r="A155" t="str">
            <v>SPA-28</v>
          </cell>
          <cell r="B155" t="str">
            <v>COSTILLAR IWP</v>
          </cell>
          <cell r="C155" t="str">
            <v>CERDO</v>
          </cell>
          <cell r="D155" t="str">
            <v>BRASIL</v>
          </cell>
          <cell r="E155" t="str">
            <v>SEARA</v>
          </cell>
          <cell r="F155" t="str">
            <v>CONGELADO</v>
          </cell>
          <cell r="G155" t="str">
            <v>-</v>
          </cell>
          <cell r="H155" t="str">
            <v>1PC/B - 9-10B/C</v>
          </cell>
        </row>
        <row r="156">
          <cell r="A156" t="str">
            <v>SPA-41</v>
          </cell>
          <cell r="B156" t="str">
            <v>COSTILLAR</v>
          </cell>
          <cell r="C156" t="str">
            <v>CERDO</v>
          </cell>
          <cell r="D156" t="str">
            <v>BRASIL</v>
          </cell>
          <cell r="E156" t="str">
            <v>LEBON</v>
          </cell>
          <cell r="F156" t="str">
            <v>CONGELADO</v>
          </cell>
          <cell r="G156" t="str">
            <v>-</v>
          </cell>
          <cell r="H156" t="str">
            <v>1PC/B - 8-9B/C</v>
          </cell>
        </row>
        <row r="157">
          <cell r="A157" t="str">
            <v>C20007</v>
          </cell>
          <cell r="B157" t="str">
            <v>COSTILLAR</v>
          </cell>
          <cell r="C157" t="str">
            <v>CERDO</v>
          </cell>
          <cell r="D157" t="str">
            <v>VARIABLE</v>
          </cell>
          <cell r="E157" t="str">
            <v>VARIABLE</v>
          </cell>
          <cell r="F157" t="str">
            <v>CONGELADO</v>
          </cell>
          <cell r="G157" t="str">
            <v>-</v>
          </cell>
          <cell r="H157" t="str">
            <v>PRODUCTO TERMINADO</v>
          </cell>
        </row>
        <row r="158">
          <cell r="A158">
            <v>65857</v>
          </cell>
          <cell r="B158" t="str">
            <v>COSTILLAR</v>
          </cell>
          <cell r="C158" t="str">
            <v>CERDO</v>
          </cell>
          <cell r="D158" t="str">
            <v>USA</v>
          </cell>
          <cell r="E158" t="str">
            <v>SWIFT</v>
          </cell>
          <cell r="F158" t="str">
            <v>CONGELADO</v>
          </cell>
          <cell r="G158" t="str">
            <v>-</v>
          </cell>
          <cell r="H158" t="str">
            <v>1PC/B - 6B/C</v>
          </cell>
        </row>
        <row r="159">
          <cell r="A159">
            <v>82248</v>
          </cell>
          <cell r="B159" t="str">
            <v>COSTILLAR  MARINADO</v>
          </cell>
          <cell r="C159" t="str">
            <v>CERDO</v>
          </cell>
          <cell r="D159" t="str">
            <v>USA</v>
          </cell>
          <cell r="E159" t="str">
            <v>TODAYS CUT</v>
          </cell>
          <cell r="F159" t="str">
            <v>CONGELADO</v>
          </cell>
          <cell r="G159" t="str">
            <v>-</v>
          </cell>
          <cell r="H159" t="str">
            <v>2PC/B - 2B/C</v>
          </cell>
        </row>
        <row r="160">
          <cell r="A160">
            <v>21432</v>
          </cell>
          <cell r="B160" t="str">
            <v>COSTILLAR ARQUEADO</v>
          </cell>
          <cell r="C160" t="str">
            <v>VACUNO</v>
          </cell>
          <cell r="D160" t="str">
            <v>USA</v>
          </cell>
          <cell r="E160" t="str">
            <v>SWIFT</v>
          </cell>
          <cell r="F160" t="str">
            <v>ENFRIADO</v>
          </cell>
          <cell r="G160" t="str">
            <v>CHOICE</v>
          </cell>
          <cell r="H160" t="str">
            <v>2PC/B - 6B/C</v>
          </cell>
        </row>
        <row r="161">
          <cell r="A161" t="str">
            <v>BBI-01</v>
          </cell>
          <cell r="B161" t="str">
            <v>COSTILLAR C/PANCETA</v>
          </cell>
          <cell r="C161" t="str">
            <v>CERDO</v>
          </cell>
          <cell r="D161" t="str">
            <v>BRASIL</v>
          </cell>
          <cell r="E161" t="str">
            <v>SEARA</v>
          </cell>
          <cell r="F161" t="str">
            <v>CONGELADO</v>
          </cell>
          <cell r="G161" t="str">
            <v>-</v>
          </cell>
          <cell r="H161" t="str">
            <v>CAJA 14KG-20KG</v>
          </cell>
        </row>
        <row r="162">
          <cell r="A162">
            <v>36922303</v>
          </cell>
          <cell r="B162" t="str">
            <v>COSTILLAR C/PANCETA C/P</v>
          </cell>
          <cell r="C162" t="str">
            <v>CERDO</v>
          </cell>
          <cell r="D162" t="str">
            <v>UK</v>
          </cell>
          <cell r="E162" t="str">
            <v>PILGRIMS</v>
          </cell>
          <cell r="F162" t="str">
            <v>CONGELADO</v>
          </cell>
          <cell r="G162" t="str">
            <v>-</v>
          </cell>
          <cell r="H162" t="str">
            <v>CAJA 18KG</v>
          </cell>
        </row>
        <row r="163">
          <cell r="A163" t="str">
            <v>SPB-01</v>
          </cell>
          <cell r="B163" t="str">
            <v>COSTILLAR CON BARBECUE</v>
          </cell>
          <cell r="C163" t="str">
            <v>CERDO</v>
          </cell>
          <cell r="D163" t="str">
            <v>BRASIL</v>
          </cell>
          <cell r="E163" t="str">
            <v>SEARA GOURMET</v>
          </cell>
          <cell r="F163" t="str">
            <v>CONGELADO</v>
          </cell>
          <cell r="G163" t="str">
            <v>-</v>
          </cell>
          <cell r="H163" t="str">
            <v>1KG/B - 6B/C</v>
          </cell>
        </row>
        <row r="164">
          <cell r="A164">
            <v>65780</v>
          </cell>
          <cell r="B164" t="str">
            <v>COSTILLAR LIGHT</v>
          </cell>
          <cell r="C164" t="str">
            <v>CERDO</v>
          </cell>
          <cell r="D164" t="str">
            <v>USA</v>
          </cell>
          <cell r="E164" t="str">
            <v>SWIFT</v>
          </cell>
          <cell r="F164" t="str">
            <v>CONGELADO</v>
          </cell>
          <cell r="G164" t="str">
            <v>-</v>
          </cell>
          <cell r="H164" t="str">
            <v>3PC/B - 3B/C</v>
          </cell>
        </row>
        <row r="165">
          <cell r="A165">
            <v>65790</v>
          </cell>
          <cell r="B165" t="str">
            <v>COSTILLAR MEDIUM</v>
          </cell>
          <cell r="C165" t="str">
            <v>CERDO</v>
          </cell>
          <cell r="D165" t="str">
            <v>USA</v>
          </cell>
          <cell r="E165" t="str">
            <v>SWIFT</v>
          </cell>
          <cell r="F165" t="str">
            <v>CONGELADO</v>
          </cell>
          <cell r="G165" t="str">
            <v>-</v>
          </cell>
          <cell r="H165" t="str">
            <v>2PC/B - 3B/C</v>
          </cell>
        </row>
        <row r="166">
          <cell r="A166" t="str">
            <v>SPA-24</v>
          </cell>
          <cell r="B166" t="str">
            <v>COSTILLAR PUNTA RETAIL</v>
          </cell>
          <cell r="C166" t="str">
            <v>CERDO</v>
          </cell>
          <cell r="D166" t="str">
            <v>BRASIL</v>
          </cell>
          <cell r="E166" t="str">
            <v>SEARA</v>
          </cell>
          <cell r="F166" t="str">
            <v>CONGELADO</v>
          </cell>
          <cell r="G166" t="str">
            <v>-</v>
          </cell>
          <cell r="H166" t="str">
            <v>900G/B - 20B/C</v>
          </cell>
        </row>
        <row r="167">
          <cell r="A167" t="str">
            <v>SPA-42</v>
          </cell>
          <cell r="B167" t="str">
            <v>COSTILLAR PUNTA</v>
          </cell>
          <cell r="C167" t="str">
            <v>CERDO</v>
          </cell>
          <cell r="D167" t="str">
            <v>BRASIL</v>
          </cell>
          <cell r="E167" t="str">
            <v>LEBON</v>
          </cell>
          <cell r="F167" t="str">
            <v>CONGELADO</v>
          </cell>
          <cell r="G167" t="str">
            <v>-</v>
          </cell>
          <cell r="H167" t="str">
            <v>1PC/B - 20-24B/C</v>
          </cell>
        </row>
        <row r="168">
          <cell r="A168" t="str">
            <v>SPA-46</v>
          </cell>
          <cell r="B168" t="str">
            <v>COSTILLAR PUNTA IWP</v>
          </cell>
          <cell r="C168" t="str">
            <v>CERDO</v>
          </cell>
          <cell r="D168" t="str">
            <v>BRASIL</v>
          </cell>
          <cell r="E168" t="str">
            <v>SEARA</v>
          </cell>
          <cell r="F168" t="str">
            <v>CONGELADO</v>
          </cell>
          <cell r="G168" t="str">
            <v>-</v>
          </cell>
          <cell r="H168" t="str">
            <v>1PC/B - 60B/C</v>
          </cell>
        </row>
        <row r="169">
          <cell r="A169">
            <v>62705</v>
          </cell>
          <cell r="B169" t="str">
            <v>COSTILLAR ST LOUIS</v>
          </cell>
          <cell r="C169" t="str">
            <v>CERDO</v>
          </cell>
          <cell r="D169" t="str">
            <v>USA</v>
          </cell>
          <cell r="E169" t="str">
            <v>SWIFT</v>
          </cell>
          <cell r="F169" t="str">
            <v>CONGELADO</v>
          </cell>
          <cell r="G169" t="str">
            <v>-</v>
          </cell>
          <cell r="H169" t="str">
            <v>1PC/B - 10B/C</v>
          </cell>
        </row>
        <row r="170">
          <cell r="A170">
            <v>82293</v>
          </cell>
          <cell r="B170" t="str">
            <v>COSTILLAR ST LOUIS</v>
          </cell>
          <cell r="C170" t="str">
            <v>CERDO</v>
          </cell>
          <cell r="D170" t="str">
            <v>USA</v>
          </cell>
          <cell r="E170" t="str">
            <v>TODAYS CUT</v>
          </cell>
          <cell r="F170" t="str">
            <v>CONGELADO</v>
          </cell>
          <cell r="G170" t="str">
            <v>-</v>
          </cell>
          <cell r="H170" t="str">
            <v>1PC/B - 9B/C</v>
          </cell>
        </row>
        <row r="171">
          <cell r="A171">
            <v>61595</v>
          </cell>
          <cell r="B171" t="str">
            <v>COSTILLAR ST LOUIS</v>
          </cell>
          <cell r="C171" t="str">
            <v>CERDO</v>
          </cell>
          <cell r="D171" t="str">
            <v>USA</v>
          </cell>
          <cell r="E171" t="str">
            <v>SWIFT</v>
          </cell>
          <cell r="F171" t="str">
            <v>CONGELADO</v>
          </cell>
          <cell r="G171" t="str">
            <v>-</v>
          </cell>
          <cell r="H171" t="str">
            <v>1PC/B - 12B/C</v>
          </cell>
        </row>
        <row r="172">
          <cell r="A172">
            <v>64775</v>
          </cell>
          <cell r="B172" t="str">
            <v>COSTILLAR ST LOUIS KANSAS STYLE</v>
          </cell>
          <cell r="C172" t="str">
            <v>CERDO</v>
          </cell>
          <cell r="D172" t="str">
            <v>USA</v>
          </cell>
          <cell r="E172" t="str">
            <v>SWIFT</v>
          </cell>
          <cell r="F172" t="str">
            <v>CONGELADO</v>
          </cell>
          <cell r="G172" t="str">
            <v>-</v>
          </cell>
          <cell r="H172" t="str">
            <v>1PC/B - 10B/C</v>
          </cell>
        </row>
        <row r="173">
          <cell r="A173">
            <v>70564</v>
          </cell>
          <cell r="B173" t="str">
            <v>COSTILLAS BBQ</v>
          </cell>
          <cell r="C173" t="str">
            <v>CERDO</v>
          </cell>
          <cell r="D173" t="str">
            <v>BRASIL</v>
          </cell>
          <cell r="E173" t="str">
            <v>SEARA GOURMET</v>
          </cell>
          <cell r="F173" t="str">
            <v>CONGELADO</v>
          </cell>
          <cell r="G173" t="str">
            <v>-</v>
          </cell>
          <cell r="H173" t="str">
            <v>1KG/B - 6B/C</v>
          </cell>
        </row>
        <row r="174">
          <cell r="A174" t="str">
            <v>FP-023</v>
          </cell>
          <cell r="B174" t="str">
            <v>CREMA CHANTILLY</v>
          </cell>
          <cell r="C174" t="str">
            <v>PROCESADO</v>
          </cell>
          <cell r="D174" t="str">
            <v>BRASIL</v>
          </cell>
          <cell r="E174" t="str">
            <v>GRADINA</v>
          </cell>
          <cell r="F174" t="str">
            <v>ENFRIADO</v>
          </cell>
          <cell r="G174" t="str">
            <v>-</v>
          </cell>
          <cell r="H174" t="str">
            <v>1,055KG/B - 12B/C</v>
          </cell>
        </row>
        <row r="175">
          <cell r="A175" t="str">
            <v>STK-75</v>
          </cell>
          <cell r="B175" t="str">
            <v>CROCANTE</v>
          </cell>
          <cell r="C175" t="str">
            <v>POLLO</v>
          </cell>
          <cell r="D175" t="str">
            <v>BRASIL</v>
          </cell>
          <cell r="E175" t="str">
            <v>LIDER</v>
          </cell>
          <cell r="F175" t="str">
            <v>CONGELADO</v>
          </cell>
          <cell r="G175" t="str">
            <v>-</v>
          </cell>
          <cell r="H175" t="str">
            <v>100G/B - 72B/C</v>
          </cell>
        </row>
        <row r="176">
          <cell r="A176">
            <v>382495</v>
          </cell>
          <cell r="B176" t="str">
            <v>CUBOS DE POSTA ROSADA</v>
          </cell>
          <cell r="C176" t="str">
            <v>PROCESADO</v>
          </cell>
          <cell r="D176" t="str">
            <v>BRASIL</v>
          </cell>
          <cell r="E176" t="str">
            <v>BORDON</v>
          </cell>
          <cell r="F176" t="str">
            <v>CONGELADO</v>
          </cell>
          <cell r="G176" t="str">
            <v>-</v>
          </cell>
          <cell r="H176" t="str">
            <v>500G/B - 20B/C</v>
          </cell>
        </row>
        <row r="177">
          <cell r="A177" t="str">
            <v>AEC-08</v>
          </cell>
          <cell r="B177" t="str">
            <v>EMPANIZADOS A BASE DE CARNE DE POLLO</v>
          </cell>
          <cell r="C177" t="str">
            <v>POLLO</v>
          </cell>
          <cell r="D177" t="str">
            <v>BRASIL</v>
          </cell>
          <cell r="E177" t="str">
            <v>TEKITOS</v>
          </cell>
          <cell r="F177" t="str">
            <v>CONGELADO</v>
          </cell>
          <cell r="G177" t="str">
            <v>-</v>
          </cell>
          <cell r="H177" t="str">
            <v>0,3KG - 16B/C</v>
          </cell>
        </row>
        <row r="178">
          <cell r="A178">
            <v>21470</v>
          </cell>
          <cell r="B178" t="str">
            <v>ENTRAÑA</v>
          </cell>
          <cell r="C178" t="str">
            <v>VACUNO</v>
          </cell>
          <cell r="D178" t="str">
            <v>USA</v>
          </cell>
          <cell r="E178" t="str">
            <v>SWIFT</v>
          </cell>
          <cell r="F178" t="str">
            <v>CONGELADO</v>
          </cell>
          <cell r="G178" t="str">
            <v>CHOICE</v>
          </cell>
          <cell r="H178" t="str">
            <v>4PC/B - 7B/C</v>
          </cell>
        </row>
        <row r="179">
          <cell r="A179">
            <v>26370</v>
          </cell>
          <cell r="B179" t="str">
            <v>ENTRAÑA</v>
          </cell>
          <cell r="C179" t="str">
            <v>VACUNO</v>
          </cell>
          <cell r="D179" t="str">
            <v>USA</v>
          </cell>
          <cell r="E179" t="str">
            <v>SWIFT</v>
          </cell>
          <cell r="F179" t="str">
            <v>ENFRIADO</v>
          </cell>
          <cell r="G179" t="str">
            <v>CHOICE</v>
          </cell>
          <cell r="H179" t="str">
            <v>1PC/B - 8B/C</v>
          </cell>
        </row>
        <row r="180">
          <cell r="A180">
            <v>58470</v>
          </cell>
          <cell r="B180" t="str">
            <v>ENTRAÑA</v>
          </cell>
          <cell r="C180" t="str">
            <v>VACUNO</v>
          </cell>
          <cell r="D180" t="str">
            <v>USA</v>
          </cell>
          <cell r="E180" t="str">
            <v>SWIFT</v>
          </cell>
          <cell r="F180" t="str">
            <v>CONGELADO</v>
          </cell>
          <cell r="G180" t="str">
            <v>NO ROLL</v>
          </cell>
          <cell r="H180" t="str">
            <v xml:space="preserve">2PC/B - 8B/C </v>
          </cell>
        </row>
        <row r="181">
          <cell r="A181">
            <v>72070</v>
          </cell>
          <cell r="B181" t="str">
            <v>ENTRAÑA</v>
          </cell>
          <cell r="C181" t="str">
            <v>VACUNO</v>
          </cell>
          <cell r="D181" t="str">
            <v>USA</v>
          </cell>
          <cell r="E181" t="str">
            <v>SHOWCASE</v>
          </cell>
          <cell r="F181" t="str">
            <v>CONGELADO</v>
          </cell>
          <cell r="G181" t="str">
            <v>CHOICE</v>
          </cell>
          <cell r="H181" t="str">
            <v xml:space="preserve">2PC/B - 8B/C </v>
          </cell>
        </row>
        <row r="182">
          <cell r="A182">
            <v>79470</v>
          </cell>
          <cell r="B182" t="str">
            <v>ENTRAÑA</v>
          </cell>
          <cell r="C182" t="str">
            <v>VACUNO</v>
          </cell>
          <cell r="D182" t="str">
            <v>USA</v>
          </cell>
          <cell r="E182" t="str">
            <v>SWIFT</v>
          </cell>
          <cell r="F182" t="str">
            <v>CONGELADO</v>
          </cell>
          <cell r="G182" t="str">
            <v>NO ROLL</v>
          </cell>
          <cell r="H182" t="str">
            <v xml:space="preserve">4PC/B - 7B/C </v>
          </cell>
        </row>
        <row r="183">
          <cell r="A183">
            <v>83870</v>
          </cell>
          <cell r="B183" t="str">
            <v>ENTRAÑA</v>
          </cell>
          <cell r="C183" t="str">
            <v>VACUNO</v>
          </cell>
          <cell r="D183" t="str">
            <v>USA</v>
          </cell>
          <cell r="E183" t="str">
            <v>BLUE RIBBON</v>
          </cell>
          <cell r="F183" t="str">
            <v>CONGELADO</v>
          </cell>
          <cell r="G183" t="str">
            <v>CHOICE</v>
          </cell>
          <cell r="H183" t="str">
            <v>4PC/B - 4B/C</v>
          </cell>
        </row>
        <row r="184">
          <cell r="A184">
            <v>88470</v>
          </cell>
          <cell r="B184" t="str">
            <v>ENTRAÑA</v>
          </cell>
          <cell r="C184" t="str">
            <v>VACUNO</v>
          </cell>
          <cell r="D184" t="str">
            <v>USA</v>
          </cell>
          <cell r="E184" t="str">
            <v>5 STAR</v>
          </cell>
          <cell r="F184" t="str">
            <v>CONGELADO</v>
          </cell>
          <cell r="G184" t="str">
            <v>CHOICE</v>
          </cell>
          <cell r="H184" t="str">
            <v>4PC/B - 8B/C</v>
          </cell>
        </row>
        <row r="185">
          <cell r="A185">
            <v>90470</v>
          </cell>
          <cell r="B185" t="str">
            <v>ENTRAÑA</v>
          </cell>
          <cell r="C185" t="str">
            <v>VACUNO</v>
          </cell>
          <cell r="D185" t="str">
            <v>USA</v>
          </cell>
          <cell r="E185" t="str">
            <v>CAB</v>
          </cell>
          <cell r="F185" t="str">
            <v>CONGELADO</v>
          </cell>
          <cell r="G185" t="str">
            <v>CHOICE</v>
          </cell>
          <cell r="H185" t="str">
            <v>4PC/B - 7B/C</v>
          </cell>
        </row>
        <row r="186">
          <cell r="A186">
            <v>91214</v>
          </cell>
          <cell r="B186" t="str">
            <v>ENTRAÑA</v>
          </cell>
          <cell r="C186" t="str">
            <v>VACUNO</v>
          </cell>
          <cell r="D186" t="str">
            <v>USA</v>
          </cell>
          <cell r="E186" t="str">
            <v>SWIFT</v>
          </cell>
          <cell r="F186" t="str">
            <v>CONGELADO</v>
          </cell>
          <cell r="G186" t="str">
            <v>NO ROLL</v>
          </cell>
          <cell r="H186" t="str">
            <v>4PC/B - 7B/C</v>
          </cell>
        </row>
        <row r="187">
          <cell r="A187">
            <v>92470</v>
          </cell>
          <cell r="B187" t="str">
            <v>ENTRAÑA</v>
          </cell>
          <cell r="C187" t="str">
            <v>VACUNO</v>
          </cell>
          <cell r="D187" t="str">
            <v>USA</v>
          </cell>
          <cell r="E187" t="str">
            <v>CAB</v>
          </cell>
          <cell r="F187" t="str">
            <v>CONGELADO</v>
          </cell>
          <cell r="G187" t="str">
            <v>CHOICE</v>
          </cell>
          <cell r="H187" t="str">
            <v>2PC/B - 8B/C</v>
          </cell>
        </row>
        <row r="188">
          <cell r="A188" t="str">
            <v>C3864AWR</v>
          </cell>
          <cell r="B188" t="str">
            <v>ENTRAÑA</v>
          </cell>
          <cell r="C188" t="str">
            <v>VACUNO</v>
          </cell>
          <cell r="D188" t="str">
            <v>CANADA</v>
          </cell>
          <cell r="E188" t="str">
            <v>BLUE RIBBON</v>
          </cell>
          <cell r="F188" t="str">
            <v>CONGELADO</v>
          </cell>
          <cell r="G188" t="str">
            <v>AA</v>
          </cell>
          <cell r="H188" t="str">
            <v>2PC/B - 8B/C</v>
          </cell>
        </row>
        <row r="189">
          <cell r="A189" t="str">
            <v>C3877AWR</v>
          </cell>
          <cell r="B189" t="str">
            <v>ENTRAÑA</v>
          </cell>
          <cell r="C189" t="str">
            <v>VACUNO</v>
          </cell>
          <cell r="D189" t="str">
            <v>CANADA</v>
          </cell>
          <cell r="E189" t="str">
            <v>BLUE RIBBON</v>
          </cell>
          <cell r="F189" t="str">
            <v>CONGELADO</v>
          </cell>
          <cell r="G189" t="str">
            <v>AAA</v>
          </cell>
          <cell r="H189" t="str">
            <v>1PC/B - 16B/C</v>
          </cell>
        </row>
        <row r="190">
          <cell r="A190">
            <v>362936</v>
          </cell>
          <cell r="B190" t="str">
            <v>ENTRAÑA</v>
          </cell>
          <cell r="C190" t="str">
            <v>VACUNO</v>
          </cell>
          <cell r="D190" t="str">
            <v>BRASIL</v>
          </cell>
          <cell r="E190" t="str">
            <v>FRIBOI</v>
          </cell>
          <cell r="F190" t="str">
            <v>ENFRIADO</v>
          </cell>
          <cell r="G190" t="str">
            <v>V</v>
          </cell>
          <cell r="H190" t="str">
            <v>1PC/B - 12-25B/C</v>
          </cell>
        </row>
        <row r="191">
          <cell r="A191">
            <v>389255</v>
          </cell>
          <cell r="B191" t="str">
            <v>ENTRAÑA</v>
          </cell>
          <cell r="C191" t="str">
            <v>VACUNO</v>
          </cell>
          <cell r="D191" t="str">
            <v>BRASIL</v>
          </cell>
          <cell r="E191">
            <v>1953</v>
          </cell>
          <cell r="F191" t="str">
            <v>CONGELADO</v>
          </cell>
          <cell r="G191" t="str">
            <v>V</v>
          </cell>
          <cell r="H191" t="str">
            <v>4PC/B - 12-30B/C</v>
          </cell>
        </row>
        <row r="192">
          <cell r="A192">
            <v>19470</v>
          </cell>
          <cell r="B192" t="str">
            <v>ENTRAÑA</v>
          </cell>
          <cell r="C192" t="str">
            <v>VACUNO</v>
          </cell>
          <cell r="D192" t="str">
            <v>USA</v>
          </cell>
          <cell r="E192" t="str">
            <v>CLEAR RIVER FARMS</v>
          </cell>
          <cell r="F192" t="str">
            <v>CONGELADO</v>
          </cell>
          <cell r="G192" t="str">
            <v>NO ROLL</v>
          </cell>
          <cell r="H192" t="str">
            <v>4PC/B - 8B/C</v>
          </cell>
        </row>
        <row r="193">
          <cell r="A193" t="str">
            <v>C3156AWR</v>
          </cell>
          <cell r="B193" t="str">
            <v>ENTRAÑA</v>
          </cell>
          <cell r="C193" t="str">
            <v>VACUNO</v>
          </cell>
          <cell r="D193" t="str">
            <v>CANADA</v>
          </cell>
          <cell r="E193" t="str">
            <v>CANADIAN DIAMOND BLACK ANGUS</v>
          </cell>
          <cell r="F193" t="str">
            <v>CONGELADO</v>
          </cell>
          <cell r="G193" t="str">
            <v>AAA</v>
          </cell>
          <cell r="H193" t="str">
            <v>2PC/B - 8B/C</v>
          </cell>
        </row>
        <row r="194">
          <cell r="A194" t="str">
            <v>C3867AWR</v>
          </cell>
          <cell r="B194" t="str">
            <v>ENTRAÑA</v>
          </cell>
          <cell r="C194" t="str">
            <v>VACUNO</v>
          </cell>
          <cell r="D194" t="str">
            <v>CANADA</v>
          </cell>
          <cell r="E194" t="str">
            <v>BLUE RIBBON</v>
          </cell>
          <cell r="F194" t="str">
            <v>CONGELADO</v>
          </cell>
          <cell r="G194" t="str">
            <v>AAA</v>
          </cell>
          <cell r="H194" t="str">
            <v>2PC/B - 8B/C</v>
          </cell>
        </row>
        <row r="195">
          <cell r="A195" t="str">
            <v>ENTPAR</v>
          </cell>
          <cell r="B195" t="str">
            <v>ENTRAÑA</v>
          </cell>
          <cell r="C195" t="str">
            <v>VACUNO</v>
          </cell>
          <cell r="D195" t="str">
            <v>PARAGUAY</v>
          </cell>
          <cell r="E195" t="str">
            <v>FRIGOCHACO</v>
          </cell>
          <cell r="F195" t="str">
            <v>ENFRIADO</v>
          </cell>
          <cell r="G195" t="str">
            <v>-</v>
          </cell>
          <cell r="H195" t="str">
            <v>N/A</v>
          </cell>
        </row>
        <row r="196">
          <cell r="A196" t="str">
            <v>C3877AW5F</v>
          </cell>
          <cell r="B196" t="str">
            <v>ENTRAÑA</v>
          </cell>
          <cell r="C196" t="str">
            <v>VACUNO</v>
          </cell>
          <cell r="D196" t="str">
            <v>CANADA</v>
          </cell>
          <cell r="E196" t="str">
            <v>CANADIAN DIAMOND ANGUS</v>
          </cell>
          <cell r="F196" t="str">
            <v>ENFRIADO</v>
          </cell>
          <cell r="G196" t="str">
            <v>AAA</v>
          </cell>
          <cell r="H196" t="str">
            <v>1PC/B - 16B/C</v>
          </cell>
        </row>
        <row r="197">
          <cell r="A197">
            <v>390490</v>
          </cell>
          <cell r="B197" t="str">
            <v>ENTRAÑA</v>
          </cell>
          <cell r="C197" t="str">
            <v>VACUNO</v>
          </cell>
          <cell r="D197" t="str">
            <v>BRASIL</v>
          </cell>
          <cell r="E197" t="str">
            <v>FRIBOI</v>
          </cell>
          <cell r="F197" t="str">
            <v>CONGELADO</v>
          </cell>
          <cell r="G197" t="str">
            <v>V</v>
          </cell>
          <cell r="H197" t="str">
            <v>1PC/B - 40B/C</v>
          </cell>
        </row>
        <row r="198">
          <cell r="A198" t="str">
            <v>C3877AWFR</v>
          </cell>
          <cell r="B198" t="str">
            <v>ENTRAÑA</v>
          </cell>
          <cell r="C198" t="str">
            <v>VACUNO</v>
          </cell>
          <cell r="D198" t="str">
            <v>CANADA</v>
          </cell>
          <cell r="E198" t="str">
            <v>BLUE RIBBON</v>
          </cell>
          <cell r="F198" t="str">
            <v>ENFRIADO</v>
          </cell>
          <cell r="G198" t="str">
            <v>AAA</v>
          </cell>
          <cell r="H198" t="str">
            <v>1PC/B - 16B/C</v>
          </cell>
        </row>
        <row r="199">
          <cell r="A199" t="str">
            <v>S3860AHR</v>
          </cell>
          <cell r="B199" t="str">
            <v>ENTRAÑA</v>
          </cell>
          <cell r="C199" t="str">
            <v>VACUNO</v>
          </cell>
          <cell r="D199" t="str">
            <v>CANADA</v>
          </cell>
          <cell r="E199" t="str">
            <v>CLEAR RIVER FARMS</v>
          </cell>
          <cell r="F199" t="str">
            <v>CONGELADO</v>
          </cell>
          <cell r="G199" t="str">
            <v>NO ROLL</v>
          </cell>
          <cell r="H199" t="str">
            <v>2PC/B - 8B/C</v>
          </cell>
        </row>
        <row r="200">
          <cell r="A200" t="str">
            <v>U3862AWR</v>
          </cell>
          <cell r="B200" t="str">
            <v>ENTRAÑA</v>
          </cell>
          <cell r="C200" t="str">
            <v>VACUNO</v>
          </cell>
          <cell r="D200" t="str">
            <v>CANADA</v>
          </cell>
          <cell r="E200" t="str">
            <v>BLUE RIBBON</v>
          </cell>
          <cell r="F200" t="str">
            <v>CONGELADO</v>
          </cell>
          <cell r="G200" t="str">
            <v>NO ROLL</v>
          </cell>
          <cell r="H200" t="str">
            <v>2PC/B - 8B/C</v>
          </cell>
        </row>
        <row r="201">
          <cell r="A201" t="str">
            <v>C3877AW5FR</v>
          </cell>
          <cell r="B201" t="str">
            <v>ENTRAÑA</v>
          </cell>
          <cell r="C201" t="str">
            <v>VACUNO</v>
          </cell>
          <cell r="D201" t="str">
            <v>CANADA</v>
          </cell>
          <cell r="E201" t="str">
            <v>BLUE RIBBON</v>
          </cell>
          <cell r="F201" t="str">
            <v>ENFRIADO</v>
          </cell>
          <cell r="G201" t="str">
            <v>AAA</v>
          </cell>
          <cell r="H201" t="str">
            <v>1PC/B - 16B/C</v>
          </cell>
        </row>
        <row r="202">
          <cell r="A202">
            <v>58471</v>
          </cell>
          <cell r="B202" t="str">
            <v>ENTRAÑA</v>
          </cell>
          <cell r="C202" t="str">
            <v>VACUNO</v>
          </cell>
          <cell r="D202" t="str">
            <v>USA</v>
          </cell>
          <cell r="E202" t="str">
            <v>SWIFT</v>
          </cell>
          <cell r="F202" t="str">
            <v>CONGELADO</v>
          </cell>
          <cell r="G202" t="str">
            <v>PRIME</v>
          </cell>
          <cell r="H202" t="str">
            <v>2PC/B - 8B/C</v>
          </cell>
        </row>
        <row r="203">
          <cell r="A203">
            <v>15000072</v>
          </cell>
          <cell r="B203" t="str">
            <v>ENTRAÑA CON PIEL</v>
          </cell>
          <cell r="C203" t="str">
            <v>VACUNO</v>
          </cell>
          <cell r="D203" t="str">
            <v>USA/CANADA</v>
          </cell>
          <cell r="E203" t="str">
            <v>-</v>
          </cell>
          <cell r="F203" t="str">
            <v>ENFRIADO</v>
          </cell>
          <cell r="G203" t="str">
            <v>-</v>
          </cell>
          <cell r="H203" t="str">
            <v>CAJA 8KG APROXX</v>
          </cell>
        </row>
        <row r="204">
          <cell r="A204" t="str">
            <v>ENEIVE8</v>
          </cell>
          <cell r="B204" t="str">
            <v>ENTRAÑA CON PIEL</v>
          </cell>
          <cell r="C204" t="str">
            <v>VACUNO</v>
          </cell>
          <cell r="D204" t="str">
            <v>USA/CANADA</v>
          </cell>
          <cell r="E204" t="str">
            <v>-</v>
          </cell>
          <cell r="F204" t="str">
            <v>ENFRIADO</v>
          </cell>
          <cell r="G204" t="str">
            <v>-</v>
          </cell>
          <cell r="H204" t="str">
            <v>PRODUCTO TERMINADO</v>
          </cell>
        </row>
        <row r="205">
          <cell r="A205">
            <v>15000100</v>
          </cell>
          <cell r="B205" t="str">
            <v>ENTRAÑA CON PIEL</v>
          </cell>
          <cell r="C205" t="str">
            <v>VACUNO</v>
          </cell>
          <cell r="D205" t="str">
            <v>USA/CANADA</v>
          </cell>
          <cell r="E205" t="str">
            <v>-</v>
          </cell>
          <cell r="F205" t="str">
            <v>CONGELADO</v>
          </cell>
          <cell r="G205" t="str">
            <v>-</v>
          </cell>
          <cell r="H205" t="str">
            <v>CAJA 8KG APROXX</v>
          </cell>
        </row>
        <row r="206">
          <cell r="A206">
            <v>1120765</v>
          </cell>
          <cell r="B206" t="str">
            <v>ENTRAÑA CON PIEL</v>
          </cell>
          <cell r="C206" t="str">
            <v>VACUNO</v>
          </cell>
          <cell r="D206" t="str">
            <v>VARIABLE</v>
          </cell>
          <cell r="E206" t="str">
            <v>VARIABLE</v>
          </cell>
          <cell r="F206" t="str">
            <v>ENFRIADO</v>
          </cell>
          <cell r="G206" t="str">
            <v>-</v>
          </cell>
          <cell r="H206" t="str">
            <v>PRODUCTO TERMINADO</v>
          </cell>
        </row>
        <row r="207">
          <cell r="A207" t="str">
            <v>EJBIVC8</v>
          </cell>
          <cell r="B207" t="str">
            <v>ENTRAÑA CON PIEL</v>
          </cell>
          <cell r="C207" t="str">
            <v>VACUNO</v>
          </cell>
          <cell r="D207" t="str">
            <v>USA</v>
          </cell>
          <cell r="E207" t="str">
            <v>VARIABLE</v>
          </cell>
          <cell r="F207" t="str">
            <v>CONGELADO</v>
          </cell>
          <cell r="G207" t="str">
            <v>-</v>
          </cell>
          <cell r="H207" t="str">
            <v>4PC/B</v>
          </cell>
        </row>
        <row r="208">
          <cell r="A208">
            <v>31479</v>
          </cell>
          <cell r="B208" t="str">
            <v>ENTRAÑA PIECES</v>
          </cell>
          <cell r="C208" t="str">
            <v>VACUNO</v>
          </cell>
          <cell r="D208" t="str">
            <v>USA</v>
          </cell>
          <cell r="E208" t="str">
            <v>SWIFT</v>
          </cell>
          <cell r="F208" t="str">
            <v>CONGELADO</v>
          </cell>
          <cell r="G208" t="str">
            <v>NO ROLL</v>
          </cell>
          <cell r="H208" t="str">
            <v>15LB/B - 4B/C</v>
          </cell>
        </row>
        <row r="209">
          <cell r="A209">
            <v>389409</v>
          </cell>
          <cell r="B209" t="str">
            <v>ENTRAÑA SIN PIEL</v>
          </cell>
          <cell r="C209" t="str">
            <v>VACUNO</v>
          </cell>
          <cell r="D209" t="str">
            <v>BRASIL</v>
          </cell>
          <cell r="E209" t="str">
            <v>FRIBOI BLACK</v>
          </cell>
          <cell r="F209" t="str">
            <v>CONGELADO</v>
          </cell>
          <cell r="G209" t="str">
            <v>V</v>
          </cell>
          <cell r="H209" t="str">
            <v>2PC/B - 12-30B/C</v>
          </cell>
        </row>
        <row r="210">
          <cell r="A210" t="str">
            <v>ENEIVEA</v>
          </cell>
          <cell r="B210" t="str">
            <v>ENTRAÑA SIN PIEL</v>
          </cell>
          <cell r="C210" t="str">
            <v>VACUNO</v>
          </cell>
          <cell r="D210" t="str">
            <v>USA/CANADA</v>
          </cell>
          <cell r="E210" t="str">
            <v>-</v>
          </cell>
          <cell r="F210" t="str">
            <v>ENFRIADO</v>
          </cell>
          <cell r="G210" t="str">
            <v>-</v>
          </cell>
          <cell r="H210" t="str">
            <v>PRODUCTO TERMINADO</v>
          </cell>
        </row>
        <row r="211">
          <cell r="A211">
            <v>387182</v>
          </cell>
          <cell r="B211" t="str">
            <v>ENTRAÑA SIN PIEL</v>
          </cell>
          <cell r="C211" t="str">
            <v>VACUNO</v>
          </cell>
          <cell r="D211" t="str">
            <v>BRASIL</v>
          </cell>
          <cell r="E211" t="str">
            <v>FRIBOI BLACK</v>
          </cell>
          <cell r="F211" t="str">
            <v>CONGELADO</v>
          </cell>
          <cell r="G211" t="str">
            <v>V</v>
          </cell>
          <cell r="H211" t="str">
            <v>4PC/B - 12-30B/C</v>
          </cell>
        </row>
        <row r="212">
          <cell r="A212">
            <v>15000073</v>
          </cell>
          <cell r="B212" t="str">
            <v>ENTRAÑA SIN PIEL</v>
          </cell>
          <cell r="C212" t="str">
            <v>VACUNO</v>
          </cell>
          <cell r="D212" t="str">
            <v>USA/CANADA</v>
          </cell>
          <cell r="E212" t="str">
            <v>-</v>
          </cell>
          <cell r="F212" t="str">
            <v>ENFRIADO</v>
          </cell>
          <cell r="G212" t="str">
            <v>-</v>
          </cell>
          <cell r="H212" t="str">
            <v>CAJA 8KG APROXX</v>
          </cell>
        </row>
        <row r="213">
          <cell r="A213">
            <v>388863</v>
          </cell>
          <cell r="B213" t="str">
            <v>ENTRAÑA SIN PIEL PRIME</v>
          </cell>
          <cell r="C213" t="str">
            <v>VACUNO</v>
          </cell>
          <cell r="D213" t="str">
            <v>BRASIL</v>
          </cell>
          <cell r="E213" t="str">
            <v>FRIBOI BLACK</v>
          </cell>
          <cell r="F213" t="str">
            <v>CONGELADO</v>
          </cell>
          <cell r="G213" t="str">
            <v>V</v>
          </cell>
          <cell r="H213" t="str">
            <v>1PC/B - 12-30B/C</v>
          </cell>
        </row>
        <row r="214">
          <cell r="A214" t="str">
            <v>ENEIVEZ</v>
          </cell>
          <cell r="B214" t="str">
            <v>ENTRAÑA SIN PIEL SKIN PACK</v>
          </cell>
          <cell r="C214" t="str">
            <v>VACUNO</v>
          </cell>
          <cell r="D214" t="str">
            <v>USA/CANADA</v>
          </cell>
          <cell r="E214" t="str">
            <v>-</v>
          </cell>
          <cell r="F214" t="str">
            <v>ENFRIADO</v>
          </cell>
          <cell r="G214" t="str">
            <v>-</v>
          </cell>
          <cell r="H214" t="str">
            <v>PRODUCTO TERMINADO</v>
          </cell>
        </row>
        <row r="215">
          <cell r="A215">
            <v>15000074</v>
          </cell>
          <cell r="B215" t="str">
            <v>ENTRAÑITA SIN PIEL</v>
          </cell>
          <cell r="C215" t="str">
            <v>VACUNO</v>
          </cell>
          <cell r="D215" t="str">
            <v>USA/CANADA</v>
          </cell>
          <cell r="E215" t="str">
            <v>-</v>
          </cell>
          <cell r="F215" t="str">
            <v>ENFRIADO</v>
          </cell>
          <cell r="G215" t="str">
            <v>-</v>
          </cell>
          <cell r="H215" t="str">
            <v>CAJA 8KG APROXX</v>
          </cell>
        </row>
        <row r="216">
          <cell r="A216">
            <v>15000101</v>
          </cell>
          <cell r="B216" t="str">
            <v>ENTRAÑITA SIN PIEL</v>
          </cell>
          <cell r="C216" t="str">
            <v>VACUNO</v>
          </cell>
          <cell r="D216" t="str">
            <v>USA/CANADA</v>
          </cell>
          <cell r="E216" t="str">
            <v>-</v>
          </cell>
          <cell r="F216" t="str">
            <v>CONGELADO</v>
          </cell>
          <cell r="G216" t="str">
            <v>-</v>
          </cell>
          <cell r="H216" t="str">
            <v>CAJA 8KG APROXX</v>
          </cell>
        </row>
        <row r="217">
          <cell r="A217" t="str">
            <v>ENTIVEA</v>
          </cell>
          <cell r="B217" t="str">
            <v>ENTRAÑITA SIN PIEL</v>
          </cell>
          <cell r="C217" t="str">
            <v>VACUNO</v>
          </cell>
          <cell r="D217" t="str">
            <v>USA</v>
          </cell>
          <cell r="E217" t="str">
            <v>SWIFT</v>
          </cell>
          <cell r="F217" t="str">
            <v>ENFRIADO</v>
          </cell>
          <cell r="G217" t="str">
            <v>-</v>
          </cell>
          <cell r="H217" t="str">
            <v>VARIABLE</v>
          </cell>
        </row>
        <row r="218">
          <cell r="A218">
            <v>15000080</v>
          </cell>
          <cell r="B218" t="str">
            <v>ENTRAÑITA SIN PIEL FS</v>
          </cell>
          <cell r="C218" t="str">
            <v>VACUNO</v>
          </cell>
          <cell r="D218" t="str">
            <v>USA/CANADA</v>
          </cell>
          <cell r="E218" t="str">
            <v>-</v>
          </cell>
          <cell r="F218" t="str">
            <v>CONGELADO</v>
          </cell>
          <cell r="G218" t="str">
            <v>-</v>
          </cell>
          <cell r="H218" t="str">
            <v>CAJA 8KG APROXX</v>
          </cell>
        </row>
        <row r="219">
          <cell r="A219">
            <v>34742</v>
          </cell>
          <cell r="B219" t="str">
            <v>ENTRECOT</v>
          </cell>
          <cell r="C219" t="str">
            <v>VACUNO</v>
          </cell>
          <cell r="D219" t="str">
            <v>USA</v>
          </cell>
          <cell r="E219" t="str">
            <v>SWIFT</v>
          </cell>
          <cell r="F219" t="str">
            <v>CONGELADO</v>
          </cell>
          <cell r="G219" t="str">
            <v>SELECT</v>
          </cell>
          <cell r="H219" t="str">
            <v>1PC/B - 3B/C</v>
          </cell>
        </row>
        <row r="220">
          <cell r="A220" t="str">
            <v>V90032</v>
          </cell>
          <cell r="B220" t="str">
            <v>ENTRECOT</v>
          </cell>
          <cell r="C220" t="str">
            <v>VACUNO</v>
          </cell>
          <cell r="D220" t="str">
            <v>USA/CANADA</v>
          </cell>
          <cell r="E220" t="str">
            <v>-</v>
          </cell>
          <cell r="F220" t="str">
            <v>CONGELADO</v>
          </cell>
          <cell r="G220" t="str">
            <v>-</v>
          </cell>
          <cell r="H220" t="str">
            <v>PRODUCTO TERMINADO</v>
          </cell>
        </row>
        <row r="221">
          <cell r="A221" t="str">
            <v>C4377AHR</v>
          </cell>
          <cell r="B221" t="str">
            <v>ENTRECOT</v>
          </cell>
          <cell r="C221" t="str">
            <v>VACUNO</v>
          </cell>
          <cell r="D221" t="str">
            <v>CANADA</v>
          </cell>
          <cell r="E221" t="str">
            <v>BLUE RIBBON</v>
          </cell>
          <cell r="F221" t="str">
            <v>CONGELADO</v>
          </cell>
          <cell r="G221" t="str">
            <v>AAA</v>
          </cell>
          <cell r="H221" t="str">
            <v>1PC/B - 2B/C</v>
          </cell>
        </row>
        <row r="222">
          <cell r="A222" t="str">
            <v>TBOVE8</v>
          </cell>
          <cell r="B222" t="str">
            <v>ENTRECOT</v>
          </cell>
          <cell r="C222" t="str">
            <v>VACUNO</v>
          </cell>
          <cell r="D222" t="str">
            <v>USA/CANADA</v>
          </cell>
          <cell r="E222" t="str">
            <v>VARIABLE</v>
          </cell>
          <cell r="F222" t="str">
            <v>CONGELADO</v>
          </cell>
          <cell r="G222" t="str">
            <v>-</v>
          </cell>
          <cell r="H222" t="str">
            <v>CAJA 8KG APROXX</v>
          </cell>
        </row>
        <row r="223">
          <cell r="A223">
            <v>24043</v>
          </cell>
          <cell r="B223" t="str">
            <v>ENTRECOT</v>
          </cell>
          <cell r="C223" t="str">
            <v>VACUNO</v>
          </cell>
          <cell r="D223" t="str">
            <v>USA</v>
          </cell>
          <cell r="E223" t="str">
            <v>SWIFT</v>
          </cell>
          <cell r="F223" t="str">
            <v>ENFRIADO</v>
          </cell>
          <cell r="G223" t="str">
            <v>CHOICE</v>
          </cell>
          <cell r="H223" t="str">
            <v>1PC/B - 2B/C</v>
          </cell>
        </row>
        <row r="224">
          <cell r="A224">
            <v>55400</v>
          </cell>
          <cell r="B224" t="str">
            <v>FILETE</v>
          </cell>
          <cell r="C224" t="str">
            <v>CERDO</v>
          </cell>
          <cell r="D224" t="str">
            <v>USA</v>
          </cell>
          <cell r="E224" t="str">
            <v>SWIFT</v>
          </cell>
          <cell r="F224" t="str">
            <v>CONGELADO</v>
          </cell>
          <cell r="G224" t="str">
            <v>-</v>
          </cell>
          <cell r="H224" t="str">
            <v>2PC/B - 6B/C</v>
          </cell>
        </row>
        <row r="225">
          <cell r="A225">
            <v>354636</v>
          </cell>
          <cell r="B225" t="str">
            <v>FILETE</v>
          </cell>
          <cell r="C225" t="str">
            <v>VACUNO</v>
          </cell>
          <cell r="D225" t="str">
            <v>BRASIL</v>
          </cell>
          <cell r="E225" t="str">
            <v>FRIBOI</v>
          </cell>
          <cell r="F225" t="str">
            <v>ENFRIADO</v>
          </cell>
          <cell r="G225" t="str">
            <v>V</v>
          </cell>
          <cell r="H225" t="str">
            <v>1PC/B - 8-12B/C</v>
          </cell>
        </row>
        <row r="226">
          <cell r="A226">
            <v>367532</v>
          </cell>
          <cell r="B226" t="str">
            <v>FILETE</v>
          </cell>
          <cell r="C226" t="str">
            <v>VACUNO</v>
          </cell>
          <cell r="D226" t="str">
            <v>BRASIL</v>
          </cell>
          <cell r="E226" t="str">
            <v>FRIBOI</v>
          </cell>
          <cell r="F226" t="str">
            <v>ENFRIADO</v>
          </cell>
          <cell r="G226" t="str">
            <v>V</v>
          </cell>
          <cell r="H226" t="str">
            <v>1PC/B - 10-18B/C</v>
          </cell>
        </row>
        <row r="227">
          <cell r="A227">
            <v>388854</v>
          </cell>
          <cell r="B227" t="str">
            <v>FILETE</v>
          </cell>
          <cell r="C227" t="str">
            <v>VACUNO</v>
          </cell>
          <cell r="D227" t="str">
            <v>BRASIL</v>
          </cell>
          <cell r="E227" t="str">
            <v>MATURATTA</v>
          </cell>
          <cell r="F227" t="str">
            <v>CONGELADO</v>
          </cell>
          <cell r="G227" t="str">
            <v>V</v>
          </cell>
          <cell r="H227" t="str">
            <v>1PC/B - 10B/C</v>
          </cell>
        </row>
        <row r="228">
          <cell r="A228">
            <v>379685</v>
          </cell>
          <cell r="B228" t="str">
            <v>FILETE</v>
          </cell>
          <cell r="C228" t="str">
            <v>VACUNO</v>
          </cell>
          <cell r="D228" t="str">
            <v>BRASIL</v>
          </cell>
          <cell r="E228" t="str">
            <v>SWIFT</v>
          </cell>
          <cell r="F228" t="str">
            <v>ENFRIADO</v>
          </cell>
          <cell r="G228" t="str">
            <v>V</v>
          </cell>
          <cell r="H228" t="str">
            <v>1PC/B - 8-30B/C</v>
          </cell>
        </row>
        <row r="229">
          <cell r="A229">
            <v>1258</v>
          </cell>
          <cell r="B229" t="str">
            <v>FILETE 3/4LB</v>
          </cell>
          <cell r="C229" t="str">
            <v>VACUNO</v>
          </cell>
          <cell r="D229" t="str">
            <v>BRASIL</v>
          </cell>
          <cell r="E229" t="str">
            <v>SWIFT</v>
          </cell>
          <cell r="F229" t="str">
            <v>CONGELADO</v>
          </cell>
          <cell r="G229" t="str">
            <v>U</v>
          </cell>
          <cell r="H229" t="str">
            <v>1PC/B - 8-12B/C</v>
          </cell>
        </row>
        <row r="230">
          <cell r="A230">
            <v>383717</v>
          </cell>
          <cell r="B230" t="str">
            <v>FILETE 3/4LB</v>
          </cell>
          <cell r="C230" t="str">
            <v>VACUNO</v>
          </cell>
          <cell r="D230" t="str">
            <v>BRASIL</v>
          </cell>
          <cell r="E230" t="str">
            <v>FRIBOI</v>
          </cell>
          <cell r="F230" t="str">
            <v>CONGELADO</v>
          </cell>
          <cell r="G230" t="str">
            <v>V</v>
          </cell>
          <cell r="H230" t="str">
            <v>1PC/B - 8-12B/C</v>
          </cell>
        </row>
        <row r="231">
          <cell r="A231">
            <v>389547</v>
          </cell>
          <cell r="B231" t="str">
            <v>FILETE 3/4LB</v>
          </cell>
          <cell r="C231" t="str">
            <v>VACUNO</v>
          </cell>
          <cell r="D231" t="str">
            <v>BRASIL</v>
          </cell>
          <cell r="E231" t="str">
            <v>DO CHEF</v>
          </cell>
          <cell r="F231" t="str">
            <v>CONGELADO</v>
          </cell>
          <cell r="G231" t="str">
            <v>V</v>
          </cell>
          <cell r="H231" t="str">
            <v>1PC/B - 8-12B/C</v>
          </cell>
        </row>
        <row r="232">
          <cell r="A232">
            <v>353842</v>
          </cell>
          <cell r="B232" t="str">
            <v>FILETE 4/5LB</v>
          </cell>
          <cell r="C232" t="str">
            <v>VACUNO</v>
          </cell>
          <cell r="D232" t="str">
            <v>BRASIL</v>
          </cell>
          <cell r="E232" t="str">
            <v>SWIFT</v>
          </cell>
          <cell r="F232" t="str">
            <v>CONGELADO</v>
          </cell>
          <cell r="G232" t="str">
            <v>U</v>
          </cell>
          <cell r="H232" t="str">
            <v>1PC/B - 8-12B/C</v>
          </cell>
        </row>
        <row r="233">
          <cell r="A233">
            <v>383719</v>
          </cell>
          <cell r="B233" t="str">
            <v>FILETE 4/5LB</v>
          </cell>
          <cell r="C233" t="str">
            <v>VACUNO</v>
          </cell>
          <cell r="D233" t="str">
            <v>BRASIL</v>
          </cell>
          <cell r="E233" t="str">
            <v>FRIBOI</v>
          </cell>
          <cell r="F233" t="str">
            <v>CONGELADO</v>
          </cell>
          <cell r="G233" t="str">
            <v>V</v>
          </cell>
          <cell r="H233" t="str">
            <v>1PC/B - 8-12B/C</v>
          </cell>
        </row>
        <row r="234">
          <cell r="A234">
            <v>389548</v>
          </cell>
          <cell r="B234" t="str">
            <v>FILETE 4/5LB</v>
          </cell>
          <cell r="C234" t="str">
            <v>VACUNO</v>
          </cell>
          <cell r="D234" t="str">
            <v>BRASIL</v>
          </cell>
          <cell r="E234" t="str">
            <v>DO CHEF</v>
          </cell>
          <cell r="F234" t="str">
            <v>CONGELADO</v>
          </cell>
          <cell r="G234" t="str">
            <v>V</v>
          </cell>
          <cell r="H234" t="str">
            <v>1PC/B - 8-12B/C</v>
          </cell>
        </row>
        <row r="235">
          <cell r="A235">
            <v>353913</v>
          </cell>
          <cell r="B235" t="str">
            <v>FILETE 5LB</v>
          </cell>
          <cell r="C235" t="str">
            <v>VACUNO</v>
          </cell>
          <cell r="D235" t="str">
            <v>BRASIL</v>
          </cell>
          <cell r="E235" t="str">
            <v>SWIFT</v>
          </cell>
          <cell r="F235" t="str">
            <v>CONGELADO</v>
          </cell>
          <cell r="G235" t="str">
            <v>U</v>
          </cell>
          <cell r="H235" t="str">
            <v>1PC/B - 8-12B/C</v>
          </cell>
        </row>
        <row r="236">
          <cell r="A236">
            <v>383720</v>
          </cell>
          <cell r="B236" t="str">
            <v>FILETE 5LB</v>
          </cell>
          <cell r="C236" t="str">
            <v>VACUNO</v>
          </cell>
          <cell r="D236" t="str">
            <v>BRASIL</v>
          </cell>
          <cell r="E236" t="str">
            <v>FRIBOI</v>
          </cell>
          <cell r="F236" t="str">
            <v>CONGELADO</v>
          </cell>
          <cell r="G236" t="str">
            <v>V</v>
          </cell>
          <cell r="H236" t="str">
            <v>1PC/B - 8-12B/C</v>
          </cell>
        </row>
        <row r="237">
          <cell r="A237">
            <v>389549</v>
          </cell>
          <cell r="B237" t="str">
            <v>FILETE 5LB</v>
          </cell>
          <cell r="C237" t="str">
            <v>VACUNO</v>
          </cell>
          <cell r="D237" t="str">
            <v>BRASIL</v>
          </cell>
          <cell r="E237" t="str">
            <v>DO CHEF</v>
          </cell>
          <cell r="F237" t="str">
            <v>CONGELADO</v>
          </cell>
          <cell r="G237" t="str">
            <v>V</v>
          </cell>
          <cell r="H237" t="str">
            <v>1PC/B - 8-12B/C</v>
          </cell>
        </row>
        <row r="238">
          <cell r="A238">
            <v>25435</v>
          </cell>
          <cell r="B238" t="str">
            <v>FILETE CON TOCINO</v>
          </cell>
          <cell r="C238" t="str">
            <v>CERDO</v>
          </cell>
          <cell r="D238" t="str">
            <v>USA</v>
          </cell>
          <cell r="E238" t="str">
            <v>SWIFT</v>
          </cell>
          <cell r="F238" t="str">
            <v>CONGELADO</v>
          </cell>
          <cell r="G238" t="str">
            <v>-</v>
          </cell>
          <cell r="H238" t="str">
            <v>1PC/B - 32B/C</v>
          </cell>
        </row>
        <row r="239">
          <cell r="A239" t="str">
            <v>CBF-02</v>
          </cell>
          <cell r="B239" t="str">
            <v>FILETE DE CHULETA VETADA IQF</v>
          </cell>
          <cell r="C239" t="str">
            <v>CERDO</v>
          </cell>
          <cell r="D239" t="str">
            <v>BRASIL</v>
          </cell>
          <cell r="E239" t="str">
            <v>SEARA</v>
          </cell>
          <cell r="F239" t="str">
            <v>CONGELADO</v>
          </cell>
          <cell r="G239" t="str">
            <v>-</v>
          </cell>
          <cell r="H239" t="str">
            <v>0,8KG/B - 8B/C</v>
          </cell>
        </row>
        <row r="240">
          <cell r="A240">
            <v>387222</v>
          </cell>
          <cell r="B240" t="str">
            <v>FILETE EN CUBOS MARINADO</v>
          </cell>
          <cell r="C240" t="str">
            <v>VACUNO</v>
          </cell>
          <cell r="D240" t="str">
            <v>BRASIL</v>
          </cell>
          <cell r="E240" t="str">
            <v>FRIBOI</v>
          </cell>
          <cell r="F240" t="str">
            <v>CONGELADO</v>
          </cell>
          <cell r="G240" t="str">
            <v>-</v>
          </cell>
          <cell r="H240" t="str">
            <v>500G</v>
          </cell>
        </row>
        <row r="241">
          <cell r="A241">
            <v>387228</v>
          </cell>
          <cell r="B241" t="str">
            <v>FILETE EN CUBOS MARINADO</v>
          </cell>
          <cell r="C241" t="str">
            <v>VACUNO</v>
          </cell>
          <cell r="D241" t="str">
            <v>BRASIL</v>
          </cell>
          <cell r="E241" t="str">
            <v>FRIBOI</v>
          </cell>
          <cell r="F241" t="str">
            <v>CONGELADO</v>
          </cell>
          <cell r="G241" t="str">
            <v>-</v>
          </cell>
          <cell r="H241" t="str">
            <v>2KG</v>
          </cell>
        </row>
        <row r="242">
          <cell r="A242">
            <v>387223</v>
          </cell>
          <cell r="B242" t="str">
            <v>FILETE EN TIRAS MARINADO</v>
          </cell>
          <cell r="C242" t="str">
            <v>VACUNO</v>
          </cell>
          <cell r="D242" t="str">
            <v>BRASIL</v>
          </cell>
          <cell r="E242" t="str">
            <v>FRIBOI</v>
          </cell>
          <cell r="F242" t="str">
            <v>CONGELADO</v>
          </cell>
          <cell r="G242" t="str">
            <v>-</v>
          </cell>
          <cell r="H242" t="str">
            <v>500G</v>
          </cell>
        </row>
        <row r="243">
          <cell r="A243">
            <v>387227</v>
          </cell>
          <cell r="B243" t="str">
            <v>FILETE EN TIRAS MARINADO</v>
          </cell>
          <cell r="C243" t="str">
            <v>VACUNO</v>
          </cell>
          <cell r="D243" t="str">
            <v>BRASIL</v>
          </cell>
          <cell r="E243" t="str">
            <v>FRIBOI</v>
          </cell>
          <cell r="F243" t="str">
            <v>CONGELADO</v>
          </cell>
          <cell r="G243" t="str">
            <v>-</v>
          </cell>
          <cell r="H243" t="str">
            <v>2KG</v>
          </cell>
        </row>
        <row r="244">
          <cell r="A244" t="str">
            <v>PFM-01</v>
          </cell>
          <cell r="B244" t="str">
            <v>FILETE PORCIONADO (SOLOMILLO)</v>
          </cell>
          <cell r="C244" t="str">
            <v>CERDO</v>
          </cell>
          <cell r="D244" t="str">
            <v>BRASIL</v>
          </cell>
          <cell r="E244" t="str">
            <v>SEARA</v>
          </cell>
          <cell r="F244" t="str">
            <v>CONGELADO</v>
          </cell>
          <cell r="G244" t="str">
            <v>-</v>
          </cell>
          <cell r="H244" t="str">
            <v>0,9-1,4KG/B - 16-20KG/C</v>
          </cell>
        </row>
        <row r="245">
          <cell r="A245">
            <v>387192</v>
          </cell>
          <cell r="B245" t="str">
            <v>FILETE STEAK MARINADO</v>
          </cell>
          <cell r="C245" t="str">
            <v>VACUNO</v>
          </cell>
          <cell r="D245" t="str">
            <v>BRASIL</v>
          </cell>
          <cell r="E245" t="str">
            <v>FRIBOI</v>
          </cell>
          <cell r="F245" t="str">
            <v>CONGELADO</v>
          </cell>
          <cell r="G245" t="str">
            <v>-</v>
          </cell>
          <cell r="H245" t="str">
            <v>20MM</v>
          </cell>
        </row>
        <row r="246">
          <cell r="A246">
            <v>387193</v>
          </cell>
          <cell r="B246" t="str">
            <v>FILETE STEAK MARINADO</v>
          </cell>
          <cell r="C246" t="str">
            <v>VACUNO</v>
          </cell>
          <cell r="D246" t="str">
            <v>BRASIL</v>
          </cell>
          <cell r="E246" t="str">
            <v>FRIBOI</v>
          </cell>
          <cell r="F246" t="str">
            <v>CONGELADO</v>
          </cell>
          <cell r="G246" t="str">
            <v>-</v>
          </cell>
          <cell r="H246" t="str">
            <v>35MM</v>
          </cell>
        </row>
        <row r="247">
          <cell r="A247">
            <v>387260</v>
          </cell>
          <cell r="B247" t="str">
            <v>FILETE STEAK MARINADO</v>
          </cell>
          <cell r="C247" t="str">
            <v>VACUNO</v>
          </cell>
          <cell r="D247" t="str">
            <v>BRASIL</v>
          </cell>
          <cell r="E247" t="str">
            <v>FRIBOI</v>
          </cell>
          <cell r="F247" t="str">
            <v>CONGELADO</v>
          </cell>
          <cell r="G247" t="str">
            <v>-</v>
          </cell>
          <cell r="H247" t="str">
            <v>35MM/2KG</v>
          </cell>
        </row>
        <row r="248">
          <cell r="A248">
            <v>387261</v>
          </cell>
          <cell r="B248" t="str">
            <v>FILETE STEAK MARINADO</v>
          </cell>
          <cell r="C248" t="str">
            <v>VACUNO</v>
          </cell>
          <cell r="D248" t="str">
            <v>BRASIL</v>
          </cell>
          <cell r="E248" t="str">
            <v>FRIBOI</v>
          </cell>
          <cell r="F248" t="str">
            <v>CONGELADO</v>
          </cell>
          <cell r="G248" t="str">
            <v>-</v>
          </cell>
          <cell r="H248" t="str">
            <v>20MM/2KG</v>
          </cell>
        </row>
        <row r="249">
          <cell r="A249" t="str">
            <v>F-01</v>
          </cell>
          <cell r="B249" t="str">
            <v>FILETILLO BLOCK</v>
          </cell>
          <cell r="C249" t="str">
            <v>POLLO</v>
          </cell>
          <cell r="D249" t="str">
            <v>BRASIL</v>
          </cell>
          <cell r="E249" t="str">
            <v>SEARA</v>
          </cell>
          <cell r="F249" t="str">
            <v>CONGELADO</v>
          </cell>
          <cell r="G249" t="str">
            <v>-</v>
          </cell>
          <cell r="H249" t="str">
            <v>7,5KG/B - 2B/C</v>
          </cell>
        </row>
        <row r="250">
          <cell r="A250" t="str">
            <v>F-28</v>
          </cell>
          <cell r="B250" t="str">
            <v>FILETILLO IQF</v>
          </cell>
          <cell r="C250" t="str">
            <v>POLLO</v>
          </cell>
          <cell r="D250" t="str">
            <v>BRASIL</v>
          </cell>
          <cell r="E250" t="str">
            <v>SEARA</v>
          </cell>
          <cell r="F250" t="str">
            <v>CONGELADO</v>
          </cell>
          <cell r="G250" t="str">
            <v>-</v>
          </cell>
          <cell r="H250" t="str">
            <v>0,8KG/B - 16B/C</v>
          </cell>
        </row>
        <row r="251">
          <cell r="A251" t="str">
            <v>AEC-06</v>
          </cell>
          <cell r="B251" t="str">
            <v>FILETITO DE POLLO EMPANIZADO</v>
          </cell>
          <cell r="C251" t="str">
            <v>POLLO</v>
          </cell>
          <cell r="D251" t="str">
            <v>BRASIL</v>
          </cell>
          <cell r="E251" t="str">
            <v>SEARA</v>
          </cell>
          <cell r="F251" t="str">
            <v>CONGELADO</v>
          </cell>
          <cell r="G251" t="str">
            <v>-</v>
          </cell>
          <cell r="H251" t="str">
            <v>0,4KG - 12B/C</v>
          </cell>
        </row>
        <row r="252">
          <cell r="A252" t="str">
            <v>F-38</v>
          </cell>
          <cell r="B252" t="str">
            <v>FILETITOS</v>
          </cell>
          <cell r="C252" t="str">
            <v>POLLO</v>
          </cell>
          <cell r="D252" t="str">
            <v>BRASIL</v>
          </cell>
          <cell r="E252" t="str">
            <v>SEARA</v>
          </cell>
          <cell r="F252" t="str">
            <v>CONGELADO</v>
          </cell>
          <cell r="G252" t="str">
            <v>-</v>
          </cell>
          <cell r="H252" t="str">
            <v>2KG/B - 6B/C</v>
          </cell>
        </row>
        <row r="253">
          <cell r="A253" t="str">
            <v>F-99</v>
          </cell>
          <cell r="B253" t="str">
            <v>FILETITOS BOLSA</v>
          </cell>
          <cell r="C253" t="str">
            <v>POLLO</v>
          </cell>
          <cell r="D253" t="str">
            <v>BRASIL</v>
          </cell>
          <cell r="E253" t="str">
            <v>SEARA</v>
          </cell>
          <cell r="F253" t="str">
            <v>CONGELADO</v>
          </cell>
          <cell r="G253" t="str">
            <v>-</v>
          </cell>
          <cell r="H253" t="str">
            <v>6X2KG</v>
          </cell>
        </row>
        <row r="254">
          <cell r="A254" t="str">
            <v>FM-21</v>
          </cell>
          <cell r="B254" t="str">
            <v>FILETITOS DE PECHUGA IQF</v>
          </cell>
          <cell r="C254" t="str">
            <v>POLLO</v>
          </cell>
          <cell r="D254" t="str">
            <v>BRASIL</v>
          </cell>
          <cell r="E254" t="str">
            <v>SEARA</v>
          </cell>
          <cell r="F254" t="str">
            <v>CONGELADO</v>
          </cell>
          <cell r="G254" t="str">
            <v>-</v>
          </cell>
          <cell r="H254" t="str">
            <v>1KG/B - 12B/C</v>
          </cell>
        </row>
        <row r="255">
          <cell r="A255">
            <v>19487</v>
          </cell>
          <cell r="B255" t="str">
            <v>FILETITOS DE PECHUGA CON CARNE DE COSTILLA</v>
          </cell>
          <cell r="C255" t="str">
            <v>POLLO</v>
          </cell>
          <cell r="D255" t="str">
            <v>USA</v>
          </cell>
          <cell r="E255" t="str">
            <v>PILGRIMS</v>
          </cell>
          <cell r="F255" t="str">
            <v>CONGELADO</v>
          </cell>
          <cell r="G255" t="str">
            <v>-</v>
          </cell>
          <cell r="H255" t="str">
            <v>10LB/B - 4B/C</v>
          </cell>
        </row>
        <row r="256">
          <cell r="A256" t="str">
            <v>F-97</v>
          </cell>
          <cell r="B256" t="str">
            <v>FILETITOS IQF</v>
          </cell>
          <cell r="C256" t="str">
            <v>POLLO</v>
          </cell>
          <cell r="D256" t="str">
            <v>BRASIL</v>
          </cell>
          <cell r="E256" t="str">
            <v>SEARA</v>
          </cell>
          <cell r="F256" t="str">
            <v>CONGELADO</v>
          </cell>
          <cell r="G256" t="str">
            <v>-</v>
          </cell>
          <cell r="H256" t="str">
            <v>1KG/B - 12B/C</v>
          </cell>
        </row>
        <row r="257">
          <cell r="A257" t="str">
            <v>F-0001</v>
          </cell>
          <cell r="B257" t="str">
            <v>FILETITOS IQF</v>
          </cell>
          <cell r="C257" t="str">
            <v>POLLO</v>
          </cell>
          <cell r="D257" t="str">
            <v>BRASIL</v>
          </cell>
          <cell r="E257" t="str">
            <v>FUNDO RIO ALEGRE</v>
          </cell>
          <cell r="F257" t="str">
            <v>CONGELADO</v>
          </cell>
          <cell r="G257" t="str">
            <v>-</v>
          </cell>
          <cell r="H257" t="str">
            <v>4,5KG/B - 2B/C</v>
          </cell>
        </row>
        <row r="258">
          <cell r="A258" t="str">
            <v>FMB-03</v>
          </cell>
          <cell r="B258" t="str">
            <v>FILETITOS IQF</v>
          </cell>
          <cell r="C258" t="str">
            <v>POLLO</v>
          </cell>
          <cell r="D258" t="str">
            <v>BRASIL</v>
          </cell>
          <cell r="E258" t="str">
            <v>BUEN CORTE</v>
          </cell>
          <cell r="F258" t="str">
            <v>CONGELADO</v>
          </cell>
          <cell r="G258" t="str">
            <v>-</v>
          </cell>
          <cell r="H258" t="str">
            <v>1KG/B - 12B/C</v>
          </cell>
        </row>
        <row r="259">
          <cell r="A259" t="str">
            <v>F-37</v>
          </cell>
          <cell r="B259" t="str">
            <v>FILETITOS IQF</v>
          </cell>
          <cell r="C259" t="str">
            <v>POLLO</v>
          </cell>
          <cell r="D259" t="str">
            <v>BRASIL</v>
          </cell>
          <cell r="E259" t="str">
            <v>SEARA</v>
          </cell>
          <cell r="F259" t="str">
            <v>CONGELADO</v>
          </cell>
          <cell r="G259" t="str">
            <v>-</v>
          </cell>
          <cell r="H259" t="str">
            <v>1KG/B - 12B/C</v>
          </cell>
        </row>
        <row r="260">
          <cell r="A260" t="str">
            <v>F-39</v>
          </cell>
          <cell r="B260" t="str">
            <v>FILETITOS BLOCK</v>
          </cell>
          <cell r="C260" t="str">
            <v>POLLO</v>
          </cell>
          <cell r="D260" t="str">
            <v>BRASIL</v>
          </cell>
          <cell r="E260" t="str">
            <v>SEARA</v>
          </cell>
          <cell r="F260" t="str">
            <v>CONGELADO</v>
          </cell>
          <cell r="G260" t="str">
            <v>-</v>
          </cell>
          <cell r="H260" t="str">
            <v>7,5KG/B - 2B/C</v>
          </cell>
        </row>
        <row r="261">
          <cell r="A261" t="str">
            <v>IRW-06</v>
          </cell>
          <cell r="B261" t="str">
            <v>FILETITOS MARINADOS ASADOS</v>
          </cell>
          <cell r="C261" t="str">
            <v>POLLO</v>
          </cell>
          <cell r="D261" t="str">
            <v>BRASIL</v>
          </cell>
          <cell r="E261" t="str">
            <v>SEARA</v>
          </cell>
          <cell r="F261" t="str">
            <v>CONGELADO</v>
          </cell>
          <cell r="G261" t="str">
            <v>-</v>
          </cell>
          <cell r="H261" t="str">
            <v>2,5KG/B - 4B/C</v>
          </cell>
        </row>
        <row r="262">
          <cell r="A262" t="str">
            <v>FM-001</v>
          </cell>
          <cell r="B262" t="str">
            <v>FILETITOS MARINADOS IQF</v>
          </cell>
          <cell r="C262" t="str">
            <v>POLLO</v>
          </cell>
          <cell r="D262" t="str">
            <v>BRASIL</v>
          </cell>
          <cell r="E262" t="str">
            <v>SEARA</v>
          </cell>
          <cell r="F262" t="str">
            <v>CONGELADO</v>
          </cell>
          <cell r="G262" t="str">
            <v>-</v>
          </cell>
          <cell r="H262" t="str">
            <v>1KG/B - 12B/C</v>
          </cell>
        </row>
        <row r="263">
          <cell r="A263">
            <v>26201</v>
          </cell>
          <cell r="B263" t="str">
            <v>FLAT IRON</v>
          </cell>
          <cell r="C263" t="str">
            <v>VACUNO</v>
          </cell>
          <cell r="D263" t="str">
            <v>USA</v>
          </cell>
          <cell r="E263" t="str">
            <v>SWIFT</v>
          </cell>
          <cell r="F263" t="str">
            <v>ENFRIADO</v>
          </cell>
          <cell r="G263" t="str">
            <v>SELECT</v>
          </cell>
          <cell r="H263" t="str">
            <v>1PC/B - 16B/C</v>
          </cell>
        </row>
        <row r="264">
          <cell r="A264">
            <v>88705</v>
          </cell>
          <cell r="B264" t="str">
            <v>FLAT IRON</v>
          </cell>
          <cell r="C264" t="str">
            <v>VACUNO</v>
          </cell>
          <cell r="D264" t="str">
            <v>USA</v>
          </cell>
          <cell r="E264" t="str">
            <v>SWIFT</v>
          </cell>
          <cell r="F264" t="str">
            <v>CONGELADO</v>
          </cell>
          <cell r="G264" t="str">
            <v>CHOICE</v>
          </cell>
          <cell r="H264" t="str">
            <v>1PC/B - 16B/C</v>
          </cell>
        </row>
        <row r="265">
          <cell r="A265" t="str">
            <v>FIRIVEA</v>
          </cell>
          <cell r="B265" t="str">
            <v>FLAT IRON</v>
          </cell>
          <cell r="C265" t="str">
            <v>VACUNO</v>
          </cell>
          <cell r="D265" t="str">
            <v>USA/CANADA</v>
          </cell>
          <cell r="E265" t="str">
            <v>-</v>
          </cell>
          <cell r="F265" t="str">
            <v>ENFRIADO</v>
          </cell>
          <cell r="G265" t="str">
            <v>-</v>
          </cell>
          <cell r="H265" t="str">
            <v>PRODUCTO TERMINADO</v>
          </cell>
        </row>
        <row r="266">
          <cell r="A266" t="str">
            <v>AM015</v>
          </cell>
          <cell r="B266" t="str">
            <v>FRESH TURKEY GROUND</v>
          </cell>
          <cell r="C266" t="str">
            <v>-</v>
          </cell>
          <cell r="D266" t="str">
            <v>-</v>
          </cell>
          <cell r="E266" t="str">
            <v>-</v>
          </cell>
          <cell r="F266" t="str">
            <v>-</v>
          </cell>
          <cell r="G266" t="str">
            <v>-</v>
          </cell>
          <cell r="H266" t="str">
            <v>-</v>
          </cell>
        </row>
        <row r="267">
          <cell r="A267">
            <v>1049</v>
          </cell>
          <cell r="B267" t="str">
            <v>GANSO</v>
          </cell>
          <cell r="C267" t="str">
            <v>VACUNO</v>
          </cell>
          <cell r="D267" t="str">
            <v>BRASIL</v>
          </cell>
          <cell r="E267" t="str">
            <v>FRIBOI</v>
          </cell>
          <cell r="F267" t="str">
            <v>ENFRIADO</v>
          </cell>
          <cell r="G267" t="str">
            <v>V</v>
          </cell>
          <cell r="H267" t="str">
            <v>1PC/B - 4-6B/C</v>
          </cell>
        </row>
        <row r="268">
          <cell r="A268">
            <v>367376</v>
          </cell>
          <cell r="B268" t="str">
            <v>GANSO</v>
          </cell>
          <cell r="C268" t="str">
            <v>VACUNO</v>
          </cell>
          <cell r="D268" t="str">
            <v>BRASIL</v>
          </cell>
          <cell r="E268" t="str">
            <v>FRIBOI</v>
          </cell>
          <cell r="F268" t="str">
            <v>ENFRIADO</v>
          </cell>
          <cell r="G268" t="str">
            <v>V</v>
          </cell>
          <cell r="H268" t="str">
            <v>1PC/B - 3-8B/C</v>
          </cell>
        </row>
        <row r="269">
          <cell r="A269">
            <v>388468</v>
          </cell>
          <cell r="B269" t="str">
            <v>GANSO</v>
          </cell>
          <cell r="C269" t="str">
            <v>VACUNO</v>
          </cell>
          <cell r="D269" t="str">
            <v>BRASIL</v>
          </cell>
          <cell r="E269" t="str">
            <v>FRIBOI BLACK</v>
          </cell>
          <cell r="F269" t="str">
            <v>CONGELADO</v>
          </cell>
          <cell r="G269" t="str">
            <v>V</v>
          </cell>
          <cell r="H269" t="str">
            <v>1PC/B - 4-6B/C</v>
          </cell>
        </row>
        <row r="270">
          <cell r="A270">
            <v>382504</v>
          </cell>
          <cell r="B270" t="str">
            <v>GANSO</v>
          </cell>
          <cell r="C270" t="str">
            <v>VACUNO</v>
          </cell>
          <cell r="D270" t="str">
            <v>BRASIL</v>
          </cell>
          <cell r="E270" t="str">
            <v>FRIBOI</v>
          </cell>
          <cell r="F270" t="str">
            <v>CONGELADO</v>
          </cell>
          <cell r="G270" t="str">
            <v>V</v>
          </cell>
          <cell r="H270" t="str">
            <v>1PC/B - 3-8B/C</v>
          </cell>
        </row>
        <row r="271">
          <cell r="A271">
            <v>355364</v>
          </cell>
          <cell r="B271" t="str">
            <v>GANSO</v>
          </cell>
          <cell r="C271" t="str">
            <v>VACUNO</v>
          </cell>
          <cell r="D271" t="str">
            <v>BRASIL</v>
          </cell>
          <cell r="E271" t="str">
            <v>FRIBOI</v>
          </cell>
          <cell r="F271" t="str">
            <v>CONGELADO</v>
          </cell>
          <cell r="G271" t="str">
            <v>V</v>
          </cell>
          <cell r="H271" t="str">
            <v>1PC/B - 3-8B/C</v>
          </cell>
        </row>
        <row r="272">
          <cell r="A272">
            <v>370779</v>
          </cell>
          <cell r="B272" t="str">
            <v>GANSO COCIDO</v>
          </cell>
          <cell r="C272" t="str">
            <v>VACUNO</v>
          </cell>
          <cell r="D272" t="str">
            <v>BRASIL</v>
          </cell>
          <cell r="E272" t="str">
            <v>FRIBOI</v>
          </cell>
          <cell r="F272" t="str">
            <v>CONGELADO</v>
          </cell>
          <cell r="G272" t="str">
            <v>-</v>
          </cell>
          <cell r="H272" t="str">
            <v>2,5KG/B - 6B/C</v>
          </cell>
        </row>
        <row r="273">
          <cell r="A273">
            <v>42165</v>
          </cell>
          <cell r="B273" t="str">
            <v>GROUND BEEF</v>
          </cell>
          <cell r="C273" t="str">
            <v>VACUNO M</v>
          </cell>
          <cell r="D273" t="str">
            <v>USA</v>
          </cell>
          <cell r="E273" t="str">
            <v>SWIFT</v>
          </cell>
          <cell r="F273" t="str">
            <v>CONGELADO</v>
          </cell>
          <cell r="G273" t="str">
            <v>NO ROLL</v>
          </cell>
          <cell r="H273" t="str">
            <v xml:space="preserve">1PC/B - 6B/C </v>
          </cell>
        </row>
        <row r="274">
          <cell r="A274">
            <v>82199</v>
          </cell>
          <cell r="B274" t="str">
            <v>GUATA</v>
          </cell>
          <cell r="C274" t="str">
            <v>VACUNO M</v>
          </cell>
          <cell r="D274" t="str">
            <v>USA</v>
          </cell>
          <cell r="E274" t="str">
            <v>SWIFT</v>
          </cell>
          <cell r="F274" t="str">
            <v>CONGELADO</v>
          </cell>
          <cell r="G274" t="str">
            <v>-</v>
          </cell>
          <cell r="H274" t="str">
            <v xml:space="preserve">1PC/B - 7B/C </v>
          </cell>
        </row>
        <row r="275">
          <cell r="A275">
            <v>82683</v>
          </cell>
          <cell r="B275" t="str">
            <v>GUATA</v>
          </cell>
          <cell r="C275" t="str">
            <v>VACUNO M</v>
          </cell>
          <cell r="D275" t="str">
            <v>USA</v>
          </cell>
          <cell r="E275" t="str">
            <v>SWIFT</v>
          </cell>
          <cell r="F275" t="str">
            <v>CONGELADO</v>
          </cell>
          <cell r="G275" t="str">
            <v>-</v>
          </cell>
          <cell r="H275" t="str">
            <v>2,5LB/B - 8B/C</v>
          </cell>
        </row>
        <row r="276">
          <cell r="A276">
            <v>8200</v>
          </cell>
          <cell r="B276" t="str">
            <v>GUATA IWP</v>
          </cell>
          <cell r="C276" t="str">
            <v>VACUNO M</v>
          </cell>
          <cell r="D276" t="str">
            <v>BRASIL</v>
          </cell>
          <cell r="E276" t="str">
            <v>FRIBOI</v>
          </cell>
          <cell r="F276" t="str">
            <v>CONGELADO</v>
          </cell>
          <cell r="G276" t="str">
            <v>-</v>
          </cell>
          <cell r="H276" t="str">
            <v>1PC/B - 4-8B/C</v>
          </cell>
        </row>
        <row r="277">
          <cell r="A277">
            <v>388604</v>
          </cell>
          <cell r="B277" t="str">
            <v>GUATA SEMICOCIDA BLANQUEADA</v>
          </cell>
          <cell r="C277" t="str">
            <v>VACUNO M</v>
          </cell>
          <cell r="D277" t="str">
            <v>BRASIL</v>
          </cell>
          <cell r="E277" t="str">
            <v>FRIBOI</v>
          </cell>
          <cell r="F277" t="str">
            <v>CONGELADO</v>
          </cell>
          <cell r="G277" t="str">
            <v>-</v>
          </cell>
          <cell r="H277" t="str">
            <v>1PC/B - 12-20B/C</v>
          </cell>
        </row>
        <row r="278">
          <cell r="A278">
            <v>384319</v>
          </cell>
          <cell r="B278" t="str">
            <v>HAMBURGUESA</v>
          </cell>
          <cell r="C278" t="str">
            <v>PROCESADO</v>
          </cell>
          <cell r="D278" t="str">
            <v>BRASIL</v>
          </cell>
          <cell r="E278" t="str">
            <v>FUNDO RIO ALEGRE</v>
          </cell>
          <cell r="F278" t="str">
            <v>CONGELADO</v>
          </cell>
          <cell r="G278" t="str">
            <v>-</v>
          </cell>
          <cell r="H278" t="str">
            <v>12X4X120G</v>
          </cell>
        </row>
        <row r="279">
          <cell r="A279">
            <v>365036</v>
          </cell>
          <cell r="B279" t="str">
            <v>HAMBURGUESA</v>
          </cell>
          <cell r="C279" t="str">
            <v>PROCESADO</v>
          </cell>
          <cell r="D279" t="str">
            <v>BRASIL</v>
          </cell>
          <cell r="E279" t="str">
            <v>FRIBOI</v>
          </cell>
          <cell r="F279" t="str">
            <v>CONGELADO</v>
          </cell>
          <cell r="G279" t="str">
            <v>-</v>
          </cell>
          <cell r="H279" t="str">
            <v>180G/B</v>
          </cell>
        </row>
        <row r="280">
          <cell r="A280">
            <v>390686</v>
          </cell>
          <cell r="B280" t="str">
            <v>HAMBURGUESA</v>
          </cell>
          <cell r="C280" t="str">
            <v>PROCESADO</v>
          </cell>
          <cell r="D280" t="str">
            <v>BRASIL</v>
          </cell>
          <cell r="E280" t="str">
            <v>MATURATTA</v>
          </cell>
          <cell r="F280" t="str">
            <v>CONGELADO</v>
          </cell>
          <cell r="G280" t="str">
            <v>-</v>
          </cell>
          <cell r="H280" t="str">
            <v>120G/B - 36B/C</v>
          </cell>
        </row>
        <row r="281">
          <cell r="A281">
            <v>390208</v>
          </cell>
          <cell r="B281" t="str">
            <v>HAMBURGUESA</v>
          </cell>
          <cell r="C281" t="str">
            <v>PROCESADO</v>
          </cell>
          <cell r="D281" t="str">
            <v>BRASIL</v>
          </cell>
          <cell r="E281" t="str">
            <v>FRIBOI</v>
          </cell>
          <cell r="F281" t="str">
            <v>CONGELADO</v>
          </cell>
          <cell r="G281" t="str">
            <v>-</v>
          </cell>
          <cell r="H281" t="str">
            <v>100G/B - 36B/C</v>
          </cell>
        </row>
        <row r="282">
          <cell r="A282" t="str">
            <v>HV-02</v>
          </cell>
          <cell r="B282" t="str">
            <v>HAMBURGUESA DE SOYA SABOR CARNE</v>
          </cell>
          <cell r="C282" t="str">
            <v>PROCESADO</v>
          </cell>
          <cell r="D282" t="str">
            <v>BRASIL</v>
          </cell>
          <cell r="E282" t="str">
            <v>INCRIVEL</v>
          </cell>
          <cell r="F282" t="str">
            <v>CONGELADO</v>
          </cell>
          <cell r="G282" t="str">
            <v>-</v>
          </cell>
          <cell r="H282" t="str">
            <v>0,226KG/B - 12B/C</v>
          </cell>
        </row>
        <row r="283">
          <cell r="A283">
            <v>365038</v>
          </cell>
          <cell r="B283" t="str">
            <v>HAMBURGUESA PICANTE</v>
          </cell>
          <cell r="C283" t="str">
            <v>PROCESADO</v>
          </cell>
          <cell r="D283" t="str">
            <v>BRASIL</v>
          </cell>
          <cell r="E283" t="str">
            <v>FRIBOI</v>
          </cell>
          <cell r="F283" t="str">
            <v>CONGELADO</v>
          </cell>
          <cell r="G283" t="str">
            <v>-</v>
          </cell>
          <cell r="H283" t="str">
            <v>100G/B - 34B/C</v>
          </cell>
        </row>
        <row r="284">
          <cell r="A284">
            <v>391123</v>
          </cell>
          <cell r="B284" t="str">
            <v>HAMBURGUESA PICANTE JALAPEÑO</v>
          </cell>
          <cell r="C284" t="str">
            <v>PROCESADO</v>
          </cell>
          <cell r="D284" t="str">
            <v>BRASIL</v>
          </cell>
          <cell r="E284" t="str">
            <v>FRIBOI</v>
          </cell>
          <cell r="F284" t="str">
            <v>CONGELADO</v>
          </cell>
          <cell r="G284" t="str">
            <v>-</v>
          </cell>
          <cell r="H284" t="str">
            <v>100G/B - 35B/C</v>
          </cell>
        </row>
        <row r="285">
          <cell r="A285">
            <v>82014</v>
          </cell>
          <cell r="B285" t="str">
            <v>HIGADO</v>
          </cell>
          <cell r="C285" t="str">
            <v>VACUNO M</v>
          </cell>
          <cell r="D285" t="str">
            <v>USA</v>
          </cell>
          <cell r="E285" t="str">
            <v>SWIFT</v>
          </cell>
          <cell r="F285" t="str">
            <v>CONGELADO</v>
          </cell>
          <cell r="G285" t="str">
            <v>NO ROLL</v>
          </cell>
          <cell r="H285" t="str">
            <v xml:space="preserve">1PC/B - 2B/C </v>
          </cell>
        </row>
        <row r="286">
          <cell r="A286" t="str">
            <v>CY1020CKB</v>
          </cell>
          <cell r="B286" t="str">
            <v>HIGADO</v>
          </cell>
          <cell r="C286" t="str">
            <v>VACUNO M</v>
          </cell>
          <cell r="D286" t="str">
            <v>CANADA</v>
          </cell>
          <cell r="E286" t="str">
            <v>FOUR STAR</v>
          </cell>
          <cell r="F286" t="str">
            <v>CONGELADO</v>
          </cell>
          <cell r="G286" t="str">
            <v>-</v>
          </cell>
          <cell r="H286" t="str">
            <v>1PC/B - 2B/C</v>
          </cell>
        </row>
        <row r="287">
          <cell r="A287">
            <v>82554</v>
          </cell>
          <cell r="B287" t="str">
            <v>HIGADO</v>
          </cell>
          <cell r="C287" t="str">
            <v>VACUNO M</v>
          </cell>
          <cell r="D287" t="str">
            <v>USA</v>
          </cell>
          <cell r="E287" t="str">
            <v>SWIFT</v>
          </cell>
          <cell r="F287" t="str">
            <v>CONGELADO</v>
          </cell>
          <cell r="G287" t="str">
            <v>-</v>
          </cell>
          <cell r="H287" t="str">
            <v>1LB/B - 16B/C</v>
          </cell>
        </row>
        <row r="288">
          <cell r="A288">
            <v>82102</v>
          </cell>
          <cell r="B288" t="str">
            <v>HIGADO (DOBLE)</v>
          </cell>
          <cell r="C288" t="str">
            <v>VACUNO M</v>
          </cell>
          <cell r="D288" t="str">
            <v>USA</v>
          </cell>
          <cell r="E288" t="str">
            <v>SWIFT</v>
          </cell>
          <cell r="F288" t="str">
            <v>CONGELADO</v>
          </cell>
          <cell r="G288" t="str">
            <v>-</v>
          </cell>
          <cell r="H288" t="str">
            <v>1PC/B - 2B/C</v>
          </cell>
        </row>
        <row r="289">
          <cell r="A289">
            <v>17014</v>
          </cell>
          <cell r="B289" t="str">
            <v>HIGADO (PACK DOBLE)</v>
          </cell>
          <cell r="C289" t="str">
            <v>VACUNO M</v>
          </cell>
          <cell r="D289" t="str">
            <v>USA</v>
          </cell>
          <cell r="E289" t="str">
            <v>FOUR STAR</v>
          </cell>
          <cell r="F289" t="str">
            <v>CONGELADO</v>
          </cell>
          <cell r="G289" t="str">
            <v>NO ROLL</v>
          </cell>
          <cell r="H289" t="str">
            <v>1PC/B - 2B/C</v>
          </cell>
        </row>
        <row r="290">
          <cell r="A290">
            <v>17103</v>
          </cell>
          <cell r="B290" t="str">
            <v>HIGADO (PACK SIMPLE)</v>
          </cell>
          <cell r="C290" t="str">
            <v>VACUNO M</v>
          </cell>
          <cell r="D290" t="str">
            <v>USA</v>
          </cell>
          <cell r="E290" t="str">
            <v>FOUR STAR</v>
          </cell>
          <cell r="F290" t="str">
            <v>CONGELADO</v>
          </cell>
          <cell r="G290" t="str">
            <v>-</v>
          </cell>
          <cell r="H290" t="str">
            <v>CAJA DE 60LBS APROXX</v>
          </cell>
        </row>
        <row r="291">
          <cell r="A291" t="str">
            <v>CV1019CK9</v>
          </cell>
          <cell r="B291" t="str">
            <v>HIGADO NOVILLO</v>
          </cell>
          <cell r="C291" t="str">
            <v>VACUNO M</v>
          </cell>
          <cell r="D291" t="str">
            <v>CANADA</v>
          </cell>
          <cell r="E291" t="str">
            <v>BLUE RIBBON</v>
          </cell>
          <cell r="F291" t="str">
            <v>CONGELADO</v>
          </cell>
          <cell r="G291" t="str">
            <v>SELECT</v>
          </cell>
          <cell r="H291" t="str">
            <v>1PC/B - 2B/C</v>
          </cell>
        </row>
        <row r="292">
          <cell r="A292">
            <v>968</v>
          </cell>
          <cell r="B292" t="str">
            <v>HUACHALOMO</v>
          </cell>
          <cell r="C292" t="str">
            <v>VACUNO</v>
          </cell>
          <cell r="D292" t="str">
            <v>BRASIL</v>
          </cell>
          <cell r="E292" t="str">
            <v>FRIBOI</v>
          </cell>
          <cell r="F292" t="str">
            <v>ENFRIADO</v>
          </cell>
          <cell r="G292" t="str">
            <v>V</v>
          </cell>
          <cell r="H292" t="str">
            <v>1PC/B - 3-13B/C</v>
          </cell>
        </row>
        <row r="293">
          <cell r="A293">
            <v>362902</v>
          </cell>
          <cell r="B293" t="str">
            <v>HUACHALOMO</v>
          </cell>
          <cell r="C293" t="str">
            <v>VACUNO</v>
          </cell>
          <cell r="D293" t="str">
            <v>BRASIL</v>
          </cell>
          <cell r="E293" t="str">
            <v>FRIBOI</v>
          </cell>
          <cell r="F293" t="str">
            <v>CONGELADO</v>
          </cell>
          <cell r="G293" t="str">
            <v>V</v>
          </cell>
          <cell r="H293" t="str">
            <v>1PC/B - 12-20B/C</v>
          </cell>
        </row>
        <row r="294">
          <cell r="A294">
            <v>390053</v>
          </cell>
          <cell r="B294" t="str">
            <v>HUACHALOMO</v>
          </cell>
          <cell r="C294" t="str">
            <v>VACUNO</v>
          </cell>
          <cell r="D294" t="str">
            <v>BRASIL</v>
          </cell>
          <cell r="E294" t="str">
            <v>SWIFT</v>
          </cell>
          <cell r="F294" t="str">
            <v>CONGELADO</v>
          </cell>
          <cell r="G294" t="str">
            <v>U</v>
          </cell>
          <cell r="H294" t="str">
            <v>1PC/B - 4-12B/C</v>
          </cell>
        </row>
        <row r="295">
          <cell r="A295" t="str">
            <v>HUAPAR</v>
          </cell>
          <cell r="B295" t="str">
            <v>HUACHALOMO (PORCIONADO)</v>
          </cell>
          <cell r="C295" t="str">
            <v>VACUNO</v>
          </cell>
          <cell r="D295" t="str">
            <v>PARAGUAY</v>
          </cell>
          <cell r="E295" t="str">
            <v>FRIGOCHACO</v>
          </cell>
          <cell r="F295" t="str">
            <v>ENFRIADO</v>
          </cell>
          <cell r="G295" t="str">
            <v>-</v>
          </cell>
          <cell r="H295" t="str">
            <v>N/A</v>
          </cell>
        </row>
        <row r="296">
          <cell r="A296">
            <v>379641</v>
          </cell>
          <cell r="B296" t="str">
            <v>HUACHALOMO EN TROZOS</v>
          </cell>
          <cell r="C296" t="str">
            <v>VACUNO</v>
          </cell>
          <cell r="D296" t="str">
            <v>BRASIL</v>
          </cell>
          <cell r="E296" t="str">
            <v>FRIBOI</v>
          </cell>
          <cell r="F296" t="str">
            <v>ENFRIADO</v>
          </cell>
          <cell r="G296" t="str">
            <v>V</v>
          </cell>
          <cell r="H296" t="str">
            <v>1PC/B - 8-24B/C</v>
          </cell>
        </row>
        <row r="297">
          <cell r="A297">
            <v>379675</v>
          </cell>
          <cell r="B297" t="str">
            <v>HUACHALOMO EN TROZOS</v>
          </cell>
          <cell r="C297" t="str">
            <v>VACUNO</v>
          </cell>
          <cell r="D297" t="str">
            <v>BRASIL</v>
          </cell>
          <cell r="E297" t="str">
            <v>SWIFT</v>
          </cell>
          <cell r="F297" t="str">
            <v>ENFRIADO</v>
          </cell>
          <cell r="G297" t="str">
            <v>V</v>
          </cell>
          <cell r="H297" t="str">
            <v>1PC/B - 10-25B/C</v>
          </cell>
        </row>
        <row r="298">
          <cell r="A298">
            <v>365681</v>
          </cell>
          <cell r="B298" t="str">
            <v>HUACHALOMO EN TROZOS</v>
          </cell>
          <cell r="C298" t="str">
            <v>VACUNO</v>
          </cell>
          <cell r="D298" t="str">
            <v>BRASIL</v>
          </cell>
          <cell r="E298" t="str">
            <v>ANGLO</v>
          </cell>
          <cell r="F298" t="str">
            <v>ENFRIADO</v>
          </cell>
          <cell r="G298" t="str">
            <v>V</v>
          </cell>
          <cell r="H298" t="str">
            <v>1PC/B - 6-30B/C</v>
          </cell>
        </row>
        <row r="299">
          <cell r="A299" t="str">
            <v>C0991CHR</v>
          </cell>
          <cell r="B299" t="str">
            <v>HUESO FEMUR</v>
          </cell>
          <cell r="C299" t="str">
            <v>VACUNO M</v>
          </cell>
          <cell r="D299" t="str">
            <v>CANADA</v>
          </cell>
          <cell r="E299" t="str">
            <v>BLUE RIBBON</v>
          </cell>
          <cell r="F299" t="str">
            <v>CONGELADO</v>
          </cell>
          <cell r="G299" t="str">
            <v>-</v>
          </cell>
          <cell r="H299" t="str">
            <v>24PC/B - 1B/C</v>
          </cell>
        </row>
        <row r="300">
          <cell r="A300" t="str">
            <v>HPIAVC8</v>
          </cell>
          <cell r="B300" t="str">
            <v>HUESO TUETANO</v>
          </cell>
          <cell r="C300" t="str">
            <v>VACUNO M</v>
          </cell>
          <cell r="D300" t="str">
            <v>CANADA</v>
          </cell>
          <cell r="E300" t="str">
            <v>BLUE RIBBON</v>
          </cell>
          <cell r="F300" t="str">
            <v>CONGELADO</v>
          </cell>
          <cell r="G300" t="str">
            <v>-</v>
          </cell>
          <cell r="H300" t="str">
            <v>PRODUCTO TERMINADO</v>
          </cell>
        </row>
        <row r="301">
          <cell r="A301" t="str">
            <v>HGB</v>
          </cell>
          <cell r="B301" t="str">
            <v>HUEVO GRANDE BLANCO</v>
          </cell>
          <cell r="C301" t="str">
            <v>PROCESADO</v>
          </cell>
          <cell r="D301" t="str">
            <v>BRASIL</v>
          </cell>
          <cell r="E301" t="str">
            <v>MANTIQUEIRA</v>
          </cell>
          <cell r="F301" t="str">
            <v>SECO</v>
          </cell>
          <cell r="G301" t="str">
            <v>-</v>
          </cell>
          <cell r="H301" t="str">
            <v>54-61GRS/B - 8-12B/C</v>
          </cell>
        </row>
        <row r="302">
          <cell r="A302">
            <v>367115</v>
          </cell>
          <cell r="B302" t="str">
            <v>INTERCOSTAL</v>
          </cell>
          <cell r="C302" t="str">
            <v>VACUNO</v>
          </cell>
          <cell r="D302" t="str">
            <v>BRASIL</v>
          </cell>
          <cell r="E302" t="str">
            <v>FRIBOI</v>
          </cell>
          <cell r="F302" t="str">
            <v>ENFRIADO</v>
          </cell>
          <cell r="G302" t="str">
            <v>V</v>
          </cell>
          <cell r="H302" t="str">
            <v>1PC/B - 10-25B/C</v>
          </cell>
        </row>
        <row r="303">
          <cell r="A303">
            <v>82529</v>
          </cell>
          <cell r="B303" t="str">
            <v>INTESTINO DELGADO</v>
          </cell>
          <cell r="C303" t="str">
            <v>VACUNO M</v>
          </cell>
          <cell r="D303" t="str">
            <v>USA</v>
          </cell>
          <cell r="E303" t="str">
            <v>SWIFT</v>
          </cell>
          <cell r="F303" t="str">
            <v>CONGELADO</v>
          </cell>
          <cell r="G303" t="str">
            <v>-</v>
          </cell>
          <cell r="H303" t="str">
            <v>3LB/B - 8B/C</v>
          </cell>
        </row>
        <row r="304">
          <cell r="A304" t="str">
            <v>JRA-01</v>
          </cell>
          <cell r="B304" t="str">
            <v>JAMON COCIDO</v>
          </cell>
          <cell r="C304" t="str">
            <v>PROCESADO</v>
          </cell>
          <cell r="D304" t="str">
            <v>BRASIL</v>
          </cell>
          <cell r="E304" t="str">
            <v>SEARA</v>
          </cell>
          <cell r="F304" t="str">
            <v>ENFRIADO</v>
          </cell>
          <cell r="G304" t="str">
            <v>-</v>
          </cell>
          <cell r="H304" t="str">
            <v>1PC/B - 2B/C</v>
          </cell>
        </row>
        <row r="305">
          <cell r="A305">
            <v>999982</v>
          </cell>
          <cell r="B305" t="str">
            <v>JAMON PIERNA</v>
          </cell>
          <cell r="C305" t="str">
            <v>PROCESADO</v>
          </cell>
          <cell r="D305" t="str">
            <v>BRASIL</v>
          </cell>
          <cell r="E305" t="str">
            <v>SEARA</v>
          </cell>
          <cell r="F305" t="str">
            <v>ENFRIADO</v>
          </cell>
          <cell r="G305" t="str">
            <v>-</v>
          </cell>
          <cell r="H305" t="str">
            <v>BOLSA</v>
          </cell>
        </row>
        <row r="306">
          <cell r="A306" t="str">
            <v>JAM-01</v>
          </cell>
          <cell r="B306" t="str">
            <v>JAMON PIERNA</v>
          </cell>
          <cell r="C306" t="str">
            <v>PROCESADO</v>
          </cell>
          <cell r="D306" t="str">
            <v>BRASIL</v>
          </cell>
          <cell r="E306" t="str">
            <v>SEARA</v>
          </cell>
          <cell r="F306" t="str">
            <v>ENFRIADO</v>
          </cell>
          <cell r="G306" t="str">
            <v>-</v>
          </cell>
          <cell r="H306" t="str">
            <v>1PC/B - 4B/C</v>
          </cell>
        </row>
        <row r="307">
          <cell r="A307">
            <v>951701</v>
          </cell>
          <cell r="B307" t="str">
            <v>JAMON SANDWICH</v>
          </cell>
          <cell r="C307" t="str">
            <v>PROCESADO</v>
          </cell>
          <cell r="D307" t="str">
            <v>BRASIL</v>
          </cell>
          <cell r="E307" t="str">
            <v>LEBON</v>
          </cell>
          <cell r="F307" t="str">
            <v>ENFRIADO</v>
          </cell>
          <cell r="G307" t="str">
            <v>-</v>
          </cell>
          <cell r="H307" t="str">
            <v>1PC/B - 6B/C</v>
          </cell>
        </row>
        <row r="308">
          <cell r="A308" t="str">
            <v>AM016</v>
          </cell>
          <cell r="B308" t="str">
            <v>JUMBO PLANT DOG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</row>
        <row r="309">
          <cell r="A309">
            <v>82426</v>
          </cell>
          <cell r="B309" t="str">
            <v>LENGUA</v>
          </cell>
          <cell r="C309" t="str">
            <v>VACUNO M</v>
          </cell>
          <cell r="D309" t="str">
            <v>USA</v>
          </cell>
          <cell r="E309" t="str">
            <v>SWIFT</v>
          </cell>
          <cell r="F309" t="str">
            <v>CONGELADO</v>
          </cell>
          <cell r="G309" t="str">
            <v>-</v>
          </cell>
          <cell r="H309" t="str">
            <v>1PC/B - 4B/C</v>
          </cell>
        </row>
        <row r="310">
          <cell r="A310" t="str">
            <v>LBL-11</v>
          </cell>
          <cell r="B310" t="str">
            <v>LOMO CENTRO</v>
          </cell>
          <cell r="C310" t="str">
            <v>CERDO</v>
          </cell>
          <cell r="D310" t="str">
            <v>BRASIL</v>
          </cell>
          <cell r="E310" t="str">
            <v>SEARA</v>
          </cell>
          <cell r="F310" t="str">
            <v>CONGELADO</v>
          </cell>
          <cell r="G310" t="str">
            <v>-</v>
          </cell>
          <cell r="H310" t="str">
            <v>1PC/B - 4-7B/C</v>
          </cell>
        </row>
        <row r="311">
          <cell r="A311" t="str">
            <v>LBL102</v>
          </cell>
          <cell r="B311" t="str">
            <v>LOMO CENTRO</v>
          </cell>
          <cell r="C311" t="str">
            <v>CERDO</v>
          </cell>
          <cell r="D311" t="str">
            <v>BRASIL</v>
          </cell>
          <cell r="E311" t="str">
            <v>SEARA</v>
          </cell>
          <cell r="F311" t="str">
            <v>CONGELADO</v>
          </cell>
          <cell r="G311" t="str">
            <v>-</v>
          </cell>
          <cell r="H311" t="str">
            <v>1PC/B - 4-7B/C</v>
          </cell>
        </row>
        <row r="312">
          <cell r="A312" t="str">
            <v>LBB-01</v>
          </cell>
          <cell r="B312" t="str">
            <v>LOMO CON BARBECUE</v>
          </cell>
          <cell r="C312" t="str">
            <v>CERDO</v>
          </cell>
          <cell r="D312" t="str">
            <v>BRASIL</v>
          </cell>
          <cell r="E312" t="str">
            <v>SEARA GOURMET</v>
          </cell>
          <cell r="F312" t="str">
            <v>CONGELADO</v>
          </cell>
          <cell r="G312" t="str">
            <v>-</v>
          </cell>
          <cell r="H312" t="str">
            <v>1KG/B - 6B/C</v>
          </cell>
        </row>
        <row r="313">
          <cell r="A313">
            <v>25324</v>
          </cell>
          <cell r="B313" t="str">
            <v>LOMO KANSAS CITY</v>
          </cell>
          <cell r="C313" t="str">
            <v>CERDO</v>
          </cell>
          <cell r="D313" t="str">
            <v>USA</v>
          </cell>
          <cell r="E313" t="str">
            <v>ADAPTABLE MEALS</v>
          </cell>
          <cell r="F313" t="str">
            <v>CONGELADO</v>
          </cell>
          <cell r="G313" t="str">
            <v>-</v>
          </cell>
          <cell r="H313" t="str">
            <v>1PC/B - 9B/C</v>
          </cell>
        </row>
        <row r="314">
          <cell r="A314">
            <v>60735</v>
          </cell>
          <cell r="B314" t="str">
            <v>LOMO LAMINADO</v>
          </cell>
          <cell r="C314" t="str">
            <v>CERDO</v>
          </cell>
          <cell r="D314" t="str">
            <v>BRASIL</v>
          </cell>
          <cell r="E314" t="str">
            <v>SEARA GOURMET</v>
          </cell>
          <cell r="F314" t="str">
            <v>CONGELADO</v>
          </cell>
          <cell r="G314" t="str">
            <v>-</v>
          </cell>
          <cell r="H314" t="str">
            <v>1KG/B - 6B/C</v>
          </cell>
        </row>
        <row r="315">
          <cell r="A315">
            <v>1047</v>
          </cell>
          <cell r="B315" t="str">
            <v>LOMO LISO</v>
          </cell>
          <cell r="C315" t="str">
            <v>VACUNO</v>
          </cell>
          <cell r="D315" t="str">
            <v>BRASIL</v>
          </cell>
          <cell r="E315" t="str">
            <v>FRIBOI</v>
          </cell>
          <cell r="F315" t="str">
            <v>ENFRIADO</v>
          </cell>
          <cell r="G315" t="str">
            <v>V</v>
          </cell>
          <cell r="H315" t="str">
            <v>1PC/B - 3-6B/C</v>
          </cell>
        </row>
        <row r="316">
          <cell r="A316">
            <v>3632</v>
          </cell>
          <cell r="B316" t="str">
            <v>LOMO LISO</v>
          </cell>
          <cell r="C316" t="str">
            <v>VACUNO</v>
          </cell>
          <cell r="D316" t="str">
            <v>BRASIL</v>
          </cell>
          <cell r="E316">
            <v>1953</v>
          </cell>
          <cell r="F316" t="str">
            <v>CONGELADO</v>
          </cell>
          <cell r="G316" t="str">
            <v>V</v>
          </cell>
          <cell r="H316" t="str">
            <v>1PC/B - 3-5B/C</v>
          </cell>
        </row>
        <row r="317">
          <cell r="A317">
            <v>34810</v>
          </cell>
          <cell r="B317" t="str">
            <v>LOMO LISO</v>
          </cell>
          <cell r="C317" t="str">
            <v>VACUNO</v>
          </cell>
          <cell r="D317" t="str">
            <v>USA</v>
          </cell>
          <cell r="E317" t="str">
            <v>SWIFT</v>
          </cell>
          <cell r="F317" t="str">
            <v>CONGELADO</v>
          </cell>
          <cell r="G317" t="str">
            <v>SELECT</v>
          </cell>
          <cell r="H317" t="str">
            <v xml:space="preserve">1PC/B - 6B/C </v>
          </cell>
        </row>
        <row r="318">
          <cell r="A318">
            <v>90810</v>
          </cell>
          <cell r="B318" t="str">
            <v>LOMO LISO</v>
          </cell>
          <cell r="C318" t="str">
            <v>VACUNO</v>
          </cell>
          <cell r="D318" t="str">
            <v>USA</v>
          </cell>
          <cell r="E318" t="str">
            <v>CAB</v>
          </cell>
          <cell r="F318" t="str">
            <v>CONGELADO</v>
          </cell>
          <cell r="G318" t="str">
            <v>CHOICE</v>
          </cell>
          <cell r="H318" t="str">
            <v>1PC/B - 6B/C</v>
          </cell>
        </row>
        <row r="319">
          <cell r="A319">
            <v>93310</v>
          </cell>
          <cell r="B319" t="str">
            <v>LOMO LISO</v>
          </cell>
          <cell r="C319" t="str">
            <v>VACUNO</v>
          </cell>
          <cell r="D319" t="str">
            <v>USA</v>
          </cell>
          <cell r="E319" t="str">
            <v>CAB</v>
          </cell>
          <cell r="F319" t="str">
            <v>CONGELADO</v>
          </cell>
          <cell r="G319" t="str">
            <v>PRIME</v>
          </cell>
          <cell r="H319" t="str">
            <v>1PC/B - 6B/C</v>
          </cell>
        </row>
        <row r="320">
          <cell r="A320">
            <v>15000119</v>
          </cell>
          <cell r="B320" t="str">
            <v>LOMO LISO</v>
          </cell>
          <cell r="C320" t="str">
            <v>VACUNO</v>
          </cell>
          <cell r="D320" t="str">
            <v>USA</v>
          </cell>
          <cell r="E320" t="str">
            <v>-</v>
          </cell>
          <cell r="F320" t="str">
            <v>ENFRIADO</v>
          </cell>
          <cell r="G320" t="str">
            <v>-</v>
          </cell>
          <cell r="H320" t="str">
            <v>PRODUCTO TERMINADO</v>
          </cell>
        </row>
        <row r="321">
          <cell r="A321" t="str">
            <v>C4227AWR</v>
          </cell>
          <cell r="B321" t="str">
            <v>LOMO LISO</v>
          </cell>
          <cell r="C321" t="str">
            <v>VACUNO</v>
          </cell>
          <cell r="D321" t="str">
            <v>CANADA</v>
          </cell>
          <cell r="E321" t="str">
            <v>BLUE RIBBON</v>
          </cell>
          <cell r="F321" t="str">
            <v>CONGELADO</v>
          </cell>
          <cell r="G321" t="str">
            <v>AAA</v>
          </cell>
          <cell r="H321" t="str">
            <v>1PC/B - 3B/C</v>
          </cell>
        </row>
        <row r="322">
          <cell r="A322">
            <v>389404</v>
          </cell>
          <cell r="B322" t="str">
            <v>LOMO LISO</v>
          </cell>
          <cell r="C322" t="str">
            <v>VACUNO</v>
          </cell>
          <cell r="D322" t="str">
            <v>BRASIL</v>
          </cell>
          <cell r="E322" t="str">
            <v>FRIBOI BLACK</v>
          </cell>
          <cell r="F322" t="str">
            <v>CONGELADO</v>
          </cell>
          <cell r="G322" t="str">
            <v>V</v>
          </cell>
          <cell r="H322" t="str">
            <v>1PC/B - 3-5B/C</v>
          </cell>
        </row>
        <row r="323">
          <cell r="A323">
            <v>88310</v>
          </cell>
          <cell r="B323" t="str">
            <v>LOMO LISO</v>
          </cell>
          <cell r="C323" t="str">
            <v>VACUNO</v>
          </cell>
          <cell r="D323" t="str">
            <v>USA</v>
          </cell>
          <cell r="E323" t="str">
            <v>5 STAR</v>
          </cell>
          <cell r="F323" t="str">
            <v>CONGELADO</v>
          </cell>
          <cell r="G323" t="str">
            <v>CHOICE</v>
          </cell>
          <cell r="H323" t="str">
            <v>1PC/B - 6B/C</v>
          </cell>
        </row>
        <row r="324">
          <cell r="A324" t="str">
            <v>C4276AHR</v>
          </cell>
          <cell r="B324" t="str">
            <v>LOMO LISO</v>
          </cell>
          <cell r="C324" t="str">
            <v>VACUNO</v>
          </cell>
          <cell r="D324" t="str">
            <v>CANADA</v>
          </cell>
          <cell r="E324" t="str">
            <v>CANADIAN DIAMOND BLACK ANGUS</v>
          </cell>
          <cell r="F324" t="str">
            <v>CONGELADO</v>
          </cell>
          <cell r="G324" t="str">
            <v>AAA</v>
          </cell>
          <cell r="H324" t="str">
            <v>1PC/B - 5B/C</v>
          </cell>
        </row>
        <row r="325">
          <cell r="A325" t="str">
            <v>C4227AW5R</v>
          </cell>
          <cell r="B325" t="str">
            <v>LOMO LISO</v>
          </cell>
          <cell r="C325" t="str">
            <v>VACUNO</v>
          </cell>
          <cell r="D325" t="str">
            <v>CANADA</v>
          </cell>
          <cell r="E325" t="str">
            <v>CANADIAN DIAMOND BLACK ANGUS</v>
          </cell>
          <cell r="F325" t="str">
            <v>CONGELADO</v>
          </cell>
          <cell r="G325" t="str">
            <v>AAA</v>
          </cell>
          <cell r="H325" t="str">
            <v>1PC/B - 3B/C</v>
          </cell>
        </row>
        <row r="326">
          <cell r="A326" t="str">
            <v>S4220AHR</v>
          </cell>
          <cell r="B326" t="str">
            <v>LOMO LISO</v>
          </cell>
          <cell r="C326" t="str">
            <v>VACUNO</v>
          </cell>
          <cell r="D326" t="str">
            <v>CANADA</v>
          </cell>
          <cell r="E326" t="str">
            <v>CLEAR RIVER FARMS</v>
          </cell>
          <cell r="F326" t="str">
            <v>CONGELADO</v>
          </cell>
          <cell r="G326" t="str">
            <v>NO ROLL</v>
          </cell>
          <cell r="H326" t="str">
            <v>1PC/B - 3B/C</v>
          </cell>
        </row>
        <row r="327">
          <cell r="A327">
            <v>10810</v>
          </cell>
          <cell r="B327" t="str">
            <v>LOMO LISO</v>
          </cell>
          <cell r="C327" t="str">
            <v>VACUNO</v>
          </cell>
          <cell r="D327" t="str">
            <v>USA</v>
          </cell>
          <cell r="E327" t="str">
            <v>SWIFT</v>
          </cell>
          <cell r="F327" t="str">
            <v>ENFRIADO</v>
          </cell>
          <cell r="G327" t="str">
            <v>PRIME</v>
          </cell>
          <cell r="H327" t="str">
            <v>1PC/B - 6B/C</v>
          </cell>
        </row>
        <row r="328">
          <cell r="A328" t="str">
            <v>L20BVCA</v>
          </cell>
          <cell r="B328" t="str">
            <v>LOMO LISO (BIFE)</v>
          </cell>
          <cell r="C328" t="str">
            <v>VACUNO</v>
          </cell>
          <cell r="D328" t="str">
            <v>USA/CANADA</v>
          </cell>
          <cell r="E328" t="str">
            <v>-</v>
          </cell>
          <cell r="F328" t="str">
            <v>CONGELADO</v>
          </cell>
          <cell r="G328" t="str">
            <v>-</v>
          </cell>
          <cell r="H328" t="str">
            <v>CAJA 7,5KG APROXX</v>
          </cell>
        </row>
        <row r="329">
          <cell r="A329" t="str">
            <v>LOLPAR</v>
          </cell>
          <cell r="B329" t="str">
            <v>LOMO LISO (PORCIONADO)</v>
          </cell>
          <cell r="C329" t="str">
            <v>VACUNO</v>
          </cell>
          <cell r="D329" t="str">
            <v>PARAGUAY</v>
          </cell>
          <cell r="E329" t="str">
            <v>FRIGOCHACO</v>
          </cell>
          <cell r="F329" t="str">
            <v>ENFRIADO</v>
          </cell>
          <cell r="G329" t="str">
            <v>-</v>
          </cell>
          <cell r="H329" t="str">
            <v>N/A</v>
          </cell>
        </row>
        <row r="330">
          <cell r="A330" t="str">
            <v>LLAIVEM</v>
          </cell>
          <cell r="B330" t="str">
            <v>LOMO LISO (TROZOS)</v>
          </cell>
          <cell r="C330" t="str">
            <v>VACUNO</v>
          </cell>
          <cell r="D330" t="str">
            <v>USA/CANADA</v>
          </cell>
          <cell r="E330" t="str">
            <v>-</v>
          </cell>
          <cell r="F330" t="str">
            <v>CONGELADO</v>
          </cell>
          <cell r="G330" t="str">
            <v>-</v>
          </cell>
          <cell r="H330" t="str">
            <v>CAJA 10,5KG APROXX</v>
          </cell>
        </row>
        <row r="331">
          <cell r="A331">
            <v>352303</v>
          </cell>
          <cell r="B331" t="str">
            <v>LOMO LISO (TROZOS)</v>
          </cell>
          <cell r="C331" t="str">
            <v>VACUNO</v>
          </cell>
          <cell r="D331" t="str">
            <v>BRASIL</v>
          </cell>
          <cell r="E331" t="str">
            <v>SWIFT</v>
          </cell>
          <cell r="F331" t="str">
            <v>ENFRIADO</v>
          </cell>
          <cell r="G331" t="str">
            <v>V</v>
          </cell>
          <cell r="H331" t="str">
            <v>1PC/B - 9-17B/C</v>
          </cell>
        </row>
        <row r="332">
          <cell r="A332">
            <v>4855</v>
          </cell>
          <cell r="B332" t="str">
            <v>LOMO LISO 3,5KG UP</v>
          </cell>
          <cell r="C332" t="str">
            <v>VACUNO</v>
          </cell>
          <cell r="D332" t="str">
            <v>BRASIL</v>
          </cell>
          <cell r="E332" t="str">
            <v>FRIBOI</v>
          </cell>
          <cell r="F332" t="str">
            <v>CONGELADO</v>
          </cell>
          <cell r="G332" t="str">
            <v>V</v>
          </cell>
          <cell r="H332" t="str">
            <v>1PC/B - 3-5B/C</v>
          </cell>
        </row>
        <row r="333">
          <cell r="A333">
            <v>387639</v>
          </cell>
          <cell r="B333" t="str">
            <v>LOMO LISO BISTEC MARINADO</v>
          </cell>
          <cell r="C333" t="str">
            <v>VACUNO</v>
          </cell>
          <cell r="D333" t="str">
            <v>BRASIL</v>
          </cell>
          <cell r="E333" t="str">
            <v>FRIBOI</v>
          </cell>
          <cell r="F333" t="str">
            <v>CONGELADO</v>
          </cell>
          <cell r="G333" t="str">
            <v>-</v>
          </cell>
          <cell r="H333" t="str">
            <v>-</v>
          </cell>
        </row>
        <row r="334">
          <cell r="A334">
            <v>388149</v>
          </cell>
          <cell r="B334" t="str">
            <v>LOMO LISO EN TROZOS</v>
          </cell>
          <cell r="C334" t="str">
            <v>VACUNO</v>
          </cell>
          <cell r="D334" t="str">
            <v>BRASIL</v>
          </cell>
          <cell r="E334" t="str">
            <v>MATURATTA</v>
          </cell>
          <cell r="F334" t="str">
            <v>CONGELADO</v>
          </cell>
          <cell r="G334" t="str">
            <v>V</v>
          </cell>
          <cell r="H334" t="str">
            <v>1PC/B - 12B/C</v>
          </cell>
        </row>
        <row r="335">
          <cell r="A335">
            <v>388150</v>
          </cell>
          <cell r="B335" t="str">
            <v>LOMO LISO MADURADO</v>
          </cell>
          <cell r="C335" t="str">
            <v>VACUNO</v>
          </cell>
          <cell r="D335" t="str">
            <v>BRASIL</v>
          </cell>
          <cell r="E335" t="str">
            <v>DO CHEF</v>
          </cell>
          <cell r="F335" t="str">
            <v>CONGELADO</v>
          </cell>
          <cell r="G335" t="str">
            <v>V</v>
          </cell>
          <cell r="H335" t="str">
            <v>1PC/B - 3-5B/C</v>
          </cell>
        </row>
        <row r="336">
          <cell r="A336">
            <v>1120766</v>
          </cell>
          <cell r="B336" t="str">
            <v>LOMO LISO PORCIONADO</v>
          </cell>
          <cell r="C336" t="str">
            <v>VACUNO</v>
          </cell>
          <cell r="D336" t="str">
            <v>VARIABLE</v>
          </cell>
          <cell r="E336" t="str">
            <v>VARIABLE</v>
          </cell>
          <cell r="F336" t="str">
            <v>ENFRIADO</v>
          </cell>
          <cell r="G336" t="str">
            <v>-</v>
          </cell>
          <cell r="H336" t="str">
            <v>PRODUCTO TERMINADO</v>
          </cell>
        </row>
        <row r="337">
          <cell r="A337">
            <v>55820</v>
          </cell>
          <cell r="B337" t="str">
            <v>LOMO N.2</v>
          </cell>
          <cell r="C337" t="str">
            <v>CERDO</v>
          </cell>
          <cell r="D337" t="str">
            <v>USA</v>
          </cell>
          <cell r="E337" t="str">
            <v>SWIFT</v>
          </cell>
          <cell r="F337" t="str">
            <v>CONGELADO</v>
          </cell>
          <cell r="G337" t="str">
            <v>-</v>
          </cell>
          <cell r="H337" t="str">
            <v>1PC/B - 6B/C</v>
          </cell>
        </row>
        <row r="338">
          <cell r="A338" t="str">
            <v>LBL-38</v>
          </cell>
          <cell r="B338" t="str">
            <v>LOMO PORCIONADO</v>
          </cell>
          <cell r="C338" t="str">
            <v>CERDO</v>
          </cell>
          <cell r="D338" t="str">
            <v>BRASIL</v>
          </cell>
          <cell r="E338" t="str">
            <v>SEARA</v>
          </cell>
          <cell r="F338" t="str">
            <v>CONGELADO</v>
          </cell>
          <cell r="G338" t="str">
            <v>-</v>
          </cell>
          <cell r="H338" t="str">
            <v>0,7-1KG/B - 18-22KG/C</v>
          </cell>
        </row>
        <row r="339">
          <cell r="A339">
            <v>4958</v>
          </cell>
          <cell r="B339" t="str">
            <v>LOMO VETADO</v>
          </cell>
          <cell r="C339" t="str">
            <v>VACUNO</v>
          </cell>
          <cell r="D339" t="str">
            <v>BRASIL</v>
          </cell>
          <cell r="E339">
            <v>1953</v>
          </cell>
          <cell r="F339" t="str">
            <v>CONGELADO</v>
          </cell>
          <cell r="G339" t="str">
            <v>V</v>
          </cell>
          <cell r="H339" t="str">
            <v>1PC/B - 8-16B/C</v>
          </cell>
        </row>
        <row r="340">
          <cell r="A340">
            <v>389406</v>
          </cell>
          <cell r="B340" t="str">
            <v>LOMO VETADO</v>
          </cell>
          <cell r="C340" t="str">
            <v>VACUNO</v>
          </cell>
          <cell r="D340" t="str">
            <v>BRASIL</v>
          </cell>
          <cell r="E340" t="str">
            <v>FRIBOI BLACK</v>
          </cell>
          <cell r="F340" t="str">
            <v>CONGELADO</v>
          </cell>
          <cell r="G340" t="str">
            <v>V</v>
          </cell>
          <cell r="H340" t="str">
            <v>1PC/B - 6-12B/C</v>
          </cell>
        </row>
        <row r="341">
          <cell r="A341">
            <v>354942</v>
          </cell>
          <cell r="B341" t="str">
            <v>LOMO VETADO 1KG UP</v>
          </cell>
          <cell r="C341" t="str">
            <v>VACUNO</v>
          </cell>
          <cell r="D341" t="str">
            <v>BRASIL</v>
          </cell>
          <cell r="E341" t="str">
            <v>FRIBOI</v>
          </cell>
          <cell r="F341" t="str">
            <v>CONGELADO</v>
          </cell>
          <cell r="G341" t="str">
            <v>V</v>
          </cell>
          <cell r="H341" t="str">
            <v>1PC/B - 8-12B/C</v>
          </cell>
        </row>
        <row r="342">
          <cell r="A342">
            <v>88127</v>
          </cell>
          <cell r="B342" t="str">
            <v>LOMO VETADO</v>
          </cell>
          <cell r="C342" t="str">
            <v>VACUNO</v>
          </cell>
          <cell r="D342" t="str">
            <v>USA</v>
          </cell>
          <cell r="E342" t="str">
            <v>5 STAR</v>
          </cell>
          <cell r="F342" t="str">
            <v>ENFRIADO</v>
          </cell>
          <cell r="G342" t="str">
            <v>CHOICE</v>
          </cell>
          <cell r="H342" t="str">
            <v>1PC/B - 5B/C</v>
          </cell>
        </row>
        <row r="343">
          <cell r="A343" t="str">
            <v>C2146AHR</v>
          </cell>
          <cell r="B343" t="str">
            <v>LOMO VETADO</v>
          </cell>
          <cell r="C343" t="str">
            <v>VACUNO</v>
          </cell>
          <cell r="D343" t="str">
            <v>CANADA</v>
          </cell>
          <cell r="E343" t="str">
            <v>CANADIAN DIAMOND BLACK ANGUS</v>
          </cell>
          <cell r="F343" t="str">
            <v>CONGELADO</v>
          </cell>
          <cell r="G343" t="str">
            <v>AAA</v>
          </cell>
          <cell r="H343" t="str">
            <v>1PC/B - 3B/C</v>
          </cell>
        </row>
        <row r="344">
          <cell r="A344">
            <v>355789</v>
          </cell>
          <cell r="B344" t="str">
            <v>LOMO VETADO</v>
          </cell>
          <cell r="C344" t="str">
            <v>VACUNO</v>
          </cell>
          <cell r="D344" t="str">
            <v>BRASIL</v>
          </cell>
          <cell r="E344" t="str">
            <v>FRIBOI</v>
          </cell>
          <cell r="F344" t="str">
            <v>ENFRIADO</v>
          </cell>
          <cell r="G344" t="str">
            <v>V</v>
          </cell>
          <cell r="H344" t="str">
            <v>1PC/B - 5-20B/C</v>
          </cell>
        </row>
        <row r="345">
          <cell r="A345" t="str">
            <v>S2140AHR</v>
          </cell>
          <cell r="B345" t="str">
            <v>LOMO VETADO</v>
          </cell>
          <cell r="C345" t="str">
            <v>VACUNO</v>
          </cell>
          <cell r="D345" t="str">
            <v>CANADA</v>
          </cell>
          <cell r="E345" t="str">
            <v>CLEAR RIVER FARMS</v>
          </cell>
          <cell r="F345" t="str">
            <v>CONGELADO</v>
          </cell>
          <cell r="G345" t="str">
            <v>NO ROLL</v>
          </cell>
          <cell r="H345" t="str">
            <v>1PC/B - 3B/C</v>
          </cell>
        </row>
        <row r="346">
          <cell r="A346">
            <v>12124</v>
          </cell>
          <cell r="B346" t="str">
            <v>LOMO VETADO</v>
          </cell>
          <cell r="C346" t="str">
            <v>VACUNO</v>
          </cell>
          <cell r="D346" t="str">
            <v>USA</v>
          </cell>
          <cell r="E346" t="str">
            <v>SWIFT</v>
          </cell>
          <cell r="F346" t="str">
            <v>ENFRIADO</v>
          </cell>
          <cell r="G346" t="str">
            <v>PRIME</v>
          </cell>
          <cell r="H346" t="str">
            <v>1PC/B - 2B/C</v>
          </cell>
        </row>
        <row r="347">
          <cell r="A347" t="str">
            <v>LOVPAR</v>
          </cell>
          <cell r="B347" t="str">
            <v>LOMO VETADO (PORCIONADO)</v>
          </cell>
          <cell r="C347" t="str">
            <v>VACUNO</v>
          </cell>
          <cell r="D347" t="str">
            <v>PARAGUAY</v>
          </cell>
          <cell r="E347" t="str">
            <v>FRIGOCHACO</v>
          </cell>
          <cell r="F347" t="str">
            <v>ENFRIADO</v>
          </cell>
          <cell r="G347" t="str">
            <v>-</v>
          </cell>
          <cell r="H347" t="str">
            <v>N/A</v>
          </cell>
        </row>
        <row r="348">
          <cell r="A348">
            <v>390030</v>
          </cell>
          <cell r="B348" t="str">
            <v>LOMO VETADO 1KG UP</v>
          </cell>
          <cell r="C348" t="str">
            <v>VACUNO</v>
          </cell>
          <cell r="D348" t="str">
            <v>BRASIL</v>
          </cell>
          <cell r="E348" t="str">
            <v>SWIFT</v>
          </cell>
          <cell r="F348" t="str">
            <v>CONGELADO</v>
          </cell>
          <cell r="G348" t="str">
            <v>U</v>
          </cell>
          <cell r="H348" t="str">
            <v>1PC/B - 6-15B/C</v>
          </cell>
        </row>
        <row r="349">
          <cell r="A349">
            <v>21090</v>
          </cell>
          <cell r="B349" t="str">
            <v>LOMO VETADO C/H</v>
          </cell>
          <cell r="C349" t="str">
            <v>VACUNO</v>
          </cell>
          <cell r="D349" t="str">
            <v>USA</v>
          </cell>
          <cell r="E349" t="str">
            <v>SWIFT</v>
          </cell>
          <cell r="F349" t="str">
            <v>CONGELADO</v>
          </cell>
          <cell r="G349" t="str">
            <v>CHOICE</v>
          </cell>
          <cell r="H349" t="str">
            <v>1PC/B - 3B/C</v>
          </cell>
        </row>
        <row r="350">
          <cell r="A350">
            <v>90098</v>
          </cell>
          <cell r="B350" t="str">
            <v>LOMO VETADO C/H</v>
          </cell>
          <cell r="C350" t="str">
            <v>VACUNO</v>
          </cell>
          <cell r="D350" t="str">
            <v>USA</v>
          </cell>
          <cell r="E350" t="str">
            <v>CAB</v>
          </cell>
          <cell r="F350" t="str">
            <v>CONGELADO</v>
          </cell>
          <cell r="G350" t="str">
            <v>CHOICE</v>
          </cell>
          <cell r="H350" t="str">
            <v>1PC/B - 4B/C</v>
          </cell>
        </row>
        <row r="351">
          <cell r="A351" t="str">
            <v>C2344AHR</v>
          </cell>
          <cell r="B351" t="str">
            <v>LOMO VETADO C/H</v>
          </cell>
          <cell r="C351" t="str">
            <v>VACUNO</v>
          </cell>
          <cell r="D351" t="str">
            <v>CANADA</v>
          </cell>
          <cell r="E351" t="str">
            <v>BLUE RIBBON</v>
          </cell>
          <cell r="F351" t="str">
            <v>CONGELADO</v>
          </cell>
          <cell r="G351" t="str">
            <v>AA</v>
          </cell>
          <cell r="H351" t="str">
            <v>1PC/B - 3B/C</v>
          </cell>
        </row>
        <row r="352">
          <cell r="A352" t="str">
            <v>CBSBVC8</v>
          </cell>
          <cell r="B352" t="str">
            <v>LOMO VETADO C/H</v>
          </cell>
          <cell r="C352" t="str">
            <v>VACUNO</v>
          </cell>
          <cell r="D352" t="str">
            <v>USA/CANADA</v>
          </cell>
          <cell r="E352" t="str">
            <v>VARIABLE</v>
          </cell>
          <cell r="F352" t="str">
            <v>CONGELADO</v>
          </cell>
          <cell r="G352" t="str">
            <v>-</v>
          </cell>
          <cell r="H352" t="str">
            <v>CAJA 8KG APROXX</v>
          </cell>
        </row>
        <row r="353">
          <cell r="A353" t="str">
            <v>C2027AHR</v>
          </cell>
          <cell r="B353" t="str">
            <v>TOMAHAWK</v>
          </cell>
          <cell r="C353" t="str">
            <v>VACUNO</v>
          </cell>
          <cell r="D353" t="str">
            <v>CANADA</v>
          </cell>
          <cell r="E353" t="str">
            <v>BLUE RIBBON</v>
          </cell>
          <cell r="F353" t="str">
            <v>CONGELADO</v>
          </cell>
          <cell r="G353" t="str">
            <v>AAA</v>
          </cell>
          <cell r="H353" t="str">
            <v>1PC/B - 2B/C</v>
          </cell>
        </row>
        <row r="354">
          <cell r="A354">
            <v>379659</v>
          </cell>
          <cell r="B354" t="str">
            <v>LOMO VETADO EN TROZOS</v>
          </cell>
          <cell r="C354" t="str">
            <v>VACUNO</v>
          </cell>
          <cell r="D354" t="str">
            <v>BRASIL</v>
          </cell>
          <cell r="E354" t="str">
            <v>FRIBOI</v>
          </cell>
          <cell r="F354" t="str">
            <v>ENFRIADO</v>
          </cell>
          <cell r="G354" t="str">
            <v>V</v>
          </cell>
          <cell r="H354" t="str">
            <v>1PC/B - 6-20B/C</v>
          </cell>
        </row>
        <row r="355">
          <cell r="A355">
            <v>388147</v>
          </cell>
          <cell r="B355" t="str">
            <v>LOMO VETADO EN TROZOS</v>
          </cell>
          <cell r="C355" t="str">
            <v>VACUNO</v>
          </cell>
          <cell r="D355" t="str">
            <v>BRASIL</v>
          </cell>
          <cell r="E355" t="str">
            <v>MATURATTA</v>
          </cell>
          <cell r="F355" t="str">
            <v>CONGELADO</v>
          </cell>
          <cell r="G355" t="str">
            <v>V</v>
          </cell>
          <cell r="H355" t="str">
            <v>1PC/B - 12B/C</v>
          </cell>
        </row>
        <row r="356">
          <cell r="A356">
            <v>379681</v>
          </cell>
          <cell r="B356" t="str">
            <v>LOMO VETADO EN TROZOS</v>
          </cell>
          <cell r="C356" t="str">
            <v>VACUNO</v>
          </cell>
          <cell r="D356" t="str">
            <v>BRASIL</v>
          </cell>
          <cell r="E356" t="str">
            <v>SWIFT</v>
          </cell>
          <cell r="F356" t="str">
            <v>ENFRIADO</v>
          </cell>
          <cell r="G356" t="str">
            <v>V</v>
          </cell>
          <cell r="H356" t="str">
            <v>1PC/B - 6-24B/C</v>
          </cell>
        </row>
        <row r="357">
          <cell r="A357">
            <v>357610</v>
          </cell>
          <cell r="B357" t="str">
            <v>LOMO VETADO EN TROZOS</v>
          </cell>
          <cell r="C357" t="str">
            <v>VACUNO</v>
          </cell>
          <cell r="D357" t="str">
            <v>BRASIL</v>
          </cell>
          <cell r="E357" t="str">
            <v>ANGLO</v>
          </cell>
          <cell r="F357" t="str">
            <v>ENFRIADO</v>
          </cell>
          <cell r="G357" t="str">
            <v>V</v>
          </cell>
          <cell r="H357" t="str">
            <v>1PC/B - 12-18B/C</v>
          </cell>
        </row>
        <row r="358">
          <cell r="A358">
            <v>389551</v>
          </cell>
          <cell r="B358" t="str">
            <v>LOMO VETADO MADURADO</v>
          </cell>
          <cell r="C358" t="str">
            <v>VACUNO</v>
          </cell>
          <cell r="D358" t="str">
            <v>BRASIL</v>
          </cell>
          <cell r="E358" t="str">
            <v>FRIBOI</v>
          </cell>
          <cell r="F358" t="str">
            <v>CONGELADO</v>
          </cell>
          <cell r="G358" t="str">
            <v>V</v>
          </cell>
          <cell r="H358" t="str">
            <v>1PC/B - 4-15B/C</v>
          </cell>
        </row>
        <row r="359">
          <cell r="A359">
            <v>20124</v>
          </cell>
          <cell r="B359" t="str">
            <v>LOMO VETADO S/H</v>
          </cell>
          <cell r="C359" t="str">
            <v>VACUNO</v>
          </cell>
          <cell r="D359" t="str">
            <v>USA</v>
          </cell>
          <cell r="E359" t="str">
            <v>SWIFT</v>
          </cell>
          <cell r="F359" t="str">
            <v>CONGELADO</v>
          </cell>
          <cell r="G359" t="str">
            <v>CHOICE</v>
          </cell>
          <cell r="H359" t="str">
            <v>1PC/B - 5B/C</v>
          </cell>
        </row>
        <row r="360">
          <cell r="A360">
            <v>34123</v>
          </cell>
          <cell r="B360" t="str">
            <v>LOMO VETADO S/H</v>
          </cell>
          <cell r="C360" t="str">
            <v>VACUNO</v>
          </cell>
          <cell r="D360" t="str">
            <v>USA</v>
          </cell>
          <cell r="E360" t="str">
            <v>SWIFT</v>
          </cell>
          <cell r="F360" t="str">
            <v>CONGELADO</v>
          </cell>
          <cell r="G360" t="str">
            <v>SELECT</v>
          </cell>
          <cell r="H360" t="str">
            <v>1PC/B - 5B/C</v>
          </cell>
        </row>
        <row r="361">
          <cell r="A361">
            <v>34124</v>
          </cell>
          <cell r="B361" t="str">
            <v>LOMO VETADO S/H</v>
          </cell>
          <cell r="C361" t="str">
            <v>VACUNO</v>
          </cell>
          <cell r="D361" t="str">
            <v>USA</v>
          </cell>
          <cell r="E361" t="str">
            <v>SWIFT</v>
          </cell>
          <cell r="F361" t="str">
            <v>CONGELADO</v>
          </cell>
          <cell r="G361" t="str">
            <v>SELECT</v>
          </cell>
          <cell r="H361" t="str">
            <v>1PC/B - 5B/C</v>
          </cell>
        </row>
        <row r="362">
          <cell r="A362">
            <v>90123</v>
          </cell>
          <cell r="B362" t="str">
            <v>LOMO VETADO S/H</v>
          </cell>
          <cell r="C362" t="str">
            <v>VACUNO</v>
          </cell>
          <cell r="D362" t="str">
            <v>USA</v>
          </cell>
          <cell r="E362" t="str">
            <v>CAB</v>
          </cell>
          <cell r="F362" t="str">
            <v>CONGELADO</v>
          </cell>
          <cell r="G362" t="str">
            <v>CHOICE</v>
          </cell>
          <cell r="H362" t="str">
            <v>1PC/B - 6B/C</v>
          </cell>
        </row>
        <row r="363">
          <cell r="A363">
            <v>90124</v>
          </cell>
          <cell r="B363" t="str">
            <v>LOMO VETADO S/H</v>
          </cell>
          <cell r="C363" t="str">
            <v>VACUNO</v>
          </cell>
          <cell r="D363" t="str">
            <v>USA</v>
          </cell>
          <cell r="E363" t="str">
            <v>CAB</v>
          </cell>
          <cell r="F363" t="str">
            <v>CONGELADO</v>
          </cell>
          <cell r="G363" t="str">
            <v>CHOICE</v>
          </cell>
          <cell r="H363" t="str">
            <v>1PC/B - 5B/C</v>
          </cell>
        </row>
        <row r="364">
          <cell r="A364" t="str">
            <v>SPS-15</v>
          </cell>
          <cell r="B364" t="str">
            <v>LONGANIZA COCIDA Y AHUMADA</v>
          </cell>
          <cell r="C364" t="str">
            <v>PROCESADO</v>
          </cell>
          <cell r="D364" t="str">
            <v>BRASIL</v>
          </cell>
          <cell r="E364" t="str">
            <v>SEARA</v>
          </cell>
          <cell r="F364" t="str">
            <v>ENFRIADO</v>
          </cell>
          <cell r="G364" t="str">
            <v>-</v>
          </cell>
          <cell r="H364" t="str">
            <v>CAJA 9KG</v>
          </cell>
        </row>
        <row r="365">
          <cell r="A365" t="str">
            <v>SPS-101</v>
          </cell>
          <cell r="B365" t="str">
            <v>LONGANIZA COCIDA Y AHUMADA 70G</v>
          </cell>
          <cell r="C365" t="str">
            <v>CERDO</v>
          </cell>
          <cell r="D365" t="str">
            <v>BRASIL</v>
          </cell>
          <cell r="E365" t="str">
            <v>SEARA</v>
          </cell>
          <cell r="F365" t="str">
            <v>CONGELADO</v>
          </cell>
          <cell r="G365" t="str">
            <v>-</v>
          </cell>
          <cell r="H365" t="str">
            <v>70G X 5 X 28</v>
          </cell>
        </row>
        <row r="366">
          <cell r="A366" t="str">
            <v>AM017</v>
          </cell>
          <cell r="B366" t="str">
            <v>LONGANIZA DE CERDO COCIDA Y AHUMADA</v>
          </cell>
          <cell r="C366" t="str">
            <v>-</v>
          </cell>
          <cell r="D366" t="str">
            <v>-</v>
          </cell>
          <cell r="E366" t="str">
            <v>-</v>
          </cell>
          <cell r="F366" t="str">
            <v>-</v>
          </cell>
          <cell r="G366" t="str">
            <v>-</v>
          </cell>
          <cell r="H366" t="str">
            <v>-</v>
          </cell>
        </row>
        <row r="367">
          <cell r="A367" t="str">
            <v>MTC-03</v>
          </cell>
          <cell r="B367" t="str">
            <v>MALAYA</v>
          </cell>
          <cell r="C367" t="str">
            <v>CERDO</v>
          </cell>
          <cell r="D367" t="str">
            <v>BRASIL</v>
          </cell>
          <cell r="E367" t="str">
            <v>LEBON</v>
          </cell>
          <cell r="F367" t="str">
            <v>CONGELADO</v>
          </cell>
          <cell r="G367" t="str">
            <v>-</v>
          </cell>
          <cell r="H367" t="str">
            <v>1PC/B - 21B/C</v>
          </cell>
        </row>
        <row r="368">
          <cell r="A368" t="str">
            <v>MTC-06</v>
          </cell>
          <cell r="B368" t="str">
            <v>MALAYA</v>
          </cell>
          <cell r="C368" t="str">
            <v>CERDO</v>
          </cell>
          <cell r="D368" t="str">
            <v>BRASIL</v>
          </cell>
          <cell r="E368" t="str">
            <v>CUISINE &amp; CO</v>
          </cell>
          <cell r="F368" t="str">
            <v>CONGELADO</v>
          </cell>
          <cell r="G368" t="str">
            <v>-</v>
          </cell>
          <cell r="H368" t="str">
            <v>1-2PC/B - 21B/C</v>
          </cell>
        </row>
        <row r="369">
          <cell r="A369">
            <v>358958</v>
          </cell>
          <cell r="B369" t="str">
            <v>MANUFACTURA DELANTERO</v>
          </cell>
          <cell r="C369" t="str">
            <v>VACUNO</v>
          </cell>
          <cell r="D369" t="str">
            <v>BRASIL</v>
          </cell>
          <cell r="E369" t="str">
            <v>FRIBOI</v>
          </cell>
          <cell r="F369" t="str">
            <v>CONGELADO</v>
          </cell>
          <cell r="G369" t="str">
            <v>V</v>
          </cell>
          <cell r="H369" t="str">
            <v>1PC/B - 1B/C</v>
          </cell>
        </row>
        <row r="370">
          <cell r="A370">
            <v>1087</v>
          </cell>
          <cell r="B370" t="str">
            <v>MANUFACTURA DELANTERO</v>
          </cell>
          <cell r="C370" t="str">
            <v>VACUNO</v>
          </cell>
          <cell r="D370" t="str">
            <v>BRASIL</v>
          </cell>
          <cell r="E370" t="str">
            <v>FRIBOI</v>
          </cell>
          <cell r="F370" t="str">
            <v>CONGELADO</v>
          </cell>
          <cell r="G370" t="str">
            <v>-</v>
          </cell>
          <cell r="H370" t="str">
            <v>CAJA 20-25KG APROXX</v>
          </cell>
        </row>
        <row r="371">
          <cell r="A371">
            <v>389893</v>
          </cell>
          <cell r="B371" t="str">
            <v>MANUFACTURA DELANTERO</v>
          </cell>
          <cell r="C371" t="str">
            <v>VACUNO</v>
          </cell>
          <cell r="D371" t="str">
            <v>BRASIL</v>
          </cell>
          <cell r="E371" t="str">
            <v>FRIBOI</v>
          </cell>
          <cell r="F371" t="str">
            <v>CONGELADO</v>
          </cell>
          <cell r="G371" t="str">
            <v>V</v>
          </cell>
          <cell r="H371" t="str">
            <v>1PC/B - 1B/C</v>
          </cell>
        </row>
        <row r="372">
          <cell r="A372">
            <v>44257</v>
          </cell>
          <cell r="B372" t="str">
            <v>MARGARINA</v>
          </cell>
          <cell r="C372" t="str">
            <v>PROCESADO</v>
          </cell>
          <cell r="D372" t="str">
            <v>BRASIL</v>
          </cell>
          <cell r="E372" t="str">
            <v>SOYA</v>
          </cell>
          <cell r="F372" t="str">
            <v>ENFRIADO</v>
          </cell>
          <cell r="G372" t="str">
            <v>-</v>
          </cell>
          <cell r="H372" t="str">
            <v>12X500G</v>
          </cell>
        </row>
        <row r="373">
          <cell r="A373">
            <v>44258</v>
          </cell>
          <cell r="B373" t="str">
            <v>MARGARINA</v>
          </cell>
          <cell r="C373" t="str">
            <v>PROCESADO</v>
          </cell>
          <cell r="D373" t="str">
            <v>BRASIL</v>
          </cell>
          <cell r="E373" t="str">
            <v>SOYA</v>
          </cell>
          <cell r="F373" t="str">
            <v>ENFRIADO</v>
          </cell>
          <cell r="G373" t="str">
            <v>-</v>
          </cell>
          <cell r="H373" t="str">
            <v>BALDE 15KG</v>
          </cell>
        </row>
        <row r="374">
          <cell r="A374">
            <v>55855</v>
          </cell>
          <cell r="B374" t="str">
            <v>MARGARINA</v>
          </cell>
          <cell r="C374" t="str">
            <v>PROCESADO</v>
          </cell>
          <cell r="D374" t="str">
            <v>BRASIL</v>
          </cell>
          <cell r="E374" t="str">
            <v>CUKIN</v>
          </cell>
          <cell r="F374" t="str">
            <v>ENFRIADO</v>
          </cell>
          <cell r="G374" t="str">
            <v>-</v>
          </cell>
          <cell r="H374" t="str">
            <v>7,5KG/B - 4B/C</v>
          </cell>
        </row>
        <row r="375">
          <cell r="A375">
            <v>60911</v>
          </cell>
          <cell r="B375" t="str">
            <v>MARGARINA</v>
          </cell>
          <cell r="C375" t="str">
            <v>PROCESADO</v>
          </cell>
          <cell r="D375" t="str">
            <v>BRASIL</v>
          </cell>
          <cell r="E375" t="str">
            <v>CREMOSY</v>
          </cell>
          <cell r="F375" t="str">
            <v>ENFRIADO</v>
          </cell>
          <cell r="G375" t="str">
            <v>-</v>
          </cell>
          <cell r="H375" t="str">
            <v>12X500G</v>
          </cell>
        </row>
        <row r="376">
          <cell r="A376">
            <v>60912</v>
          </cell>
          <cell r="B376" t="str">
            <v>MARGARINA</v>
          </cell>
          <cell r="C376" t="str">
            <v>PROCESADO</v>
          </cell>
          <cell r="D376" t="str">
            <v>BRASIL</v>
          </cell>
          <cell r="E376" t="str">
            <v>CREMOSY</v>
          </cell>
          <cell r="F376" t="str">
            <v>ENFRIADO</v>
          </cell>
          <cell r="G376" t="str">
            <v>-</v>
          </cell>
          <cell r="H376" t="str">
            <v>24X250G</v>
          </cell>
        </row>
        <row r="377">
          <cell r="A377">
            <v>999290</v>
          </cell>
          <cell r="B377" t="str">
            <v>MARGARINA</v>
          </cell>
          <cell r="C377" t="str">
            <v>PROCESADO</v>
          </cell>
          <cell r="D377" t="str">
            <v>BRASIL</v>
          </cell>
          <cell r="E377" t="str">
            <v>PRIMOR</v>
          </cell>
          <cell r="F377" t="str">
            <v>ENFRIADO</v>
          </cell>
          <cell r="G377" t="str">
            <v>-</v>
          </cell>
          <cell r="H377" t="str">
            <v>12X500G</v>
          </cell>
        </row>
        <row r="378">
          <cell r="A378" t="str">
            <v>MGE-01</v>
          </cell>
          <cell r="B378" t="str">
            <v>MARGARINA</v>
          </cell>
          <cell r="C378" t="str">
            <v>PROCESADO</v>
          </cell>
          <cell r="D378" t="str">
            <v>BRASIL</v>
          </cell>
          <cell r="E378" t="str">
            <v>GRADINA</v>
          </cell>
          <cell r="F378" t="str">
            <v>ENFRIADO</v>
          </cell>
          <cell r="G378" t="str">
            <v>-</v>
          </cell>
          <cell r="H378" t="str">
            <v>6X2KG</v>
          </cell>
        </row>
        <row r="379">
          <cell r="A379">
            <v>56692</v>
          </cell>
          <cell r="B379" t="str">
            <v>MARGARINA</v>
          </cell>
          <cell r="C379" t="str">
            <v>PROCESADO</v>
          </cell>
          <cell r="D379" t="str">
            <v>BRASIL</v>
          </cell>
          <cell r="E379" t="str">
            <v>RICCA</v>
          </cell>
          <cell r="F379" t="str">
            <v>ENFRIADO</v>
          </cell>
          <cell r="G379" t="str">
            <v>-</v>
          </cell>
          <cell r="H379" t="str">
            <v>6X2KG</v>
          </cell>
        </row>
        <row r="380">
          <cell r="A380" t="str">
            <v>AM018</v>
          </cell>
          <cell r="B380" t="str">
            <v>MARGARINA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-</v>
          </cell>
          <cell r="H380" t="str">
            <v>-</v>
          </cell>
        </row>
        <row r="381">
          <cell r="A381" t="str">
            <v>AM019</v>
          </cell>
          <cell r="B381" t="str">
            <v>MARGARINA</v>
          </cell>
          <cell r="C381" t="str">
            <v>-</v>
          </cell>
          <cell r="D381" t="str">
            <v>-</v>
          </cell>
          <cell r="E381" t="str">
            <v>-</v>
          </cell>
          <cell r="F381" t="str">
            <v>-</v>
          </cell>
          <cell r="G381" t="str">
            <v>-</v>
          </cell>
          <cell r="H381" t="str">
            <v>-</v>
          </cell>
        </row>
        <row r="382">
          <cell r="A382" t="str">
            <v>AM020</v>
          </cell>
          <cell r="B382" t="str">
            <v>MARGARINA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</row>
        <row r="383">
          <cell r="A383" t="str">
            <v>HS</v>
          </cell>
          <cell r="B383" t="str">
            <v>MARGARINA</v>
          </cell>
          <cell r="C383" t="str">
            <v>PROCESADO</v>
          </cell>
          <cell r="D383" t="str">
            <v>BRASIL</v>
          </cell>
          <cell r="E383" t="str">
            <v>PRIMOR</v>
          </cell>
          <cell r="F383" t="str">
            <v>ENFRIADO</v>
          </cell>
          <cell r="G383" t="str">
            <v>-</v>
          </cell>
          <cell r="H383" t="str">
            <v>1 BALDE</v>
          </cell>
        </row>
        <row r="384">
          <cell r="A384">
            <v>56691</v>
          </cell>
          <cell r="B384" t="str">
            <v>MARGARINA</v>
          </cell>
          <cell r="C384" t="str">
            <v>PROCESADO</v>
          </cell>
          <cell r="D384" t="str">
            <v>BRASIL</v>
          </cell>
          <cell r="E384" t="str">
            <v>PRIMOR</v>
          </cell>
          <cell r="F384" t="str">
            <v>ENFRIADO</v>
          </cell>
          <cell r="G384" t="str">
            <v>-</v>
          </cell>
          <cell r="H384" t="str">
            <v>TARRO 15KG</v>
          </cell>
        </row>
        <row r="385">
          <cell r="A385" t="str">
            <v>MCO-01</v>
          </cell>
          <cell r="B385" t="str">
            <v>MARGARINA</v>
          </cell>
          <cell r="C385" t="str">
            <v>PROCESADO</v>
          </cell>
          <cell r="D385" t="str">
            <v>BRASIL</v>
          </cell>
          <cell r="E385" t="str">
            <v>CUISINE &amp; CO</v>
          </cell>
          <cell r="F385" t="str">
            <v>ENFRIADO</v>
          </cell>
          <cell r="G385" t="str">
            <v>-</v>
          </cell>
          <cell r="H385" t="str">
            <v>500G/B - 12B/C</v>
          </cell>
        </row>
        <row r="386">
          <cell r="A386">
            <v>999833</v>
          </cell>
          <cell r="B386" t="str">
            <v>MARGARINA (CREME DE LEITE)</v>
          </cell>
          <cell r="C386" t="str">
            <v>PROCESADO</v>
          </cell>
          <cell r="D386" t="str">
            <v>BRASIL</v>
          </cell>
          <cell r="E386" t="str">
            <v>DELICIA</v>
          </cell>
          <cell r="F386" t="str">
            <v>ENFRIADO</v>
          </cell>
          <cell r="G386" t="str">
            <v>-</v>
          </cell>
          <cell r="H386" t="str">
            <v>12X500G</v>
          </cell>
        </row>
        <row r="387">
          <cell r="A387">
            <v>54797</v>
          </cell>
          <cell r="B387" t="str">
            <v>MARGARINA (SUPREME)</v>
          </cell>
          <cell r="C387" t="str">
            <v>PROCESADO</v>
          </cell>
          <cell r="D387" t="str">
            <v>BRASIL</v>
          </cell>
          <cell r="E387" t="str">
            <v>DELICIA</v>
          </cell>
          <cell r="F387" t="str">
            <v>ENFRIADO</v>
          </cell>
          <cell r="G387" t="str">
            <v>-</v>
          </cell>
          <cell r="H387" t="str">
            <v>12X500G</v>
          </cell>
        </row>
        <row r="388">
          <cell r="A388">
            <v>55855</v>
          </cell>
          <cell r="B388" t="str">
            <v>MARGARINA 75% LIPIDOS</v>
          </cell>
          <cell r="C388" t="str">
            <v>PROCESADO</v>
          </cell>
          <cell r="D388" t="str">
            <v>BRASIL</v>
          </cell>
          <cell r="E388" t="str">
            <v>CUKIN</v>
          </cell>
          <cell r="F388" t="str">
            <v>ENFRIADO</v>
          </cell>
          <cell r="G388" t="str">
            <v>-</v>
          </cell>
          <cell r="H388" t="str">
            <v>CAJA 10KG</v>
          </cell>
        </row>
        <row r="389">
          <cell r="A389" t="str">
            <v>MGB-01</v>
          </cell>
          <cell r="B389" t="str">
            <v>MARGARINA BOLO</v>
          </cell>
          <cell r="C389" t="str">
            <v>PROCESADO</v>
          </cell>
          <cell r="D389" t="str">
            <v>BRASIL</v>
          </cell>
          <cell r="E389" t="str">
            <v>GRADINA</v>
          </cell>
          <cell r="F389" t="str">
            <v>ENFRIADO</v>
          </cell>
          <cell r="G389" t="str">
            <v>-</v>
          </cell>
          <cell r="H389" t="str">
            <v>6X2KG</v>
          </cell>
        </row>
        <row r="390">
          <cell r="A390" t="str">
            <v>MDC-02</v>
          </cell>
          <cell r="B390" t="str">
            <v>MARGARINA CON SAL</v>
          </cell>
          <cell r="C390" t="str">
            <v>PROCESADO</v>
          </cell>
          <cell r="D390" t="str">
            <v>BRASIL</v>
          </cell>
          <cell r="E390" t="str">
            <v>DELICIA</v>
          </cell>
          <cell r="F390" t="str">
            <v>ENFRIADO</v>
          </cell>
          <cell r="G390" t="str">
            <v>-</v>
          </cell>
          <cell r="H390" t="str">
            <v>500G/B - 12B/C</v>
          </cell>
        </row>
        <row r="391">
          <cell r="A391" t="str">
            <v>MDC-01</v>
          </cell>
          <cell r="B391" t="str">
            <v>MARGARINA CON SAL</v>
          </cell>
          <cell r="C391" t="str">
            <v>PROCESADO</v>
          </cell>
          <cell r="D391" t="str">
            <v>BRASIL</v>
          </cell>
          <cell r="E391" t="str">
            <v>DELICIA</v>
          </cell>
          <cell r="F391" t="str">
            <v>ENFRIADO</v>
          </cell>
          <cell r="G391" t="str">
            <v>-</v>
          </cell>
          <cell r="H391" t="str">
            <v>250G/B - 24B/C</v>
          </cell>
        </row>
        <row r="392">
          <cell r="A392">
            <v>44949</v>
          </cell>
          <cell r="B392" t="str">
            <v>MARGARINA CROISSANT</v>
          </cell>
          <cell r="C392" t="str">
            <v>PROCESADO</v>
          </cell>
          <cell r="D392" t="str">
            <v>BRASIL</v>
          </cell>
          <cell r="E392" t="str">
            <v>GRADINA</v>
          </cell>
          <cell r="F392" t="str">
            <v>ENFRIADO</v>
          </cell>
          <cell r="G392" t="str">
            <v>-</v>
          </cell>
          <cell r="H392" t="str">
            <v>12X2KG</v>
          </cell>
        </row>
        <row r="393">
          <cell r="A393" t="str">
            <v>MGC-01</v>
          </cell>
          <cell r="B393" t="str">
            <v>MARGARINA CROISSANT</v>
          </cell>
          <cell r="C393" t="str">
            <v>PROCESADO</v>
          </cell>
          <cell r="D393" t="str">
            <v>BRASIL</v>
          </cell>
          <cell r="E393" t="str">
            <v>GRADINA</v>
          </cell>
          <cell r="F393" t="str">
            <v>ENFRIADO</v>
          </cell>
          <cell r="G393" t="str">
            <v>-</v>
          </cell>
          <cell r="H393" t="str">
            <v>6X2KG</v>
          </cell>
        </row>
        <row r="394">
          <cell r="A394">
            <v>44521</v>
          </cell>
          <cell r="B394" t="str">
            <v>MARGARINA EVERYDAY</v>
          </cell>
          <cell r="C394" t="str">
            <v>PROCESADO</v>
          </cell>
          <cell r="D394" t="str">
            <v>BRASIL</v>
          </cell>
          <cell r="E394" t="str">
            <v>PRIMOR</v>
          </cell>
          <cell r="F394" t="str">
            <v>ENFRIADO</v>
          </cell>
          <cell r="G394" t="str">
            <v>-</v>
          </cell>
          <cell r="H394" t="str">
            <v>12X500G</v>
          </cell>
        </row>
        <row r="395">
          <cell r="A395" t="str">
            <v>MGF-01</v>
          </cell>
          <cell r="B395" t="str">
            <v>MARGARINA FOLH</v>
          </cell>
          <cell r="C395" t="str">
            <v>PROCESADO</v>
          </cell>
          <cell r="D395" t="str">
            <v>BRASIL</v>
          </cell>
          <cell r="E395" t="str">
            <v>GRADINA</v>
          </cell>
          <cell r="F395" t="str">
            <v>ENFRIADO</v>
          </cell>
          <cell r="G395" t="str">
            <v>-</v>
          </cell>
          <cell r="H395" t="str">
            <v>6X2KG</v>
          </cell>
        </row>
        <row r="396">
          <cell r="A396" t="str">
            <v>MDC-1</v>
          </cell>
          <cell r="B396" t="str">
            <v>MARGARINA VEGETAL DE MESA</v>
          </cell>
          <cell r="C396" t="str">
            <v>PROCESADO</v>
          </cell>
          <cell r="D396" t="str">
            <v>BRASIL</v>
          </cell>
          <cell r="E396" t="str">
            <v>DELICIA SUPREME</v>
          </cell>
          <cell r="F396" t="str">
            <v>ENFRIADO</v>
          </cell>
          <cell r="G396" t="str">
            <v>-</v>
          </cell>
          <cell r="H396" t="str">
            <v>500G/B - 12B/C</v>
          </cell>
        </row>
        <row r="397">
          <cell r="A397" t="str">
            <v>MD-04</v>
          </cell>
          <cell r="B397" t="str">
            <v>MARGARINA VEGETAL DE MESA</v>
          </cell>
          <cell r="C397" t="str">
            <v>PROCESADO</v>
          </cell>
          <cell r="D397" t="str">
            <v>BRASIL</v>
          </cell>
          <cell r="E397" t="str">
            <v>DELICIA SUPREME</v>
          </cell>
          <cell r="F397" t="str">
            <v>ENFRIADO</v>
          </cell>
          <cell r="G397" t="str">
            <v>-</v>
          </cell>
          <cell r="H397" t="str">
            <v>250G/B - 24B/C</v>
          </cell>
        </row>
        <row r="398">
          <cell r="A398" t="str">
            <v>MB-34</v>
          </cell>
          <cell r="B398" t="str">
            <v>MDM POLLO</v>
          </cell>
          <cell r="C398" t="str">
            <v>POLLO</v>
          </cell>
          <cell r="D398" t="str">
            <v>BRASIL</v>
          </cell>
          <cell r="E398" t="str">
            <v>SEARA</v>
          </cell>
          <cell r="F398" t="str">
            <v>CONGELADO</v>
          </cell>
          <cell r="G398" t="str">
            <v>-</v>
          </cell>
          <cell r="H398" t="str">
            <v>CAJA 20KG</v>
          </cell>
        </row>
        <row r="399">
          <cell r="A399" t="str">
            <v>AM021</v>
          </cell>
          <cell r="B399" t="str">
            <v>MEATBALLS</v>
          </cell>
          <cell r="C399" t="str">
            <v>-</v>
          </cell>
          <cell r="D399" t="str">
            <v>-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</row>
        <row r="400">
          <cell r="A400" t="str">
            <v>AM022</v>
          </cell>
          <cell r="B400" t="str">
            <v>MEATBALLS ITALIAN</v>
          </cell>
          <cell r="C400" t="str">
            <v>-</v>
          </cell>
          <cell r="D400" t="str">
            <v>-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</row>
        <row r="401">
          <cell r="A401" t="str">
            <v>FIM-01</v>
          </cell>
          <cell r="B401" t="str">
            <v>MEDALLONES DE FILETE IQF</v>
          </cell>
          <cell r="C401" t="str">
            <v>CERDO</v>
          </cell>
          <cell r="D401" t="str">
            <v>BRASIL</v>
          </cell>
          <cell r="E401" t="str">
            <v>SEARA</v>
          </cell>
          <cell r="F401" t="str">
            <v>CONGELADO</v>
          </cell>
          <cell r="G401" t="str">
            <v>-</v>
          </cell>
          <cell r="H401" t="str">
            <v>0,8KG/B - 12B/C</v>
          </cell>
        </row>
        <row r="402">
          <cell r="A402">
            <v>59627</v>
          </cell>
          <cell r="B402" t="str">
            <v>MEDIO LOMO</v>
          </cell>
          <cell r="C402" t="str">
            <v>CERDO</v>
          </cell>
          <cell r="D402" t="str">
            <v>USA</v>
          </cell>
          <cell r="E402" t="str">
            <v>SWIFT</v>
          </cell>
          <cell r="F402" t="str">
            <v>CONGELADO</v>
          </cell>
          <cell r="G402" t="str">
            <v>-</v>
          </cell>
          <cell r="H402" t="str">
            <v xml:space="preserve">1PC/B - 8B/C </v>
          </cell>
        </row>
        <row r="403">
          <cell r="A403" t="str">
            <v>AM023</v>
          </cell>
          <cell r="B403" t="str">
            <v>MEXICAN STYLE GROUND</v>
          </cell>
          <cell r="C403" t="str">
            <v>-</v>
          </cell>
          <cell r="D403" t="str">
            <v>-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</row>
        <row r="404">
          <cell r="A404" t="str">
            <v>AEC-05</v>
          </cell>
          <cell r="B404" t="str">
            <v>MILANESA DE POLLO</v>
          </cell>
          <cell r="C404" t="str">
            <v>POLLO</v>
          </cell>
          <cell r="D404" t="str">
            <v>BRASIL</v>
          </cell>
          <cell r="E404" t="str">
            <v>SEARA</v>
          </cell>
          <cell r="F404" t="str">
            <v>CONGELADO</v>
          </cell>
          <cell r="G404" t="str">
            <v>-</v>
          </cell>
          <cell r="H404" t="str">
            <v>0,4KG - 12B/C</v>
          </cell>
        </row>
        <row r="405">
          <cell r="A405">
            <v>82352</v>
          </cell>
          <cell r="B405" t="str">
            <v>MOLLEJAS</v>
          </cell>
          <cell r="C405" t="str">
            <v>VACUNO M</v>
          </cell>
          <cell r="D405" t="str">
            <v>USA</v>
          </cell>
          <cell r="E405" t="str">
            <v>SWIFT</v>
          </cell>
          <cell r="F405" t="str">
            <v>CONGELADO</v>
          </cell>
          <cell r="G405" t="str">
            <v>-</v>
          </cell>
          <cell r="H405" t="str">
            <v xml:space="preserve">1PC/B - 36B/C </v>
          </cell>
        </row>
        <row r="406">
          <cell r="A406" t="str">
            <v>CV1660FCM</v>
          </cell>
          <cell r="B406" t="str">
            <v>MOLLEJAS</v>
          </cell>
          <cell r="C406" t="str">
            <v>VACUNO M</v>
          </cell>
          <cell r="D406" t="str">
            <v>CANADA</v>
          </cell>
          <cell r="E406" t="str">
            <v>BLUE RIBBON</v>
          </cell>
          <cell r="F406" t="str">
            <v>CONGELADO</v>
          </cell>
          <cell r="G406" t="str">
            <v>-</v>
          </cell>
          <cell r="H406" t="str">
            <v>2LB/B - 10B/C</v>
          </cell>
        </row>
        <row r="407">
          <cell r="A407" t="str">
            <v>V90020</v>
          </cell>
          <cell r="B407" t="str">
            <v>MOLLEJAS</v>
          </cell>
          <cell r="C407" t="str">
            <v>VACUNO M</v>
          </cell>
          <cell r="D407" t="str">
            <v>USA/CANADA</v>
          </cell>
          <cell r="E407" t="str">
            <v>-</v>
          </cell>
          <cell r="F407" t="str">
            <v>CONGELADO</v>
          </cell>
          <cell r="G407" t="str">
            <v>-</v>
          </cell>
          <cell r="H407" t="str">
            <v>PRODUCTO TERMINADO</v>
          </cell>
        </row>
        <row r="408">
          <cell r="A408">
            <v>82582</v>
          </cell>
          <cell r="B408" t="str">
            <v>MOLLEJAS</v>
          </cell>
          <cell r="C408" t="str">
            <v>VACUNO M</v>
          </cell>
          <cell r="D408" t="str">
            <v>USA</v>
          </cell>
          <cell r="E408" t="str">
            <v>SWIFT</v>
          </cell>
          <cell r="F408" t="str">
            <v>CONGELADO</v>
          </cell>
          <cell r="G408" t="str">
            <v>-</v>
          </cell>
          <cell r="H408" t="str">
            <v>1,5LB/B - 12B/C</v>
          </cell>
        </row>
        <row r="409">
          <cell r="A409" t="str">
            <v>MPT</v>
          </cell>
          <cell r="B409" t="str">
            <v>MUESTRAS PLAN TERRA</v>
          </cell>
          <cell r="C409" t="str">
            <v>PROCESADO</v>
          </cell>
          <cell r="D409" t="str">
            <v>USA</v>
          </cell>
          <cell r="E409" t="str">
            <v>PLANT TERRA</v>
          </cell>
          <cell r="F409" t="str">
            <v>CONGELADO</v>
          </cell>
          <cell r="G409" t="str">
            <v>-</v>
          </cell>
          <cell r="H409" t="str">
            <v>-</v>
          </cell>
        </row>
        <row r="410">
          <cell r="A410" t="str">
            <v>MVH</v>
          </cell>
          <cell r="B410" t="str">
            <v>MUESTRAS VEGANAS</v>
          </cell>
          <cell r="C410" t="str">
            <v>PROCESADO</v>
          </cell>
          <cell r="D410" t="str">
            <v>HOLANDA</v>
          </cell>
          <cell r="E410" t="str">
            <v>VIVERA</v>
          </cell>
          <cell r="F410" t="str">
            <v>CONGELADO</v>
          </cell>
          <cell r="G410" t="str">
            <v>-</v>
          </cell>
          <cell r="H410" t="str">
            <v>-</v>
          </cell>
        </row>
        <row r="411">
          <cell r="A411" t="str">
            <v>NCDESCUENT</v>
          </cell>
          <cell r="B411" t="str">
            <v>NC POR DESCUENTO COMERCIAL</v>
          </cell>
          <cell r="C411" t="str">
            <v>-</v>
          </cell>
          <cell r="D411" t="str">
            <v>-</v>
          </cell>
          <cell r="E411" t="str">
            <v>-</v>
          </cell>
          <cell r="F411" t="str">
            <v>-</v>
          </cell>
          <cell r="G411" t="str">
            <v>-</v>
          </cell>
          <cell r="H411" t="str">
            <v>-</v>
          </cell>
        </row>
        <row r="412">
          <cell r="A412" t="str">
            <v>SNF-112</v>
          </cell>
          <cell r="B412" t="str">
            <v>NUGGETS DE POLLO 1KG</v>
          </cell>
          <cell r="C412" t="str">
            <v>PROCESADO</v>
          </cell>
          <cell r="D412" t="str">
            <v>BRASIL</v>
          </cell>
          <cell r="E412" t="str">
            <v>SEARA</v>
          </cell>
          <cell r="F412" t="str">
            <v>CONGELADO</v>
          </cell>
          <cell r="G412" t="str">
            <v>-</v>
          </cell>
          <cell r="H412" t="str">
            <v>1KG/B - 10B/C</v>
          </cell>
        </row>
        <row r="413">
          <cell r="A413" t="str">
            <v>CPE-11</v>
          </cell>
          <cell r="B413" t="str">
            <v>NUGGETS DE POLLO 1KG (CHUNKS)</v>
          </cell>
          <cell r="C413" t="str">
            <v>PROCESADO</v>
          </cell>
          <cell r="D413" t="str">
            <v>BRASIL</v>
          </cell>
          <cell r="E413" t="str">
            <v>KEPAK</v>
          </cell>
          <cell r="F413" t="str">
            <v>CONGELADO</v>
          </cell>
          <cell r="G413" t="str">
            <v>-</v>
          </cell>
          <cell r="H413" t="str">
            <v>1KG/B - 10B/C</v>
          </cell>
        </row>
        <row r="414">
          <cell r="A414" t="str">
            <v>SNG-12</v>
          </cell>
          <cell r="B414" t="str">
            <v>NUGGETS DE POLLO 1KG (TAVUK)</v>
          </cell>
          <cell r="C414" t="str">
            <v>PROCESADO</v>
          </cell>
          <cell r="D414" t="str">
            <v>BRASIL</v>
          </cell>
          <cell r="E414" t="str">
            <v>KLEIN</v>
          </cell>
          <cell r="F414" t="str">
            <v>CONGELADO</v>
          </cell>
          <cell r="G414" t="str">
            <v>-</v>
          </cell>
          <cell r="H414" t="str">
            <v>1KG/B - 10B/C</v>
          </cell>
        </row>
        <row r="415">
          <cell r="A415" t="str">
            <v>SNF-109</v>
          </cell>
          <cell r="B415" t="str">
            <v>NUGGETS DE POLLO 3KG</v>
          </cell>
          <cell r="C415" t="str">
            <v>PROCESADO</v>
          </cell>
          <cell r="D415" t="str">
            <v>BRASIL</v>
          </cell>
          <cell r="E415" t="str">
            <v>SEARA</v>
          </cell>
          <cell r="F415" t="str">
            <v>CONGELADO</v>
          </cell>
          <cell r="G415" t="str">
            <v>-</v>
          </cell>
          <cell r="H415" t="str">
            <v>3KG/B - 4B/C</v>
          </cell>
        </row>
        <row r="416">
          <cell r="A416" t="str">
            <v>SNF-113</v>
          </cell>
          <cell r="B416" t="str">
            <v>NUGGETS DE POLLO 3KG</v>
          </cell>
          <cell r="C416" t="str">
            <v>PROCESADO</v>
          </cell>
          <cell r="D416" t="str">
            <v>BRASIL</v>
          </cell>
          <cell r="E416" t="str">
            <v>SEARA</v>
          </cell>
          <cell r="F416" t="str">
            <v>CONGELADO</v>
          </cell>
          <cell r="G416" t="str">
            <v>-</v>
          </cell>
          <cell r="H416" t="str">
            <v>3KG/B - 4B/C</v>
          </cell>
        </row>
        <row r="417">
          <cell r="A417" t="str">
            <v>SNF-111</v>
          </cell>
          <cell r="B417" t="str">
            <v>NUGGETS DE POLLO 400G</v>
          </cell>
          <cell r="C417" t="str">
            <v>PROCESADO</v>
          </cell>
          <cell r="D417" t="str">
            <v>BRASIL</v>
          </cell>
          <cell r="E417" t="str">
            <v>SEARA</v>
          </cell>
          <cell r="F417" t="str">
            <v>CONGELADO</v>
          </cell>
          <cell r="G417" t="str">
            <v>-</v>
          </cell>
          <cell r="H417" t="str">
            <v>400G/B - 26B/C</v>
          </cell>
        </row>
        <row r="418">
          <cell r="A418" t="str">
            <v>SNF-46</v>
          </cell>
          <cell r="B418" t="str">
            <v>NUGGETS DE POLLO 400G</v>
          </cell>
          <cell r="C418" t="str">
            <v>PROCESADO</v>
          </cell>
          <cell r="D418" t="str">
            <v>BRASIL</v>
          </cell>
          <cell r="E418" t="str">
            <v>LIDER</v>
          </cell>
          <cell r="F418" t="str">
            <v>CONGELADO</v>
          </cell>
          <cell r="G418" t="str">
            <v>-</v>
          </cell>
          <cell r="H418" t="str">
            <v>400G/B - 26B/C</v>
          </cell>
        </row>
        <row r="419">
          <cell r="A419" t="str">
            <v>OPP</v>
          </cell>
          <cell r="B419" t="str">
            <v>OPERACIÓN PRONTO PAGO</v>
          </cell>
          <cell r="C419" t="str">
            <v>-</v>
          </cell>
          <cell r="D419" t="str">
            <v>-</v>
          </cell>
          <cell r="E419" t="str">
            <v>-</v>
          </cell>
          <cell r="F419" t="str">
            <v>-</v>
          </cell>
          <cell r="G419" t="str">
            <v>-</v>
          </cell>
          <cell r="H419" t="str">
            <v>-</v>
          </cell>
        </row>
        <row r="420">
          <cell r="A420">
            <v>1829</v>
          </cell>
          <cell r="B420" t="str">
            <v>ORIGINAL JERKY</v>
          </cell>
          <cell r="C420" t="str">
            <v>PROCESADO</v>
          </cell>
          <cell r="D420" t="str">
            <v>BRASIL</v>
          </cell>
          <cell r="E420" t="str">
            <v>JACK LINKS</v>
          </cell>
          <cell r="F420" t="str">
            <v>SECO</v>
          </cell>
          <cell r="G420" t="str">
            <v>-</v>
          </cell>
          <cell r="H420" t="str">
            <v>BOLSITA 25G</v>
          </cell>
        </row>
        <row r="421">
          <cell r="A421">
            <v>88570</v>
          </cell>
          <cell r="B421" t="str">
            <v>OSOBUCO</v>
          </cell>
          <cell r="C421" t="str">
            <v>VACUNO M</v>
          </cell>
          <cell r="D421" t="str">
            <v>USA</v>
          </cell>
          <cell r="E421" t="str">
            <v>5 STAR</v>
          </cell>
          <cell r="F421" t="str">
            <v>ENFRIADO</v>
          </cell>
          <cell r="G421" t="str">
            <v>CHOICE</v>
          </cell>
          <cell r="H421" t="str">
            <v>2PC/B - 4B/C</v>
          </cell>
        </row>
        <row r="422">
          <cell r="A422" t="str">
            <v>V30006</v>
          </cell>
          <cell r="B422" t="str">
            <v>OSOBUCO</v>
          </cell>
          <cell r="C422" t="str">
            <v>VACUNO M</v>
          </cell>
          <cell r="D422" t="str">
            <v>USA</v>
          </cell>
          <cell r="E422" t="str">
            <v>-</v>
          </cell>
          <cell r="F422" t="str">
            <v>CONGELADO</v>
          </cell>
          <cell r="G422" t="str">
            <v>-</v>
          </cell>
          <cell r="H422" t="str">
            <v>PRODUCTO TERMINADO</v>
          </cell>
        </row>
        <row r="423">
          <cell r="A423" t="str">
            <v>C0311AHR</v>
          </cell>
          <cell r="B423" t="str">
            <v>OSOBUCO</v>
          </cell>
          <cell r="C423" t="str">
            <v>VACUNO M</v>
          </cell>
          <cell r="D423" t="str">
            <v>CANADA</v>
          </cell>
          <cell r="E423" t="str">
            <v>BLUE RIBBON</v>
          </cell>
          <cell r="F423" t="str">
            <v>CONGELADO</v>
          </cell>
          <cell r="G423" t="str">
            <v>A</v>
          </cell>
          <cell r="H423" t="str">
            <v>2PC/B - 4B/C</v>
          </cell>
        </row>
        <row r="424">
          <cell r="A424">
            <v>19171</v>
          </cell>
          <cell r="B424" t="str">
            <v>OSOBUCO</v>
          </cell>
          <cell r="C424" t="str">
            <v>VACUNO</v>
          </cell>
          <cell r="D424" t="str">
            <v>USA</v>
          </cell>
          <cell r="E424" t="str">
            <v>CLEAR RIVER FARMS</v>
          </cell>
          <cell r="F424" t="str">
            <v>CONGELADO</v>
          </cell>
          <cell r="G424" t="str">
            <v>NO ROLL</v>
          </cell>
          <cell r="H424" t="str">
            <v>2PC/B - 4B/C</v>
          </cell>
        </row>
        <row r="425">
          <cell r="A425">
            <v>88573</v>
          </cell>
          <cell r="B425" t="str">
            <v>OSOBUCO (CENTER CUT)</v>
          </cell>
          <cell r="C425" t="str">
            <v>VACUNO</v>
          </cell>
          <cell r="D425" t="str">
            <v>USA</v>
          </cell>
          <cell r="E425" t="str">
            <v>5 STAR</v>
          </cell>
          <cell r="F425" t="str">
            <v>ENFRIADO</v>
          </cell>
          <cell r="G425" t="str">
            <v>CHOICE</v>
          </cell>
          <cell r="H425" t="str">
            <v>2PC/B - 2B/C</v>
          </cell>
        </row>
        <row r="426">
          <cell r="A426">
            <v>6661</v>
          </cell>
          <cell r="B426" t="str">
            <v>PALANCA</v>
          </cell>
          <cell r="C426" t="str">
            <v>VACUNO</v>
          </cell>
          <cell r="D426" t="str">
            <v>BRASIL</v>
          </cell>
          <cell r="E426" t="str">
            <v>FRIBOI</v>
          </cell>
          <cell r="F426" t="str">
            <v>CONGELADO</v>
          </cell>
          <cell r="G426" t="str">
            <v>V</v>
          </cell>
          <cell r="H426" t="str">
            <v>1PC/B - 10-30B/C</v>
          </cell>
        </row>
        <row r="427">
          <cell r="A427">
            <v>26278</v>
          </cell>
          <cell r="B427" t="str">
            <v>PALANCA</v>
          </cell>
          <cell r="C427" t="str">
            <v>VACUNO</v>
          </cell>
          <cell r="D427" t="str">
            <v>USA</v>
          </cell>
          <cell r="E427" t="str">
            <v>SWIFT</v>
          </cell>
          <cell r="F427" t="str">
            <v>ENFRIADO</v>
          </cell>
          <cell r="G427" t="str">
            <v>CHOICE</v>
          </cell>
          <cell r="H427" t="str">
            <v>1PC/B - 12B/C</v>
          </cell>
        </row>
        <row r="428">
          <cell r="A428">
            <v>88930</v>
          </cell>
          <cell r="B428" t="str">
            <v>PALANCA</v>
          </cell>
          <cell r="C428" t="str">
            <v>VACUNO</v>
          </cell>
          <cell r="D428" t="str">
            <v>USA</v>
          </cell>
          <cell r="E428" t="str">
            <v>5 STAR</v>
          </cell>
          <cell r="F428" t="str">
            <v>ENFRIADO</v>
          </cell>
          <cell r="G428" t="str">
            <v>CHOICE</v>
          </cell>
          <cell r="H428" t="str">
            <v>5PC/B - 6B/C</v>
          </cell>
        </row>
        <row r="429">
          <cell r="A429" t="str">
            <v>PALPAR</v>
          </cell>
          <cell r="B429" t="str">
            <v>PALANCA</v>
          </cell>
          <cell r="C429" t="str">
            <v>VACUNO</v>
          </cell>
          <cell r="D429" t="str">
            <v>PARAGUAY</v>
          </cell>
          <cell r="E429" t="str">
            <v>FRIGOCHACO</v>
          </cell>
          <cell r="F429" t="str">
            <v>ENFRIADO</v>
          </cell>
          <cell r="G429" t="str">
            <v>-</v>
          </cell>
          <cell r="H429" t="str">
            <v>N/A</v>
          </cell>
        </row>
        <row r="430">
          <cell r="A430" t="str">
            <v>C5167AWFR</v>
          </cell>
          <cell r="B430" t="str">
            <v>PALANCA</v>
          </cell>
          <cell r="C430" t="str">
            <v>VACUNO</v>
          </cell>
          <cell r="D430" t="str">
            <v>CANADA</v>
          </cell>
          <cell r="E430" t="str">
            <v>BLUE RIBBON</v>
          </cell>
          <cell r="F430" t="str">
            <v>ENFRIADO</v>
          </cell>
          <cell r="G430" t="str">
            <v>AAA</v>
          </cell>
          <cell r="H430" t="str">
            <v>1PC/B - 18B/C</v>
          </cell>
        </row>
        <row r="431">
          <cell r="A431">
            <v>392555</v>
          </cell>
          <cell r="B431" t="str">
            <v>PALANCA</v>
          </cell>
          <cell r="C431" t="str">
            <v>VACUNO</v>
          </cell>
          <cell r="D431" t="str">
            <v>BRASIL</v>
          </cell>
          <cell r="E431" t="str">
            <v>FRIBOI</v>
          </cell>
          <cell r="F431" t="str">
            <v>CONGELADO</v>
          </cell>
          <cell r="G431" t="str">
            <v>V</v>
          </cell>
          <cell r="H431" t="str">
            <v>25PC/B - 1B/C</v>
          </cell>
        </row>
        <row r="432">
          <cell r="A432">
            <v>389546</v>
          </cell>
          <cell r="B432" t="str">
            <v>PALETA COMPLETA</v>
          </cell>
          <cell r="C432" t="str">
            <v>VACUNO</v>
          </cell>
          <cell r="D432" t="str">
            <v>BRASIL</v>
          </cell>
          <cell r="E432" t="str">
            <v>FRIBOI BLACK</v>
          </cell>
          <cell r="F432" t="str">
            <v>CONGELADO</v>
          </cell>
          <cell r="G432" t="str">
            <v>V</v>
          </cell>
          <cell r="H432" t="str">
            <v>1PC/B - 1-3B/C</v>
          </cell>
        </row>
        <row r="433">
          <cell r="A433" t="str">
            <v>SBI-02</v>
          </cell>
          <cell r="B433" t="str">
            <v>PALETA CON HUESO SIN PIEL</v>
          </cell>
          <cell r="C433" t="str">
            <v>CERDO</v>
          </cell>
          <cell r="D433" t="str">
            <v>BRASIL</v>
          </cell>
          <cell r="E433" t="str">
            <v>SEARA</v>
          </cell>
          <cell r="F433" t="str">
            <v>CONGELADO</v>
          </cell>
          <cell r="G433" t="str">
            <v>-</v>
          </cell>
          <cell r="H433" t="str">
            <v>1PC/B - 2-3B/C</v>
          </cell>
        </row>
        <row r="434">
          <cell r="A434" t="str">
            <v>SBL-100</v>
          </cell>
          <cell r="B434" t="str">
            <v>PALETA DE CERDO</v>
          </cell>
          <cell r="C434" t="str">
            <v>CERDO</v>
          </cell>
          <cell r="D434" t="str">
            <v>BRASIL</v>
          </cell>
          <cell r="E434" t="str">
            <v>SEARA</v>
          </cell>
          <cell r="F434" t="str">
            <v>ENFRIADO</v>
          </cell>
          <cell r="G434" t="str">
            <v>-</v>
          </cell>
          <cell r="H434" t="str">
            <v>1PC/B - 2-3B/C</v>
          </cell>
        </row>
        <row r="435">
          <cell r="A435" t="str">
            <v>SWS-08</v>
          </cell>
          <cell r="B435" t="str">
            <v>PALETA SIN HUESO</v>
          </cell>
          <cell r="C435" t="str">
            <v>CERDO</v>
          </cell>
          <cell r="D435" t="str">
            <v>BRASIL</v>
          </cell>
          <cell r="E435" t="str">
            <v>SEARA</v>
          </cell>
          <cell r="F435" t="str">
            <v>CONGELADO</v>
          </cell>
          <cell r="G435" t="str">
            <v>-</v>
          </cell>
          <cell r="H435" t="str">
            <v>1PC/B - 4B/C</v>
          </cell>
        </row>
        <row r="436">
          <cell r="A436" t="str">
            <v>CHEP</v>
          </cell>
          <cell r="B436" t="str">
            <v>PALLET</v>
          </cell>
          <cell r="C436" t="str">
            <v>PROCESADO</v>
          </cell>
          <cell r="D436" t="str">
            <v>-</v>
          </cell>
          <cell r="E436" t="str">
            <v>-</v>
          </cell>
          <cell r="F436" t="str">
            <v>SECO</v>
          </cell>
          <cell r="G436" t="str">
            <v>-</v>
          </cell>
          <cell r="H436" t="str">
            <v>-</v>
          </cell>
        </row>
        <row r="437">
          <cell r="A437" t="str">
            <v>PQC-01</v>
          </cell>
          <cell r="B437" t="str">
            <v>PAN DE QUESO TRADICIONAL</v>
          </cell>
          <cell r="C437" t="str">
            <v>PROCESADO</v>
          </cell>
          <cell r="D437" t="str">
            <v>BRASIL</v>
          </cell>
          <cell r="E437" t="str">
            <v>MASSA LEVE</v>
          </cell>
          <cell r="F437" t="str">
            <v>CONGELADO</v>
          </cell>
          <cell r="G437" t="str">
            <v>-</v>
          </cell>
          <cell r="H437" t="str">
            <v>0,400KG/B - 25B/C</v>
          </cell>
        </row>
        <row r="438">
          <cell r="A438">
            <v>45000</v>
          </cell>
          <cell r="B438" t="str">
            <v>PANCETA S/H (BELLY)</v>
          </cell>
          <cell r="C438" t="str">
            <v>CERDO</v>
          </cell>
          <cell r="D438" t="str">
            <v>USA</v>
          </cell>
          <cell r="E438" t="str">
            <v>SWIFT</v>
          </cell>
          <cell r="F438" t="str">
            <v>CONGELADO</v>
          </cell>
          <cell r="G438" t="str">
            <v>-</v>
          </cell>
          <cell r="H438" t="str">
            <v>9-11LB/B - 6B/C</v>
          </cell>
        </row>
        <row r="439">
          <cell r="A439" t="str">
            <v>SU-207</v>
          </cell>
          <cell r="B439" t="str">
            <v>PAPADA</v>
          </cell>
          <cell r="C439" t="str">
            <v>CERDO</v>
          </cell>
          <cell r="D439" t="str">
            <v>BRASIL</v>
          </cell>
          <cell r="E439" t="str">
            <v>SEARA</v>
          </cell>
          <cell r="F439" t="str">
            <v>CONGELADO</v>
          </cell>
          <cell r="G439" t="str">
            <v>-</v>
          </cell>
          <cell r="H439" t="str">
            <v>CAJA 20KG-21KG</v>
          </cell>
        </row>
        <row r="440">
          <cell r="A440" t="str">
            <v>ILB-01</v>
          </cell>
          <cell r="B440" t="str">
            <v>PASTA CON SALSA BOLOÑESA DE CARNE DE SOYA</v>
          </cell>
          <cell r="C440" t="str">
            <v>PROCESADO</v>
          </cell>
          <cell r="D440" t="str">
            <v>BRASIL</v>
          </cell>
          <cell r="E440" t="str">
            <v>INCRIVEL</v>
          </cell>
          <cell r="F440" t="str">
            <v>CONGELADO</v>
          </cell>
          <cell r="G440" t="str">
            <v>-</v>
          </cell>
          <cell r="H440" t="str">
            <v>0,35KG/B - 12B/C</v>
          </cell>
        </row>
        <row r="441">
          <cell r="A441" t="str">
            <v>TRO-08</v>
          </cell>
          <cell r="B441" t="str">
            <v>PATA DE CERDO DELANTERA</v>
          </cell>
          <cell r="C441" t="str">
            <v>CERDO M</v>
          </cell>
          <cell r="D441" t="str">
            <v>BRASIL</v>
          </cell>
          <cell r="E441" t="str">
            <v>SEARA</v>
          </cell>
          <cell r="F441" t="str">
            <v>CONGELADO</v>
          </cell>
          <cell r="G441" t="str">
            <v>-</v>
          </cell>
          <cell r="H441" t="str">
            <v>CAJA 18KG</v>
          </cell>
        </row>
        <row r="442">
          <cell r="A442" t="str">
            <v>HFE-09</v>
          </cell>
          <cell r="B442" t="str">
            <v>PATA DE CERDO TRASERA</v>
          </cell>
          <cell r="C442" t="str">
            <v>CERDO M</v>
          </cell>
          <cell r="D442" t="str">
            <v>BRASIL</v>
          </cell>
          <cell r="E442" t="str">
            <v>SEARA</v>
          </cell>
          <cell r="F442" t="str">
            <v>CONGELADO</v>
          </cell>
          <cell r="G442" t="str">
            <v>-</v>
          </cell>
          <cell r="H442" t="str">
            <v>CAJA 18KG</v>
          </cell>
        </row>
        <row r="443">
          <cell r="A443">
            <v>17650</v>
          </cell>
          <cell r="B443" t="str">
            <v>PATA N. 1</v>
          </cell>
          <cell r="C443" t="str">
            <v>VACUNO M</v>
          </cell>
          <cell r="D443" t="str">
            <v>USA</v>
          </cell>
          <cell r="E443" t="str">
            <v>FOUR STAR</v>
          </cell>
          <cell r="F443" t="str">
            <v>CONGELADO</v>
          </cell>
          <cell r="G443" t="str">
            <v>-</v>
          </cell>
          <cell r="H443" t="str">
            <v>8PC/B - 1B/C</v>
          </cell>
        </row>
        <row r="444">
          <cell r="A444">
            <v>82650</v>
          </cell>
          <cell r="B444" t="str">
            <v>PATA N. 1</v>
          </cell>
          <cell r="C444" t="str">
            <v>VACUNO M</v>
          </cell>
          <cell r="D444" t="str">
            <v>USA</v>
          </cell>
          <cell r="E444" t="str">
            <v>SWIFT</v>
          </cell>
          <cell r="F444" t="str">
            <v>CONGELADO</v>
          </cell>
          <cell r="G444" t="str">
            <v>-</v>
          </cell>
          <cell r="H444" t="str">
            <v>6PC/B - 1B/C</v>
          </cell>
        </row>
        <row r="445">
          <cell r="A445">
            <v>82653</v>
          </cell>
          <cell r="B445" t="str">
            <v>PATA N. 1 LARGO</v>
          </cell>
          <cell r="C445" t="str">
            <v>VACUNO M</v>
          </cell>
          <cell r="D445" t="str">
            <v>USA</v>
          </cell>
          <cell r="E445" t="str">
            <v>SWIFT</v>
          </cell>
          <cell r="F445" t="str">
            <v>CONGELADO</v>
          </cell>
          <cell r="G445" t="str">
            <v>-</v>
          </cell>
          <cell r="H445" t="str">
            <v>6PC/B - 1B/C</v>
          </cell>
        </row>
        <row r="446">
          <cell r="A446">
            <v>17651</v>
          </cell>
          <cell r="B446" t="str">
            <v>PATA N. 2</v>
          </cell>
          <cell r="C446" t="str">
            <v>VACUNO M</v>
          </cell>
          <cell r="D446" t="str">
            <v>USA</v>
          </cell>
          <cell r="E446" t="str">
            <v>FOUR STAR</v>
          </cell>
          <cell r="F446" t="str">
            <v>CONGELADO</v>
          </cell>
          <cell r="G446" t="str">
            <v>NO ROLL</v>
          </cell>
          <cell r="H446" t="str">
            <v>8PC/B - 1B/C</v>
          </cell>
        </row>
        <row r="447">
          <cell r="A447">
            <v>82651</v>
          </cell>
          <cell r="B447" t="str">
            <v>PATA N. 2</v>
          </cell>
          <cell r="C447" t="str">
            <v>VACUNO M</v>
          </cell>
          <cell r="D447" t="str">
            <v>USA</v>
          </cell>
          <cell r="E447" t="str">
            <v>SWIFT</v>
          </cell>
          <cell r="F447" t="str">
            <v>CONGELADO</v>
          </cell>
          <cell r="G447" t="str">
            <v>-</v>
          </cell>
          <cell r="H447" t="str">
            <v>6PC/B - 1B/C</v>
          </cell>
        </row>
        <row r="448">
          <cell r="A448" t="str">
            <v>P-128</v>
          </cell>
          <cell r="B448" t="str">
            <v>PATAS</v>
          </cell>
          <cell r="C448" t="str">
            <v>POLLO M</v>
          </cell>
          <cell r="D448" t="str">
            <v>BRASIL</v>
          </cell>
          <cell r="E448" t="str">
            <v>SEARA</v>
          </cell>
          <cell r="F448" t="str">
            <v>CONGELADO</v>
          </cell>
          <cell r="G448" t="str">
            <v>-</v>
          </cell>
          <cell r="H448" t="str">
            <v>7,5KG/B - 2B/C</v>
          </cell>
        </row>
        <row r="449">
          <cell r="A449" t="str">
            <v>CSP</v>
          </cell>
          <cell r="B449" t="str">
            <v>PECHUGA</v>
          </cell>
          <cell r="C449" t="str">
            <v>-</v>
          </cell>
          <cell r="D449" t="str">
            <v>-</v>
          </cell>
          <cell r="E449" t="str">
            <v>-</v>
          </cell>
          <cell r="F449" t="str">
            <v>-</v>
          </cell>
          <cell r="G449" t="str">
            <v>-</v>
          </cell>
          <cell r="H449" t="str">
            <v>-</v>
          </cell>
        </row>
        <row r="450">
          <cell r="A450" t="str">
            <v>OB-10</v>
          </cell>
          <cell r="B450" t="str">
            <v>PECHUGA BLOCK</v>
          </cell>
          <cell r="C450" t="str">
            <v>POLLO</v>
          </cell>
          <cell r="D450" t="str">
            <v>BRASIL</v>
          </cell>
          <cell r="E450" t="str">
            <v>SEARA</v>
          </cell>
          <cell r="F450" t="str">
            <v>CONGELADO</v>
          </cell>
          <cell r="G450" t="str">
            <v>-</v>
          </cell>
          <cell r="H450" t="str">
            <v>7,5KG/B - 2B/C</v>
          </cell>
        </row>
        <row r="451">
          <cell r="A451" t="str">
            <v>OB-172</v>
          </cell>
          <cell r="B451" t="str">
            <v>PECHUGA BOLSA</v>
          </cell>
          <cell r="C451" t="str">
            <v>POLLO</v>
          </cell>
          <cell r="D451" t="str">
            <v>BRASIL</v>
          </cell>
          <cell r="E451" t="str">
            <v>SEARA</v>
          </cell>
          <cell r="F451" t="str">
            <v>CONGELADO</v>
          </cell>
          <cell r="G451" t="str">
            <v>-</v>
          </cell>
          <cell r="H451" t="str">
            <v>2KG/B - 6B/C</v>
          </cell>
        </row>
        <row r="452">
          <cell r="A452" t="str">
            <v>OBM001</v>
          </cell>
          <cell r="B452" t="str">
            <v>PECHUGA BOLSA MARINADA</v>
          </cell>
          <cell r="C452" t="str">
            <v>POLLO</v>
          </cell>
          <cell r="D452" t="str">
            <v>BRASIL</v>
          </cell>
          <cell r="E452" t="str">
            <v>SEARA</v>
          </cell>
          <cell r="F452" t="str">
            <v>CONGELADO</v>
          </cell>
          <cell r="G452" t="str">
            <v>-</v>
          </cell>
          <cell r="H452" t="str">
            <v>2KG/B - 6B/C</v>
          </cell>
        </row>
        <row r="453">
          <cell r="A453" t="str">
            <v>PCO-81</v>
          </cell>
          <cell r="B453" t="str">
            <v>PECHUGA CON HUESO</v>
          </cell>
          <cell r="C453" t="str">
            <v>POLLO</v>
          </cell>
          <cell r="D453" t="str">
            <v>BRASIL</v>
          </cell>
          <cell r="E453" t="str">
            <v>SEARA</v>
          </cell>
          <cell r="F453" t="str">
            <v>CONGELADO</v>
          </cell>
          <cell r="G453" t="str">
            <v>-</v>
          </cell>
          <cell r="H453" t="str">
            <v>CAJA 15KG</v>
          </cell>
        </row>
        <row r="454">
          <cell r="A454" t="str">
            <v>PCO-03</v>
          </cell>
          <cell r="B454" t="str">
            <v>PECHUGA CON HUESO</v>
          </cell>
          <cell r="C454" t="str">
            <v>POLLO</v>
          </cell>
          <cell r="D454" t="str">
            <v>BRASIL</v>
          </cell>
          <cell r="E454" t="str">
            <v>SEARA</v>
          </cell>
          <cell r="F454" t="str">
            <v>CONGELADO</v>
          </cell>
          <cell r="G454" t="str">
            <v>-</v>
          </cell>
          <cell r="H454" t="str">
            <v>CAJA 15KG</v>
          </cell>
        </row>
        <row r="455">
          <cell r="A455" t="str">
            <v>PCO-04</v>
          </cell>
          <cell r="B455" t="str">
            <v>PECHUGA CON HUESO</v>
          </cell>
          <cell r="C455" t="str">
            <v>POLLO</v>
          </cell>
          <cell r="D455" t="str">
            <v>BRASIL</v>
          </cell>
          <cell r="E455" t="str">
            <v>SEARA</v>
          </cell>
          <cell r="F455" t="str">
            <v>CONGELADO</v>
          </cell>
          <cell r="G455" t="str">
            <v>-</v>
          </cell>
          <cell r="H455" t="str">
            <v>CAJA 15KG</v>
          </cell>
        </row>
        <row r="456">
          <cell r="A456">
            <v>19852</v>
          </cell>
          <cell r="B456" t="str">
            <v>PECHUGA CON HUESO</v>
          </cell>
          <cell r="C456" t="str">
            <v>POLLO</v>
          </cell>
          <cell r="D456" t="str">
            <v>USA</v>
          </cell>
          <cell r="E456" t="str">
            <v>PILGRIMS</v>
          </cell>
          <cell r="F456" t="str">
            <v>CONGELADO</v>
          </cell>
          <cell r="G456" t="str">
            <v>-</v>
          </cell>
          <cell r="H456" t="str">
            <v>BOLSA</v>
          </cell>
        </row>
        <row r="457">
          <cell r="A457" t="str">
            <v>PCO-01</v>
          </cell>
          <cell r="B457" t="str">
            <v>PECHUGA CON HUESO</v>
          </cell>
          <cell r="C457" t="str">
            <v>POLLO</v>
          </cell>
          <cell r="D457" t="str">
            <v>BRASIL</v>
          </cell>
          <cell r="E457" t="str">
            <v>SEARA</v>
          </cell>
          <cell r="F457" t="str">
            <v>CONGELADO</v>
          </cell>
          <cell r="G457" t="str">
            <v>-</v>
          </cell>
          <cell r="H457" t="str">
            <v xml:space="preserve">CAJA 15KG </v>
          </cell>
        </row>
        <row r="458">
          <cell r="A458" t="str">
            <v>OB-374</v>
          </cell>
          <cell r="B458" t="str">
            <v>PECHUGA DESHUESADA</v>
          </cell>
          <cell r="C458" t="str">
            <v>POLLO</v>
          </cell>
          <cell r="D458" t="str">
            <v>BRASIL</v>
          </cell>
          <cell r="E458" t="str">
            <v>SEARA</v>
          </cell>
          <cell r="F458" t="str">
            <v>CONGELADO</v>
          </cell>
          <cell r="G458" t="str">
            <v>-</v>
          </cell>
          <cell r="H458" t="str">
            <v>0,8KG/B - 16B/C</v>
          </cell>
        </row>
        <row r="459">
          <cell r="A459" t="str">
            <v>OB-688</v>
          </cell>
          <cell r="B459" t="str">
            <v>PECHUGA INTERFOLIADA</v>
          </cell>
          <cell r="C459" t="str">
            <v>POLLO</v>
          </cell>
          <cell r="D459" t="str">
            <v>BRASIL</v>
          </cell>
          <cell r="E459" t="str">
            <v>SEARA</v>
          </cell>
          <cell r="F459" t="str">
            <v>ENFRIADO</v>
          </cell>
          <cell r="G459" t="str">
            <v>-</v>
          </cell>
          <cell r="H459" t="str">
            <v>CAJA 15KG</v>
          </cell>
        </row>
        <row r="460">
          <cell r="A460" t="str">
            <v>TSB-29</v>
          </cell>
          <cell r="B460" t="str">
            <v>PECHUGA INTERFOLIADA MARINADA</v>
          </cell>
          <cell r="C460" t="str">
            <v>POLLO</v>
          </cell>
          <cell r="D460" t="str">
            <v>BRASIL</v>
          </cell>
          <cell r="E460" t="str">
            <v>SEARA</v>
          </cell>
          <cell r="F460" t="str">
            <v>CONGELADO</v>
          </cell>
          <cell r="G460" t="str">
            <v>-</v>
          </cell>
          <cell r="H460" t="str">
            <v>CAJA 18KG</v>
          </cell>
        </row>
        <row r="461">
          <cell r="A461" t="str">
            <v>OBM-002</v>
          </cell>
          <cell r="B461" t="str">
            <v>PECHUGA INTERFOLIADA MARINADA</v>
          </cell>
          <cell r="C461" t="str">
            <v>POLLO</v>
          </cell>
          <cell r="D461" t="str">
            <v>BRASIL</v>
          </cell>
          <cell r="E461" t="str">
            <v>SEARA</v>
          </cell>
          <cell r="F461" t="str">
            <v>CONGELADO</v>
          </cell>
          <cell r="G461" t="str">
            <v>-</v>
          </cell>
          <cell r="H461" t="str">
            <v>CAJA 12KG</v>
          </cell>
        </row>
        <row r="462">
          <cell r="A462" t="str">
            <v>OBM003</v>
          </cell>
          <cell r="B462" t="str">
            <v>PECHUGA INTERFOLIADA MMPP MARINADA</v>
          </cell>
          <cell r="C462" t="str">
            <v>POLLO</v>
          </cell>
          <cell r="D462" t="str">
            <v>BRASIL</v>
          </cell>
          <cell r="E462" t="str">
            <v>SEARA</v>
          </cell>
          <cell r="F462" t="str">
            <v>CONGELADO</v>
          </cell>
          <cell r="G462" t="str">
            <v>-</v>
          </cell>
          <cell r="H462" t="str">
            <v>CAJA 15KG</v>
          </cell>
        </row>
        <row r="463">
          <cell r="A463" t="str">
            <v>OB-471</v>
          </cell>
          <cell r="B463" t="str">
            <v>PECHUGA INTERFOLIADA SIN PIEL</v>
          </cell>
          <cell r="C463" t="str">
            <v>POLLO</v>
          </cell>
          <cell r="D463" t="str">
            <v>BRASIL</v>
          </cell>
          <cell r="E463" t="str">
            <v>SEARA</v>
          </cell>
          <cell r="F463" t="str">
            <v>CONGELADO</v>
          </cell>
          <cell r="G463" t="str">
            <v>-</v>
          </cell>
          <cell r="H463" t="str">
            <v>CAJA 15KG</v>
          </cell>
        </row>
        <row r="464">
          <cell r="A464" t="str">
            <v>OB-465</v>
          </cell>
          <cell r="B464" t="str">
            <v>PECHUGA IQF</v>
          </cell>
          <cell r="C464" t="str">
            <v>POLLO</v>
          </cell>
          <cell r="D464" t="str">
            <v>BRASIL</v>
          </cell>
          <cell r="E464" t="str">
            <v>SEARA</v>
          </cell>
          <cell r="F464" t="str">
            <v>CONGELADO</v>
          </cell>
          <cell r="G464" t="str">
            <v>-</v>
          </cell>
          <cell r="H464" t="str">
            <v>1KG/B - 12B/C</v>
          </cell>
        </row>
        <row r="465">
          <cell r="A465" t="str">
            <v>OB-015</v>
          </cell>
          <cell r="B465" t="str">
            <v>PECHUGA IQF</v>
          </cell>
          <cell r="C465" t="str">
            <v>POLLO</v>
          </cell>
          <cell r="D465" t="str">
            <v>BRASIL</v>
          </cell>
          <cell r="E465" t="str">
            <v>FUNDO RIO ALEGRE</v>
          </cell>
          <cell r="F465" t="str">
            <v>CONGELADO</v>
          </cell>
          <cell r="G465" t="str">
            <v>-</v>
          </cell>
          <cell r="H465" t="str">
            <v>4,5KG/B - 2B/C</v>
          </cell>
        </row>
        <row r="466">
          <cell r="A466" t="str">
            <v>OBB-01</v>
          </cell>
          <cell r="B466" t="str">
            <v>PECHUGA IQF MARINADA</v>
          </cell>
          <cell r="C466" t="str">
            <v>POLLO</v>
          </cell>
          <cell r="D466" t="str">
            <v>BRASIL</v>
          </cell>
          <cell r="E466" t="str">
            <v>BUEN CORTE</v>
          </cell>
          <cell r="F466" t="str">
            <v>CONGELADO</v>
          </cell>
          <cell r="G466" t="str">
            <v>-</v>
          </cell>
          <cell r="H466" t="str">
            <v>1KG/B - 12B/C</v>
          </cell>
        </row>
        <row r="467">
          <cell r="A467" t="str">
            <v>OBM-001</v>
          </cell>
          <cell r="B467" t="str">
            <v>PECHUGA IQF MARINADA</v>
          </cell>
          <cell r="C467" t="str">
            <v>POLLO</v>
          </cell>
          <cell r="D467" t="str">
            <v>BRASIL</v>
          </cell>
          <cell r="E467" t="str">
            <v>SEARA</v>
          </cell>
          <cell r="F467" t="str">
            <v>CONGELADO</v>
          </cell>
          <cell r="G467" t="str">
            <v>-</v>
          </cell>
          <cell r="H467" t="str">
            <v>1KG/B - 12B/C</v>
          </cell>
        </row>
        <row r="468">
          <cell r="A468" t="str">
            <v>BSS-49</v>
          </cell>
          <cell r="B468" t="str">
            <v>PECHUGA MARINADA COCIDA</v>
          </cell>
          <cell r="C468" t="str">
            <v>POLLO</v>
          </cell>
          <cell r="D468" t="str">
            <v>BRASIL</v>
          </cell>
          <cell r="E468" t="str">
            <v>SEARA</v>
          </cell>
          <cell r="F468" t="str">
            <v>CONGELADO</v>
          </cell>
          <cell r="G468" t="str">
            <v>-</v>
          </cell>
          <cell r="H468" t="str">
            <v>2,5KG/B - 4B/C</v>
          </cell>
        </row>
        <row r="469">
          <cell r="A469" t="str">
            <v>BRW-12</v>
          </cell>
          <cell r="B469" t="str">
            <v>PECHUGA MARINADA COCIDA ASADA</v>
          </cell>
          <cell r="C469" t="str">
            <v>POLLO</v>
          </cell>
          <cell r="D469" t="str">
            <v>BRASIL</v>
          </cell>
          <cell r="E469" t="str">
            <v>SEARA</v>
          </cell>
          <cell r="F469" t="str">
            <v>CONGELADO</v>
          </cell>
          <cell r="G469" t="str">
            <v>-</v>
          </cell>
          <cell r="H469" t="str">
            <v>2,5KG/B - 4B/C</v>
          </cell>
        </row>
        <row r="470">
          <cell r="A470">
            <v>21229</v>
          </cell>
          <cell r="B470" t="str">
            <v>PECHUGA S/P S/H CON CARNE DE COSTILLA</v>
          </cell>
          <cell r="C470" t="str">
            <v>POLLO</v>
          </cell>
          <cell r="D470" t="str">
            <v>USA</v>
          </cell>
          <cell r="E470" t="str">
            <v>PILGRIMS</v>
          </cell>
          <cell r="F470" t="str">
            <v>CONGELADO</v>
          </cell>
          <cell r="G470" t="str">
            <v>-</v>
          </cell>
          <cell r="H470" t="str">
            <v>CAJA 18KG</v>
          </cell>
        </row>
        <row r="471">
          <cell r="A471" t="str">
            <v>BSW-31</v>
          </cell>
          <cell r="B471" t="str">
            <v>PECHUGA SAZONADA COCIDA</v>
          </cell>
          <cell r="C471" t="str">
            <v>POLLO</v>
          </cell>
          <cell r="D471" t="str">
            <v>BRASIL</v>
          </cell>
          <cell r="E471" t="str">
            <v>SEARA</v>
          </cell>
          <cell r="F471" t="str">
            <v>CONGELADO</v>
          </cell>
          <cell r="G471" t="str">
            <v>-</v>
          </cell>
          <cell r="H471" t="str">
            <v>2,5KG/B - 4B/C</v>
          </cell>
        </row>
        <row r="472">
          <cell r="A472" t="str">
            <v>BRD-15</v>
          </cell>
          <cell r="B472" t="str">
            <v>PECHUGA SAZONADA COCIDA ASADA</v>
          </cell>
          <cell r="C472" t="str">
            <v>POLLO</v>
          </cell>
          <cell r="D472" t="str">
            <v>BRASIL</v>
          </cell>
          <cell r="E472" t="str">
            <v>SEARA</v>
          </cell>
          <cell r="F472" t="str">
            <v>CONGELADO</v>
          </cell>
          <cell r="G472" t="str">
            <v>-</v>
          </cell>
          <cell r="H472" t="str">
            <v>2,5KG/B - 4B/C</v>
          </cell>
        </row>
        <row r="473">
          <cell r="A473" t="str">
            <v>KNU-08</v>
          </cell>
          <cell r="B473" t="str">
            <v>PERNIL MANO</v>
          </cell>
          <cell r="C473" t="str">
            <v>CERDO</v>
          </cell>
          <cell r="D473" t="str">
            <v>BRASIL</v>
          </cell>
          <cell r="E473" t="str">
            <v>SEARA</v>
          </cell>
          <cell r="F473" t="str">
            <v>CONGELADO</v>
          </cell>
          <cell r="G473" t="str">
            <v>-</v>
          </cell>
          <cell r="H473" t="str">
            <v>CAJA 17,5KG-18,5KG</v>
          </cell>
        </row>
        <row r="474">
          <cell r="A474" t="str">
            <v>KNU-09</v>
          </cell>
          <cell r="B474" t="str">
            <v>PERNIL MANO</v>
          </cell>
          <cell r="C474" t="str">
            <v>CERDO</v>
          </cell>
          <cell r="D474" t="str">
            <v>BRASIL</v>
          </cell>
          <cell r="E474" t="str">
            <v>SEARA</v>
          </cell>
          <cell r="F474" t="str">
            <v>CONGELADO</v>
          </cell>
          <cell r="G474" t="str">
            <v>-</v>
          </cell>
          <cell r="H474" t="str">
            <v>1PC/B - 16-20B/C</v>
          </cell>
        </row>
        <row r="475">
          <cell r="A475" t="str">
            <v>KNU-12</v>
          </cell>
          <cell r="B475" t="str">
            <v>PERNIL MANO</v>
          </cell>
          <cell r="C475" t="str">
            <v>CERDO</v>
          </cell>
          <cell r="D475" t="str">
            <v>BRASIL</v>
          </cell>
          <cell r="E475" t="str">
            <v>SEARA</v>
          </cell>
          <cell r="F475" t="str">
            <v>CONGELADO</v>
          </cell>
          <cell r="G475" t="str">
            <v>-</v>
          </cell>
          <cell r="H475" t="str">
            <v>CAJA 17,5KG - 18,5KG</v>
          </cell>
        </row>
        <row r="476">
          <cell r="A476" t="str">
            <v>PIC-01</v>
          </cell>
          <cell r="B476" t="str">
            <v>PICANA PORCIONADA</v>
          </cell>
          <cell r="C476" t="str">
            <v>CERDO</v>
          </cell>
          <cell r="D476" t="str">
            <v>BRASIL</v>
          </cell>
          <cell r="E476" t="str">
            <v>SEARA</v>
          </cell>
          <cell r="F476" t="str">
            <v>CONGELADO</v>
          </cell>
          <cell r="G476" t="str">
            <v>-</v>
          </cell>
          <cell r="H476" t="str">
            <v>0,85-1KG/B - 16-20KG/C</v>
          </cell>
        </row>
        <row r="477">
          <cell r="A477" t="str">
            <v>AM024</v>
          </cell>
          <cell r="B477" t="str">
            <v>PLANT BACON</v>
          </cell>
          <cell r="C477" t="str">
            <v>-</v>
          </cell>
          <cell r="D477" t="str">
            <v>-</v>
          </cell>
          <cell r="E477" t="str">
            <v>-</v>
          </cell>
          <cell r="F477" t="str">
            <v>-</v>
          </cell>
          <cell r="G477" t="str">
            <v>-</v>
          </cell>
          <cell r="H477" t="str">
            <v>-</v>
          </cell>
        </row>
        <row r="478">
          <cell r="A478" t="str">
            <v>AM025</v>
          </cell>
          <cell r="B478" t="str">
            <v>PLANT BURGER</v>
          </cell>
          <cell r="C478" t="str">
            <v>-</v>
          </cell>
          <cell r="D478" t="str">
            <v>-</v>
          </cell>
          <cell r="E478" t="str">
            <v>-</v>
          </cell>
          <cell r="F478" t="str">
            <v>-</v>
          </cell>
          <cell r="G478" t="str">
            <v>-</v>
          </cell>
          <cell r="H478" t="str">
            <v>-</v>
          </cell>
        </row>
        <row r="479">
          <cell r="A479" t="str">
            <v>AM026</v>
          </cell>
          <cell r="B479" t="str">
            <v>PLANT MINCE</v>
          </cell>
          <cell r="C479" t="str">
            <v>-</v>
          </cell>
          <cell r="D479" t="str">
            <v>-</v>
          </cell>
          <cell r="E479" t="str">
            <v>-</v>
          </cell>
          <cell r="F479" t="str">
            <v>-</v>
          </cell>
          <cell r="G479" t="str">
            <v>-</v>
          </cell>
          <cell r="H479" t="str">
            <v>-</v>
          </cell>
        </row>
        <row r="480">
          <cell r="A480" t="str">
            <v>AM027</v>
          </cell>
          <cell r="B480" t="str">
            <v>PLANTAARDIGE NUGGETS</v>
          </cell>
          <cell r="C480" t="str">
            <v>-</v>
          </cell>
          <cell r="D480" t="str">
            <v>-</v>
          </cell>
          <cell r="E480" t="str">
            <v>-</v>
          </cell>
          <cell r="F480" t="str">
            <v>-</v>
          </cell>
          <cell r="G480" t="str">
            <v>-</v>
          </cell>
          <cell r="H480" t="str">
            <v>-</v>
          </cell>
        </row>
        <row r="481">
          <cell r="A481" t="str">
            <v>PLC-05</v>
          </cell>
          <cell r="B481" t="str">
            <v>PLATEADA</v>
          </cell>
          <cell r="C481" t="str">
            <v>CERDO</v>
          </cell>
          <cell r="D481" t="str">
            <v>BRASIL</v>
          </cell>
          <cell r="E481" t="str">
            <v>LEBON</v>
          </cell>
          <cell r="F481" t="str">
            <v>CONGELADO</v>
          </cell>
          <cell r="G481" t="str">
            <v>-</v>
          </cell>
          <cell r="H481" t="str">
            <v>1PC/B - 20B/C</v>
          </cell>
        </row>
        <row r="482">
          <cell r="A482">
            <v>392375</v>
          </cell>
          <cell r="B482" t="str">
            <v>PLATEADA</v>
          </cell>
          <cell r="C482" t="str">
            <v>VACUNO</v>
          </cell>
          <cell r="D482" t="str">
            <v>BRASIL</v>
          </cell>
          <cell r="E482" t="str">
            <v>FRIBOI BLACK</v>
          </cell>
          <cell r="F482" t="str">
            <v>CONGELADO</v>
          </cell>
          <cell r="G482" t="str">
            <v>V</v>
          </cell>
          <cell r="H482" t="str">
            <v>0,5-4KG/B - 12-28B/C</v>
          </cell>
        </row>
        <row r="483">
          <cell r="A483" t="str">
            <v>PLAPAR</v>
          </cell>
          <cell r="B483" t="str">
            <v>PLATEADA (PORCIONADO)</v>
          </cell>
          <cell r="C483" t="str">
            <v>VACUNO</v>
          </cell>
          <cell r="D483" t="str">
            <v>PARAGUAY</v>
          </cell>
          <cell r="E483" t="str">
            <v>FRIGOCHACO</v>
          </cell>
          <cell r="F483" t="str">
            <v>ENFRIADO</v>
          </cell>
          <cell r="G483" t="str">
            <v>-</v>
          </cell>
          <cell r="H483" t="str">
            <v>N/A</v>
          </cell>
        </row>
        <row r="484">
          <cell r="A484" t="str">
            <v>GR-694</v>
          </cell>
          <cell r="B484" t="str">
            <v>POLLO ENTERO 1,8KG</v>
          </cell>
          <cell r="C484" t="str">
            <v>POLLO</v>
          </cell>
          <cell r="D484" t="str">
            <v>BRASIL</v>
          </cell>
          <cell r="E484" t="str">
            <v>SEARA</v>
          </cell>
          <cell r="F484" t="str">
            <v>CONGELADO</v>
          </cell>
          <cell r="G484" t="str">
            <v>-</v>
          </cell>
          <cell r="H484" t="str">
            <v>1,8KG/B - 8B/C</v>
          </cell>
        </row>
        <row r="485">
          <cell r="A485" t="str">
            <v>GR-695</v>
          </cell>
          <cell r="B485" t="str">
            <v>POLLO ENTERO 1,9KG</v>
          </cell>
          <cell r="C485" t="str">
            <v>POLLO</v>
          </cell>
          <cell r="D485" t="str">
            <v>BRASIL</v>
          </cell>
          <cell r="E485" t="str">
            <v>SEARA</v>
          </cell>
          <cell r="F485" t="str">
            <v>CONGELADO</v>
          </cell>
          <cell r="G485" t="str">
            <v>-</v>
          </cell>
          <cell r="H485" t="str">
            <v>1,9KG/B - 8B/C</v>
          </cell>
        </row>
        <row r="486">
          <cell r="A486" t="str">
            <v>GR-62</v>
          </cell>
          <cell r="B486" t="str">
            <v>POLLO ENTERO 1,9KG</v>
          </cell>
          <cell r="C486" t="str">
            <v>POLLO</v>
          </cell>
          <cell r="D486" t="str">
            <v>BRASIL</v>
          </cell>
          <cell r="E486" t="str">
            <v>SEARA</v>
          </cell>
          <cell r="F486" t="str">
            <v>CONGELADO</v>
          </cell>
          <cell r="G486" t="str">
            <v>-</v>
          </cell>
          <cell r="H486" t="str">
            <v>1,9KG/B - 8B/C</v>
          </cell>
        </row>
        <row r="487">
          <cell r="A487" t="str">
            <v>GR-696</v>
          </cell>
          <cell r="B487" t="str">
            <v>POLLO ENTERO 2,0KG</v>
          </cell>
          <cell r="C487" t="str">
            <v>POLLO</v>
          </cell>
          <cell r="D487" t="str">
            <v>BRASIL</v>
          </cell>
          <cell r="E487" t="str">
            <v>SEARA</v>
          </cell>
          <cell r="F487" t="str">
            <v>CONGELADO</v>
          </cell>
          <cell r="G487" t="str">
            <v>-</v>
          </cell>
          <cell r="H487" t="str">
            <v>2,0KG/B - 8B/C</v>
          </cell>
        </row>
        <row r="488">
          <cell r="A488" t="str">
            <v>GR-54</v>
          </cell>
          <cell r="B488" t="str">
            <v>POLLO ENTERO 2,0KG</v>
          </cell>
          <cell r="C488" t="str">
            <v>POLLO</v>
          </cell>
          <cell r="D488" t="str">
            <v>BRASIL</v>
          </cell>
          <cell r="E488" t="str">
            <v>SEARA</v>
          </cell>
          <cell r="F488" t="str">
            <v>CONGELADO</v>
          </cell>
          <cell r="G488" t="str">
            <v>-</v>
          </cell>
          <cell r="H488" t="str">
            <v>2,0KG/B - 8B/C</v>
          </cell>
        </row>
        <row r="489">
          <cell r="A489" t="str">
            <v>GR-740</v>
          </cell>
          <cell r="B489" t="str">
            <v>POLLO ENTERO 2,1KG</v>
          </cell>
          <cell r="C489" t="str">
            <v>POLLO</v>
          </cell>
          <cell r="D489" t="str">
            <v>BRASIL</v>
          </cell>
          <cell r="E489" t="str">
            <v>SEARA</v>
          </cell>
          <cell r="F489" t="str">
            <v>CONGELADO</v>
          </cell>
          <cell r="G489" t="str">
            <v>-</v>
          </cell>
          <cell r="H489" t="str">
            <v>2,1KG/B - 7B/C</v>
          </cell>
        </row>
        <row r="490">
          <cell r="A490" t="str">
            <v>GR-47</v>
          </cell>
          <cell r="B490" t="str">
            <v>POLLO ENTERO 2,1KG</v>
          </cell>
          <cell r="C490" t="str">
            <v>POLLO</v>
          </cell>
          <cell r="D490" t="str">
            <v>BRASIL</v>
          </cell>
          <cell r="E490" t="str">
            <v>SEARA</v>
          </cell>
          <cell r="F490" t="str">
            <v>CONGELADO</v>
          </cell>
          <cell r="G490" t="str">
            <v>-</v>
          </cell>
          <cell r="H490" t="str">
            <v>2,1KG/B - 7B/C</v>
          </cell>
        </row>
        <row r="491">
          <cell r="A491" t="str">
            <v>GR-24</v>
          </cell>
          <cell r="B491" t="str">
            <v>POLLO ENTERO 2,1KG</v>
          </cell>
          <cell r="C491" t="str">
            <v>POLLO</v>
          </cell>
          <cell r="D491" t="str">
            <v>BRASIL</v>
          </cell>
          <cell r="E491" t="str">
            <v>SEARA</v>
          </cell>
          <cell r="F491" t="str">
            <v>CONGELADO</v>
          </cell>
          <cell r="G491" t="str">
            <v>-</v>
          </cell>
          <cell r="H491" t="str">
            <v>2,1KG/B - 7B/C</v>
          </cell>
        </row>
        <row r="492">
          <cell r="A492" t="str">
            <v>GR-710</v>
          </cell>
          <cell r="B492" t="str">
            <v>POLLO ENTERO 2,2KG</v>
          </cell>
          <cell r="C492" t="str">
            <v>POLLO</v>
          </cell>
          <cell r="D492" t="str">
            <v>BRASIL</v>
          </cell>
          <cell r="E492" t="str">
            <v>SEARA</v>
          </cell>
          <cell r="F492" t="str">
            <v>CONGELADO</v>
          </cell>
          <cell r="G492" t="str">
            <v>-</v>
          </cell>
          <cell r="H492" t="str">
            <v>2,2KG/B - 7B/C</v>
          </cell>
        </row>
        <row r="493">
          <cell r="A493" t="str">
            <v>GR-39</v>
          </cell>
          <cell r="B493" t="str">
            <v>POLLO ENTERO 2,2KG</v>
          </cell>
          <cell r="C493" t="str">
            <v>POLLO</v>
          </cell>
          <cell r="D493" t="str">
            <v>BRASIL</v>
          </cell>
          <cell r="E493" t="str">
            <v>SEARA</v>
          </cell>
          <cell r="F493" t="str">
            <v>CONGELADO</v>
          </cell>
          <cell r="G493" t="str">
            <v>-</v>
          </cell>
          <cell r="H493" t="str">
            <v>2,2KG/B - 7B/C</v>
          </cell>
        </row>
        <row r="494">
          <cell r="A494" t="str">
            <v>GR-26</v>
          </cell>
          <cell r="B494" t="str">
            <v>POLLO ENTERO 2,2KG</v>
          </cell>
          <cell r="C494" t="str">
            <v>POLLO</v>
          </cell>
          <cell r="D494" t="str">
            <v>BRASIL</v>
          </cell>
          <cell r="E494" t="str">
            <v>SEARA</v>
          </cell>
          <cell r="F494" t="str">
            <v>CONGELADO</v>
          </cell>
          <cell r="G494" t="str">
            <v>-</v>
          </cell>
          <cell r="H494" t="str">
            <v>2,2KG/B - 7B/C</v>
          </cell>
        </row>
        <row r="495">
          <cell r="A495" t="str">
            <v>GR1001</v>
          </cell>
          <cell r="B495" t="str">
            <v>POLLO ENTERO 2,3KG</v>
          </cell>
          <cell r="C495" t="str">
            <v>POLLO</v>
          </cell>
          <cell r="D495" t="str">
            <v>BRASIL</v>
          </cell>
          <cell r="E495" t="str">
            <v>SEARA</v>
          </cell>
          <cell r="F495" t="str">
            <v>CONGELADO</v>
          </cell>
          <cell r="G495" t="str">
            <v>-</v>
          </cell>
          <cell r="H495" t="str">
            <v>2,3KG/B - 7B/C</v>
          </cell>
        </row>
        <row r="496">
          <cell r="A496" t="str">
            <v>GR1002</v>
          </cell>
          <cell r="B496" t="str">
            <v>POLLO ENTERO 2,4KG</v>
          </cell>
          <cell r="C496" t="str">
            <v>POLLO</v>
          </cell>
          <cell r="D496" t="str">
            <v>BRASIL</v>
          </cell>
          <cell r="E496" t="str">
            <v>SEARA</v>
          </cell>
          <cell r="F496" t="str">
            <v>CONGELADO</v>
          </cell>
          <cell r="G496" t="str">
            <v>-</v>
          </cell>
          <cell r="H496" t="str">
            <v>2,4KG/B - 7B/C</v>
          </cell>
        </row>
        <row r="497">
          <cell r="A497" t="str">
            <v>TCC-01</v>
          </cell>
          <cell r="B497" t="str">
            <v>POLLO ENTERO SAZONADO</v>
          </cell>
          <cell r="C497" t="str">
            <v>POLLO</v>
          </cell>
          <cell r="D497" t="str">
            <v>BRASIL</v>
          </cell>
          <cell r="E497" t="str">
            <v>SEARA</v>
          </cell>
          <cell r="F497" t="str">
            <v>CONGELADO</v>
          </cell>
          <cell r="G497" t="str">
            <v>-</v>
          </cell>
          <cell r="H497" t="str">
            <v>1PC/B - 7B/C</v>
          </cell>
        </row>
        <row r="498">
          <cell r="A498" t="str">
            <v>TCC-01</v>
          </cell>
          <cell r="B498" t="str">
            <v>POLLO ENTERO SAZONADO</v>
          </cell>
          <cell r="C498" t="str">
            <v>POLLO</v>
          </cell>
          <cell r="D498" t="str">
            <v>BRASIL</v>
          </cell>
          <cell r="E498" t="str">
            <v>SEARA</v>
          </cell>
          <cell r="F498" t="str">
            <v>CONGELADO</v>
          </cell>
          <cell r="G498" t="str">
            <v>-</v>
          </cell>
          <cell r="H498" t="str">
            <v>1PC/B - 7B/C</v>
          </cell>
        </row>
        <row r="499">
          <cell r="A499" t="str">
            <v>GR-457</v>
          </cell>
          <cell r="B499" t="str">
            <v>POLLO ENTERO SAZONADO PARRILLERO</v>
          </cell>
          <cell r="C499" t="str">
            <v>POLLO</v>
          </cell>
          <cell r="D499" t="str">
            <v>BRASIL</v>
          </cell>
          <cell r="E499" t="str">
            <v>SEARA</v>
          </cell>
          <cell r="F499" t="str">
            <v>CONGELADO</v>
          </cell>
          <cell r="G499" t="str">
            <v>-</v>
          </cell>
          <cell r="H499" t="str">
            <v>2,3KG/B - 6B/C</v>
          </cell>
        </row>
        <row r="500">
          <cell r="A500">
            <v>1050</v>
          </cell>
          <cell r="B500" t="str">
            <v>POLLO GANSO</v>
          </cell>
          <cell r="C500" t="str">
            <v>VACUNO</v>
          </cell>
          <cell r="D500" t="str">
            <v>BRASIL</v>
          </cell>
          <cell r="E500" t="str">
            <v>FRIBOI</v>
          </cell>
          <cell r="F500" t="str">
            <v>ENFRIADO</v>
          </cell>
          <cell r="G500" t="str">
            <v>V</v>
          </cell>
          <cell r="H500" t="str">
            <v>1PC/B - 6-15B/C</v>
          </cell>
        </row>
        <row r="501">
          <cell r="A501">
            <v>353904</v>
          </cell>
          <cell r="B501" t="str">
            <v>POLLO GANSO</v>
          </cell>
          <cell r="C501" t="str">
            <v>VACUNO</v>
          </cell>
          <cell r="D501" t="str">
            <v>BRASIL</v>
          </cell>
          <cell r="E501" t="str">
            <v>FRIBOI</v>
          </cell>
          <cell r="F501" t="str">
            <v>CONGELADO</v>
          </cell>
          <cell r="G501" t="str">
            <v>V</v>
          </cell>
          <cell r="H501" t="str">
            <v>1PC/B - 6-12B/C</v>
          </cell>
        </row>
        <row r="502">
          <cell r="A502">
            <v>354178</v>
          </cell>
          <cell r="B502" t="str">
            <v>POLLO GANSO</v>
          </cell>
          <cell r="C502" t="str">
            <v>VACUNO</v>
          </cell>
          <cell r="D502" t="str">
            <v>BRASIL</v>
          </cell>
          <cell r="E502" t="str">
            <v>FRIBOI</v>
          </cell>
          <cell r="F502" t="str">
            <v>CONGELADO</v>
          </cell>
          <cell r="G502" t="str">
            <v>V</v>
          </cell>
          <cell r="H502" t="str">
            <v>1PC/B - 10-18B/C</v>
          </cell>
        </row>
        <row r="503">
          <cell r="A503">
            <v>388466</v>
          </cell>
          <cell r="B503" t="str">
            <v>POLLO GANSO</v>
          </cell>
          <cell r="C503" t="str">
            <v>VACUNO</v>
          </cell>
          <cell r="D503" t="str">
            <v>BRASIL</v>
          </cell>
          <cell r="E503" t="str">
            <v>FRIBOI BLACK</v>
          </cell>
          <cell r="F503" t="str">
            <v>CONGELADO</v>
          </cell>
          <cell r="G503" t="str">
            <v>V</v>
          </cell>
          <cell r="H503" t="str">
            <v>1PC/B - 8-12B/C</v>
          </cell>
        </row>
        <row r="504">
          <cell r="A504" t="str">
            <v>POLPAR</v>
          </cell>
          <cell r="B504" t="str">
            <v>POLLO GANSO</v>
          </cell>
          <cell r="C504" t="str">
            <v>VACUNO</v>
          </cell>
          <cell r="D504" t="str">
            <v>PARAGUAY</v>
          </cell>
          <cell r="E504" t="str">
            <v>FRIGOCHACO</v>
          </cell>
          <cell r="F504" t="str">
            <v>ENFRIADO</v>
          </cell>
          <cell r="G504" t="str">
            <v>-</v>
          </cell>
          <cell r="H504" t="str">
            <v>N/A</v>
          </cell>
        </row>
        <row r="505">
          <cell r="A505">
            <v>966</v>
          </cell>
          <cell r="B505" t="str">
            <v>POSTA PALETA</v>
          </cell>
          <cell r="C505" t="str">
            <v>VACUNO</v>
          </cell>
          <cell r="D505" t="str">
            <v>BRASIL</v>
          </cell>
          <cell r="E505" t="str">
            <v>FRIBOI</v>
          </cell>
          <cell r="F505" t="str">
            <v>ENFRIADO</v>
          </cell>
          <cell r="G505" t="str">
            <v>V</v>
          </cell>
          <cell r="H505" t="str">
            <v>1PC/B - 3-8B/C</v>
          </cell>
        </row>
        <row r="506">
          <cell r="A506" t="str">
            <v>POSPAR</v>
          </cell>
          <cell r="B506" t="str">
            <v>POSTA PALETA (PORCIONADO)</v>
          </cell>
          <cell r="C506" t="str">
            <v>VACUNO</v>
          </cell>
          <cell r="D506" t="str">
            <v>PARAGUAY</v>
          </cell>
          <cell r="E506" t="str">
            <v>FRIGOCHACO</v>
          </cell>
          <cell r="F506" t="str">
            <v>ENFRIADO</v>
          </cell>
          <cell r="G506" t="str">
            <v>-</v>
          </cell>
          <cell r="H506" t="str">
            <v>N/A</v>
          </cell>
        </row>
        <row r="507">
          <cell r="A507">
            <v>379653</v>
          </cell>
          <cell r="B507" t="str">
            <v>POSTA PALETA EN TROZOS</v>
          </cell>
          <cell r="C507" t="str">
            <v>VACUNO</v>
          </cell>
          <cell r="D507" t="str">
            <v>BRASIL</v>
          </cell>
          <cell r="E507" t="str">
            <v>FRIBOI</v>
          </cell>
          <cell r="F507" t="str">
            <v>ENFRIADO</v>
          </cell>
          <cell r="G507" t="str">
            <v>V</v>
          </cell>
          <cell r="H507" t="str">
            <v>1PC/B - 8-20B/C</v>
          </cell>
        </row>
        <row r="508">
          <cell r="A508">
            <v>365682</v>
          </cell>
          <cell r="B508" t="str">
            <v>POSTA PALETA EN TROZOS</v>
          </cell>
          <cell r="C508" t="str">
            <v>VACUNO</v>
          </cell>
          <cell r="D508" t="str">
            <v>BRASIL</v>
          </cell>
          <cell r="E508" t="str">
            <v>ANGLO</v>
          </cell>
          <cell r="F508" t="str">
            <v>ENFRIADO</v>
          </cell>
          <cell r="G508" t="str">
            <v>V</v>
          </cell>
          <cell r="H508" t="str">
            <v>1PC/B - 1-20B/C</v>
          </cell>
        </row>
        <row r="509">
          <cell r="A509">
            <v>1048</v>
          </cell>
          <cell r="B509" t="str">
            <v>POSTA NEGRA</v>
          </cell>
          <cell r="C509" t="str">
            <v>VACUNO</v>
          </cell>
          <cell r="D509" t="str">
            <v>BRASIL</v>
          </cell>
          <cell r="E509" t="str">
            <v>FRIBOI</v>
          </cell>
          <cell r="F509" t="str">
            <v>ENFRIADO</v>
          </cell>
          <cell r="G509" t="str">
            <v>V</v>
          </cell>
          <cell r="H509" t="str">
            <v>1PC/B - 1-5B/C</v>
          </cell>
        </row>
        <row r="510">
          <cell r="A510">
            <v>388271</v>
          </cell>
          <cell r="B510" t="str">
            <v>POSTA NEGRA</v>
          </cell>
          <cell r="C510" t="str">
            <v>VACUNO</v>
          </cell>
          <cell r="D510" t="str">
            <v>BRASIL</v>
          </cell>
          <cell r="E510" t="str">
            <v>FRIBOI</v>
          </cell>
          <cell r="F510" t="str">
            <v>ENFRIADO</v>
          </cell>
          <cell r="G510" t="str">
            <v>V</v>
          </cell>
          <cell r="H510" t="str">
            <v>1PC/B - 1-3B/C</v>
          </cell>
        </row>
        <row r="511">
          <cell r="A511">
            <v>388467</v>
          </cell>
          <cell r="B511" t="str">
            <v>POSTA NEGRA</v>
          </cell>
          <cell r="C511" t="str">
            <v>VACUNO</v>
          </cell>
          <cell r="D511" t="str">
            <v>BRASIL</v>
          </cell>
          <cell r="E511" t="str">
            <v>FRIBOI BLACK</v>
          </cell>
          <cell r="F511" t="str">
            <v>CONGELADO</v>
          </cell>
          <cell r="G511" t="str">
            <v>V</v>
          </cell>
          <cell r="H511" t="str">
            <v>1PC/B - 1-4B/C</v>
          </cell>
        </row>
        <row r="512">
          <cell r="A512">
            <v>1197</v>
          </cell>
          <cell r="B512" t="str">
            <v>POSTA NEGRA</v>
          </cell>
          <cell r="C512" t="str">
            <v>VACUNO</v>
          </cell>
          <cell r="D512" t="str">
            <v>BRASIL</v>
          </cell>
          <cell r="E512" t="str">
            <v>FRIBOI</v>
          </cell>
          <cell r="F512" t="str">
            <v>ENFRIADO</v>
          </cell>
          <cell r="G512" t="str">
            <v>U</v>
          </cell>
          <cell r="H512" t="str">
            <v>1PC/B - 1-3B/C</v>
          </cell>
        </row>
        <row r="513">
          <cell r="A513">
            <v>354107</v>
          </cell>
          <cell r="B513" t="str">
            <v>POSTA NEGRA</v>
          </cell>
          <cell r="C513" t="str">
            <v>VACUNO</v>
          </cell>
          <cell r="D513" t="str">
            <v>BRASIL</v>
          </cell>
          <cell r="E513" t="str">
            <v>FRIBOI</v>
          </cell>
          <cell r="F513" t="str">
            <v>CONGELADO</v>
          </cell>
          <cell r="G513" t="str">
            <v>U</v>
          </cell>
          <cell r="H513" t="str">
            <v>1PC/B - 1-4B/C</v>
          </cell>
        </row>
        <row r="514">
          <cell r="A514">
            <v>355688</v>
          </cell>
          <cell r="B514" t="str">
            <v>POSTA NEGRA</v>
          </cell>
          <cell r="C514" t="str">
            <v>VACUNO</v>
          </cell>
          <cell r="D514" t="str">
            <v>BRASIL</v>
          </cell>
          <cell r="E514" t="str">
            <v>DO CHEF</v>
          </cell>
          <cell r="F514" t="str">
            <v>ENFRIADO</v>
          </cell>
          <cell r="G514" t="str">
            <v>V</v>
          </cell>
          <cell r="H514" t="str">
            <v>1PC/B - 2-4B/C</v>
          </cell>
        </row>
        <row r="515">
          <cell r="A515">
            <v>379691</v>
          </cell>
          <cell r="B515" t="str">
            <v>POSTA NEGRA</v>
          </cell>
          <cell r="C515" t="str">
            <v>VACUNO</v>
          </cell>
          <cell r="D515" t="str">
            <v>BRASIL</v>
          </cell>
          <cell r="E515" t="str">
            <v>DO CHEF</v>
          </cell>
          <cell r="F515" t="str">
            <v>ENFRIADO</v>
          </cell>
          <cell r="G515" t="str">
            <v>U</v>
          </cell>
          <cell r="H515" t="str">
            <v>1PC/B - 2-4B/C</v>
          </cell>
        </row>
        <row r="516">
          <cell r="A516">
            <v>377464</v>
          </cell>
          <cell r="B516" t="str">
            <v>POSTA NEGRA</v>
          </cell>
          <cell r="C516" t="str">
            <v>VACUNO</v>
          </cell>
          <cell r="D516" t="str">
            <v>BRASIL</v>
          </cell>
          <cell r="E516" t="str">
            <v>FRIBOI</v>
          </cell>
          <cell r="F516" t="str">
            <v>CONGELADO</v>
          </cell>
          <cell r="G516" t="str">
            <v>V</v>
          </cell>
          <cell r="H516" t="str">
            <v>1PC/B - 2-5B/C</v>
          </cell>
        </row>
        <row r="517">
          <cell r="A517">
            <v>379780</v>
          </cell>
          <cell r="B517" t="str">
            <v>POSTA NEGRA SIN TAPA</v>
          </cell>
          <cell r="C517" t="str">
            <v>VACUNO</v>
          </cell>
          <cell r="D517" t="str">
            <v>BRASIL</v>
          </cell>
          <cell r="E517" t="str">
            <v>FRIBOI</v>
          </cell>
          <cell r="F517" t="str">
            <v>ENFRIADO</v>
          </cell>
          <cell r="G517" t="str">
            <v>V</v>
          </cell>
          <cell r="H517" t="str">
            <v>1PC/B - 1-6B/C</v>
          </cell>
        </row>
        <row r="518">
          <cell r="A518">
            <v>3503</v>
          </cell>
          <cell r="B518" t="str">
            <v>POSTA PALETA</v>
          </cell>
          <cell r="C518" t="str">
            <v>VACUNO</v>
          </cell>
          <cell r="D518" t="str">
            <v>BRASIL</v>
          </cell>
          <cell r="E518" t="str">
            <v>FRIBOI</v>
          </cell>
          <cell r="F518" t="str">
            <v>CONGELADO</v>
          </cell>
          <cell r="G518" t="str">
            <v>V</v>
          </cell>
          <cell r="H518" t="str">
            <v>1PC/B - 12-20B/C</v>
          </cell>
        </row>
        <row r="519">
          <cell r="A519">
            <v>390040</v>
          </cell>
          <cell r="B519" t="str">
            <v>POSTA PALETA</v>
          </cell>
          <cell r="C519" t="str">
            <v>VACUNO</v>
          </cell>
          <cell r="D519" t="str">
            <v>BRASIL</v>
          </cell>
          <cell r="E519" t="str">
            <v>SWIFT</v>
          </cell>
          <cell r="F519" t="str">
            <v>CONGELADO</v>
          </cell>
          <cell r="G519" t="str">
            <v>U</v>
          </cell>
          <cell r="H519" t="str">
            <v>1PC/B - 4-12B/C</v>
          </cell>
        </row>
        <row r="520">
          <cell r="A520">
            <v>379676</v>
          </cell>
          <cell r="B520" t="str">
            <v>POSTA PALETA EN TROZOS</v>
          </cell>
          <cell r="C520" t="str">
            <v>VACUNO</v>
          </cell>
          <cell r="D520" t="str">
            <v>BRASIL</v>
          </cell>
          <cell r="E520" t="str">
            <v>SWIFT</v>
          </cell>
          <cell r="F520" t="str">
            <v>ENFRIADO</v>
          </cell>
          <cell r="G520" t="str">
            <v>V</v>
          </cell>
          <cell r="H520" t="str">
            <v>1PC/B - 10-17B/C</v>
          </cell>
        </row>
        <row r="521">
          <cell r="A521">
            <v>583</v>
          </cell>
          <cell r="B521" t="str">
            <v>POSTA ROSADA</v>
          </cell>
          <cell r="C521" t="str">
            <v>VACUNO</v>
          </cell>
          <cell r="D521" t="str">
            <v>BRASIL</v>
          </cell>
          <cell r="E521" t="str">
            <v>FRIBOI</v>
          </cell>
          <cell r="F521" t="str">
            <v>CONGELADO</v>
          </cell>
          <cell r="G521" t="str">
            <v>V</v>
          </cell>
          <cell r="H521" t="str">
            <v>1PC/B - 4B/C</v>
          </cell>
        </row>
        <row r="522">
          <cell r="A522">
            <v>984</v>
          </cell>
          <cell r="B522" t="str">
            <v>POSTA ROSADA</v>
          </cell>
          <cell r="C522" t="str">
            <v>VACUNO</v>
          </cell>
          <cell r="D522" t="str">
            <v>BRASIL</v>
          </cell>
          <cell r="E522" t="str">
            <v>FRIBOI</v>
          </cell>
          <cell r="F522" t="str">
            <v>ENFRIADO</v>
          </cell>
          <cell r="G522" t="str">
            <v>V</v>
          </cell>
          <cell r="H522" t="str">
            <v>1PC/B - 3-4B/C</v>
          </cell>
        </row>
        <row r="523">
          <cell r="A523">
            <v>6575</v>
          </cell>
          <cell r="B523" t="str">
            <v>POSTA ROSADA</v>
          </cell>
          <cell r="C523" t="str">
            <v>VACUNO</v>
          </cell>
          <cell r="D523" t="str">
            <v>BRASIL</v>
          </cell>
          <cell r="E523" t="str">
            <v>FRIBOI</v>
          </cell>
          <cell r="F523" t="str">
            <v>CONGELADO</v>
          </cell>
          <cell r="G523" t="str">
            <v>U</v>
          </cell>
          <cell r="H523" t="str">
            <v>1PC/B - 3-8B/C</v>
          </cell>
        </row>
        <row r="524">
          <cell r="A524">
            <v>379285</v>
          </cell>
          <cell r="B524" t="str">
            <v>POSTA ROSADA</v>
          </cell>
          <cell r="C524" t="str">
            <v>VACUNO</v>
          </cell>
          <cell r="D524" t="str">
            <v>BRASIL</v>
          </cell>
          <cell r="E524" t="str">
            <v>FRIBOI</v>
          </cell>
          <cell r="F524" t="str">
            <v>ENFRIADO</v>
          </cell>
          <cell r="G524" t="str">
            <v>U</v>
          </cell>
          <cell r="H524" t="str">
            <v>1PC/B - 4-6B/C</v>
          </cell>
        </row>
        <row r="525">
          <cell r="A525">
            <v>388469</v>
          </cell>
          <cell r="B525" t="str">
            <v>POSTA ROSADA</v>
          </cell>
          <cell r="C525" t="str">
            <v>VACUNO</v>
          </cell>
          <cell r="D525" t="str">
            <v>BRASIL</v>
          </cell>
          <cell r="E525" t="str">
            <v>FRIBOI BLACK</v>
          </cell>
          <cell r="F525" t="str">
            <v>CONGELADO</v>
          </cell>
          <cell r="G525" t="str">
            <v>V</v>
          </cell>
          <cell r="H525" t="str">
            <v>1PC/B - 3-6B/C</v>
          </cell>
        </row>
        <row r="526">
          <cell r="A526">
            <v>379183</v>
          </cell>
          <cell r="B526" t="str">
            <v>POSTA ROSADA</v>
          </cell>
          <cell r="C526" t="str">
            <v>VACUNO</v>
          </cell>
          <cell r="D526" t="str">
            <v>BRASIL</v>
          </cell>
          <cell r="E526" t="str">
            <v>FRIBOI</v>
          </cell>
          <cell r="F526" t="str">
            <v>CONGELADO</v>
          </cell>
          <cell r="G526" t="str">
            <v>V</v>
          </cell>
          <cell r="H526" t="str">
            <v>1PC/B - 3-6B/C</v>
          </cell>
        </row>
        <row r="527">
          <cell r="A527">
            <v>379396</v>
          </cell>
          <cell r="B527" t="str">
            <v>POSTA ROSADA</v>
          </cell>
          <cell r="C527" t="str">
            <v>VACUNO</v>
          </cell>
          <cell r="D527" t="str">
            <v>BRASIL</v>
          </cell>
          <cell r="E527" t="str">
            <v>FRIBOI</v>
          </cell>
          <cell r="F527" t="str">
            <v>CONGELADO</v>
          </cell>
          <cell r="G527" t="str">
            <v>U</v>
          </cell>
          <cell r="H527" t="str">
            <v>1PC/B - 4B/C</v>
          </cell>
        </row>
        <row r="528">
          <cell r="A528">
            <v>371696</v>
          </cell>
          <cell r="B528" t="str">
            <v>POSTA ROSADA</v>
          </cell>
          <cell r="C528" t="str">
            <v>VACUNO</v>
          </cell>
          <cell r="D528" t="str">
            <v>BRASIL</v>
          </cell>
          <cell r="E528" t="str">
            <v>FRIBOI</v>
          </cell>
          <cell r="F528" t="str">
            <v>CONGELADO</v>
          </cell>
          <cell r="G528" t="str">
            <v>V</v>
          </cell>
          <cell r="H528" t="str">
            <v>1PC/B - 4B/C</v>
          </cell>
        </row>
        <row r="529">
          <cell r="A529">
            <v>379618</v>
          </cell>
          <cell r="B529" t="str">
            <v>POSTA ROSADA</v>
          </cell>
          <cell r="C529" t="str">
            <v>VACUNO</v>
          </cell>
          <cell r="D529" t="str">
            <v>BRASIL</v>
          </cell>
          <cell r="E529" t="str">
            <v>FRIBOI</v>
          </cell>
          <cell r="F529" t="str">
            <v>CONGELADO</v>
          </cell>
          <cell r="G529" t="str">
            <v>V</v>
          </cell>
          <cell r="H529" t="str">
            <v>1PC/B - 3B/C</v>
          </cell>
        </row>
        <row r="530">
          <cell r="A530" t="str">
            <v>LWS-36</v>
          </cell>
          <cell r="B530" t="str">
            <v>PULPA</v>
          </cell>
          <cell r="C530" t="str">
            <v>CERDO</v>
          </cell>
          <cell r="D530" t="str">
            <v>BRASIL</v>
          </cell>
          <cell r="E530" t="str">
            <v>SEARA</v>
          </cell>
          <cell r="F530" t="str">
            <v>CONGELADO</v>
          </cell>
          <cell r="G530" t="str">
            <v>-</v>
          </cell>
          <cell r="H530" t="str">
            <v>1PC/B - 2-3B/C</v>
          </cell>
        </row>
        <row r="531">
          <cell r="A531" t="str">
            <v>LWS-08</v>
          </cell>
          <cell r="B531" t="str">
            <v>PULPA</v>
          </cell>
          <cell r="C531" t="str">
            <v>CERDO</v>
          </cell>
          <cell r="D531" t="str">
            <v>BRASIL</v>
          </cell>
          <cell r="E531" t="str">
            <v>SEARA</v>
          </cell>
          <cell r="F531" t="str">
            <v>CONGELADO</v>
          </cell>
          <cell r="G531" t="str">
            <v>-</v>
          </cell>
          <cell r="H531" t="str">
            <v>1PC/B - 2-3B/C</v>
          </cell>
        </row>
        <row r="532">
          <cell r="A532" t="str">
            <v>LWS-04</v>
          </cell>
          <cell r="B532" t="str">
            <v>PULPA LIMPIA</v>
          </cell>
          <cell r="C532" t="str">
            <v>CERDO</v>
          </cell>
          <cell r="D532" t="str">
            <v>BRASIL</v>
          </cell>
          <cell r="E532" t="str">
            <v>SEARA</v>
          </cell>
          <cell r="F532" t="str">
            <v>CONGELADO</v>
          </cell>
          <cell r="G532" t="str">
            <v>-</v>
          </cell>
          <cell r="H532" t="str">
            <v>1PC/B - 2-3B/C</v>
          </cell>
        </row>
        <row r="533">
          <cell r="A533" t="str">
            <v>LWR-01</v>
          </cell>
          <cell r="B533" t="str">
            <v>PULPA LIMPIA</v>
          </cell>
          <cell r="C533" t="str">
            <v>CERDO</v>
          </cell>
          <cell r="D533" t="str">
            <v>BRASIL</v>
          </cell>
          <cell r="E533" t="str">
            <v>SEARA</v>
          </cell>
          <cell r="F533" t="str">
            <v>ENFRIADO</v>
          </cell>
          <cell r="G533" t="str">
            <v>-</v>
          </cell>
          <cell r="H533" t="str">
            <v>CAJA 6-10KG APROXX</v>
          </cell>
        </row>
        <row r="534">
          <cell r="A534" t="str">
            <v>LWS104</v>
          </cell>
          <cell r="B534" t="str">
            <v>PULPA LIMPIA</v>
          </cell>
          <cell r="C534" t="str">
            <v>CERDO</v>
          </cell>
          <cell r="D534" t="str">
            <v>BRASIL</v>
          </cell>
          <cell r="E534" t="str">
            <v>SEARA</v>
          </cell>
          <cell r="F534" t="str">
            <v>CONGELADO</v>
          </cell>
          <cell r="G534" t="str">
            <v>-</v>
          </cell>
          <cell r="H534" t="str">
            <v>1PC/B - 2-3B/C</v>
          </cell>
        </row>
        <row r="535">
          <cell r="A535" t="str">
            <v>LWS-57</v>
          </cell>
          <cell r="B535" t="str">
            <v>PULPA PIERNA</v>
          </cell>
          <cell r="C535" t="str">
            <v>CERDO</v>
          </cell>
          <cell r="D535" t="str">
            <v>BRASIL</v>
          </cell>
          <cell r="E535" t="str">
            <v>SEARA</v>
          </cell>
          <cell r="F535" t="str">
            <v>CONGELADO</v>
          </cell>
          <cell r="G535" t="str">
            <v>-</v>
          </cell>
          <cell r="H535" t="str">
            <v>1PC/B - 2B/C</v>
          </cell>
        </row>
        <row r="536">
          <cell r="A536">
            <v>50640</v>
          </cell>
          <cell r="B536" t="str">
            <v>PUNTA CHULETA</v>
          </cell>
          <cell r="C536" t="str">
            <v>CERDO</v>
          </cell>
          <cell r="D536" t="str">
            <v>USA</v>
          </cell>
          <cell r="E536" t="str">
            <v>SWIFT</v>
          </cell>
          <cell r="F536" t="str">
            <v>CONGELADO</v>
          </cell>
          <cell r="G536" t="str">
            <v>-</v>
          </cell>
          <cell r="H536" t="str">
            <v>4PC/B - 4B/C</v>
          </cell>
        </row>
        <row r="537">
          <cell r="A537">
            <v>1769</v>
          </cell>
          <cell r="B537" t="str">
            <v>PUNTA DE GANSO</v>
          </cell>
          <cell r="C537" t="str">
            <v>VACUNO</v>
          </cell>
          <cell r="D537" t="str">
            <v>BRASIL</v>
          </cell>
          <cell r="E537" t="str">
            <v>FRIBOI</v>
          </cell>
          <cell r="F537" t="str">
            <v>CONGELADO</v>
          </cell>
          <cell r="G537" t="str">
            <v>V</v>
          </cell>
          <cell r="H537" t="str">
            <v>1PC/B - 8-15B/C</v>
          </cell>
        </row>
        <row r="538">
          <cell r="A538">
            <v>26746</v>
          </cell>
          <cell r="B538" t="str">
            <v>PUNTA DE GANSO</v>
          </cell>
          <cell r="C538" t="str">
            <v>VACUNO</v>
          </cell>
          <cell r="D538" t="str">
            <v>USA</v>
          </cell>
          <cell r="E538" t="str">
            <v>SWIFT</v>
          </cell>
          <cell r="F538" t="str">
            <v>ENFRIADO</v>
          </cell>
          <cell r="G538" t="str">
            <v>CHOICE</v>
          </cell>
          <cell r="H538" t="str">
            <v>1PC/B - 10B/C</v>
          </cell>
        </row>
        <row r="539">
          <cell r="A539" t="str">
            <v>C4807AH5R</v>
          </cell>
          <cell r="B539" t="str">
            <v>PUNTA DE GANSO</v>
          </cell>
          <cell r="C539" t="str">
            <v>VACUNO</v>
          </cell>
          <cell r="D539" t="str">
            <v>CANADA</v>
          </cell>
          <cell r="E539" t="str">
            <v>BLUE RIBBON</v>
          </cell>
          <cell r="F539" t="str">
            <v>CONGELADO</v>
          </cell>
          <cell r="G539" t="str">
            <v>AAA</v>
          </cell>
          <cell r="H539" t="str">
            <v>1PC/B - 16B/C</v>
          </cell>
        </row>
        <row r="540">
          <cell r="A540" t="str">
            <v>PGAIVC8</v>
          </cell>
          <cell r="B540" t="str">
            <v>PUNTA DE GANSO</v>
          </cell>
          <cell r="C540" t="str">
            <v>VACUNO</v>
          </cell>
          <cell r="D540" t="str">
            <v>USA/CANADA</v>
          </cell>
          <cell r="E540" t="str">
            <v>-</v>
          </cell>
          <cell r="F540" t="str">
            <v>ENFRIADO</v>
          </cell>
          <cell r="G540" t="str">
            <v>-</v>
          </cell>
          <cell r="H540" t="str">
            <v>PRODUCTO TERMINADO</v>
          </cell>
        </row>
        <row r="541">
          <cell r="A541">
            <v>15000118</v>
          </cell>
          <cell r="B541" t="str">
            <v>PUNTA DE GANSO</v>
          </cell>
          <cell r="C541" t="str">
            <v>VACUNO</v>
          </cell>
          <cell r="D541" t="str">
            <v>USA</v>
          </cell>
          <cell r="E541" t="str">
            <v>-</v>
          </cell>
          <cell r="F541" t="str">
            <v>ENFRIADO</v>
          </cell>
          <cell r="G541" t="str">
            <v>-</v>
          </cell>
          <cell r="H541" t="str">
            <v>PRODUCTO TERMINADO</v>
          </cell>
        </row>
        <row r="542">
          <cell r="A542">
            <v>1120767</v>
          </cell>
          <cell r="B542" t="str">
            <v>PUNTA DE GANSO</v>
          </cell>
          <cell r="C542" t="str">
            <v>VACUNO</v>
          </cell>
          <cell r="D542" t="str">
            <v>VARIABLE</v>
          </cell>
          <cell r="E542" t="str">
            <v>VARIABLE</v>
          </cell>
          <cell r="F542" t="str">
            <v>ENFRIADO</v>
          </cell>
          <cell r="G542" t="str">
            <v>-</v>
          </cell>
          <cell r="H542" t="str">
            <v>PRODUCTO TERMINADO</v>
          </cell>
        </row>
        <row r="543">
          <cell r="A543">
            <v>388146</v>
          </cell>
          <cell r="B543" t="str">
            <v>PUNTA DE GANSO</v>
          </cell>
          <cell r="C543" t="str">
            <v>VACUNO</v>
          </cell>
          <cell r="D543" t="str">
            <v>BRASIL</v>
          </cell>
          <cell r="E543" t="str">
            <v>MATURATTA</v>
          </cell>
          <cell r="F543" t="str">
            <v>CONGELADO</v>
          </cell>
          <cell r="G543" t="str">
            <v>V</v>
          </cell>
          <cell r="H543" t="str">
            <v>1PC/B - 14B/C</v>
          </cell>
        </row>
        <row r="544">
          <cell r="A544">
            <v>88847</v>
          </cell>
          <cell r="B544" t="str">
            <v>PUNTA DE GANSO</v>
          </cell>
          <cell r="C544" t="str">
            <v>VACUNO</v>
          </cell>
          <cell r="D544" t="str">
            <v>USA</v>
          </cell>
          <cell r="E544" t="str">
            <v>5 STAR</v>
          </cell>
          <cell r="F544" t="str">
            <v>ENFRIADO</v>
          </cell>
          <cell r="G544" t="str">
            <v>CHOICE</v>
          </cell>
          <cell r="H544" t="str">
            <v>4PC/B - 6B/C</v>
          </cell>
        </row>
        <row r="545">
          <cell r="A545" t="str">
            <v>C4807AHFR</v>
          </cell>
          <cell r="B545" t="str">
            <v>PUNTA DE GANSO</v>
          </cell>
          <cell r="C545" t="str">
            <v>VACUNO</v>
          </cell>
          <cell r="D545" t="str">
            <v>CANADA</v>
          </cell>
          <cell r="E545" t="str">
            <v>BLUE RIBBON</v>
          </cell>
          <cell r="F545" t="str">
            <v>ENFRIADO</v>
          </cell>
          <cell r="G545" t="str">
            <v>AAA</v>
          </cell>
          <cell r="H545" t="str">
            <v>1PC/B - 16B/C</v>
          </cell>
        </row>
        <row r="546">
          <cell r="A546" t="str">
            <v>C4807AH5F</v>
          </cell>
          <cell r="B546" t="str">
            <v>PUNTA DE GANSO</v>
          </cell>
          <cell r="C546" t="str">
            <v>VACUNO</v>
          </cell>
          <cell r="D546" t="str">
            <v>CANADA</v>
          </cell>
          <cell r="E546" t="str">
            <v>CANADIAN DIAMOND ANGUS</v>
          </cell>
          <cell r="F546" t="str">
            <v>ENFRIADO</v>
          </cell>
          <cell r="G546" t="str">
            <v>AAA</v>
          </cell>
          <cell r="H546" t="str">
            <v>1PC/B - 16B/C</v>
          </cell>
        </row>
        <row r="547">
          <cell r="A547">
            <v>391322</v>
          </cell>
          <cell r="B547" t="str">
            <v>PUNTA DE GANSO</v>
          </cell>
          <cell r="C547" t="str">
            <v>VACUNO</v>
          </cell>
          <cell r="D547" t="str">
            <v>BRASIL</v>
          </cell>
          <cell r="E547" t="str">
            <v>FRIBOI</v>
          </cell>
          <cell r="F547" t="str">
            <v>ENFRIADO</v>
          </cell>
          <cell r="G547" t="str">
            <v>V</v>
          </cell>
          <cell r="H547" t="str">
            <v>1PC/B - 8-15B/C</v>
          </cell>
        </row>
        <row r="548">
          <cell r="A548" t="str">
            <v>C4807AWFR</v>
          </cell>
          <cell r="B548" t="str">
            <v>PUNTA DE GANSO</v>
          </cell>
          <cell r="C548" t="str">
            <v>VACUNO</v>
          </cell>
          <cell r="D548" t="str">
            <v>CANADA</v>
          </cell>
          <cell r="E548" t="str">
            <v>BLUE RIBBON</v>
          </cell>
          <cell r="F548" t="str">
            <v>ENFRIADO</v>
          </cell>
          <cell r="G548" t="str">
            <v>AAA</v>
          </cell>
          <cell r="H548" t="str">
            <v>1PC/B - 10B/C</v>
          </cell>
        </row>
        <row r="549">
          <cell r="A549">
            <v>6260</v>
          </cell>
          <cell r="B549" t="str">
            <v>PUNTA DE GANSO</v>
          </cell>
          <cell r="C549" t="str">
            <v>VACUNO</v>
          </cell>
          <cell r="D549" t="str">
            <v>BRASIL</v>
          </cell>
          <cell r="E549" t="str">
            <v>FRIBOI BLACK</v>
          </cell>
          <cell r="F549" t="str">
            <v>CONGELADO</v>
          </cell>
          <cell r="G549" t="str">
            <v>V</v>
          </cell>
          <cell r="H549" t="str">
            <v>1PC/B - 10-20B/C</v>
          </cell>
        </row>
        <row r="550">
          <cell r="A550" t="str">
            <v>S4800AHR</v>
          </cell>
          <cell r="B550" t="str">
            <v>PUNTA DE GANSO</v>
          </cell>
          <cell r="C550" t="str">
            <v>VACUNO</v>
          </cell>
          <cell r="D550" t="str">
            <v>CANADA</v>
          </cell>
          <cell r="E550" t="str">
            <v>CLEAR RIVER FARMS</v>
          </cell>
          <cell r="F550" t="str">
            <v>CONGELADO</v>
          </cell>
          <cell r="G550" t="str">
            <v>NO ROLL</v>
          </cell>
          <cell r="H550" t="str">
            <v>1PC/B - 14B/C</v>
          </cell>
        </row>
        <row r="551">
          <cell r="A551" t="str">
            <v>C4807AHR</v>
          </cell>
          <cell r="B551" t="str">
            <v>PUNTA DE GANSO</v>
          </cell>
          <cell r="C551" t="str">
            <v>VACUNO</v>
          </cell>
          <cell r="D551" t="str">
            <v>CANADA</v>
          </cell>
          <cell r="E551" t="str">
            <v>BLUE RIBBON</v>
          </cell>
          <cell r="F551" t="str">
            <v>CONGELADO</v>
          </cell>
          <cell r="G551" t="str">
            <v>AAA</v>
          </cell>
          <cell r="H551" t="str">
            <v>1PC/B - 12B/C</v>
          </cell>
        </row>
        <row r="552">
          <cell r="A552">
            <v>386945</v>
          </cell>
          <cell r="B552" t="str">
            <v>PUNTA DE GANSO MARINADO</v>
          </cell>
          <cell r="C552" t="str">
            <v>VACUNO</v>
          </cell>
          <cell r="D552" t="str">
            <v>BRASIL</v>
          </cell>
          <cell r="E552" t="str">
            <v>FRIBOI</v>
          </cell>
          <cell r="F552" t="str">
            <v>CONGELADO</v>
          </cell>
          <cell r="G552" t="str">
            <v>-</v>
          </cell>
          <cell r="H552" t="str">
            <v>CAJA 12KG</v>
          </cell>
        </row>
        <row r="553">
          <cell r="A553" t="str">
            <v>AM028</v>
          </cell>
          <cell r="B553" t="str">
            <v>PUNTA DE GANSO SAZONADA ASA FACIL</v>
          </cell>
          <cell r="C553" t="str">
            <v>-</v>
          </cell>
          <cell r="D553" t="str">
            <v>-</v>
          </cell>
          <cell r="E553" t="str">
            <v>-</v>
          </cell>
          <cell r="F553" t="str">
            <v>-</v>
          </cell>
          <cell r="G553" t="str">
            <v>-</v>
          </cell>
          <cell r="H553" t="str">
            <v>-</v>
          </cell>
        </row>
        <row r="554">
          <cell r="A554" t="str">
            <v>PUNPAR</v>
          </cell>
          <cell r="B554" t="str">
            <v>PUNTA PALETA</v>
          </cell>
          <cell r="C554" t="str">
            <v>VACUNO</v>
          </cell>
          <cell r="D554" t="str">
            <v>PARAGUAY</v>
          </cell>
          <cell r="E554" t="str">
            <v>FRIGOCHACO</v>
          </cell>
          <cell r="F554" t="str">
            <v>ENFRIADO</v>
          </cell>
          <cell r="G554" t="str">
            <v>-</v>
          </cell>
          <cell r="H554" t="str">
            <v>N/A</v>
          </cell>
        </row>
        <row r="555">
          <cell r="A555">
            <v>387268</v>
          </cell>
          <cell r="B555" t="str">
            <v>PUNTA PALETA</v>
          </cell>
          <cell r="C555" t="str">
            <v>VACUNO</v>
          </cell>
          <cell r="D555" t="str">
            <v>BRASIL</v>
          </cell>
          <cell r="E555">
            <v>1953</v>
          </cell>
          <cell r="F555" t="str">
            <v>CONGELADO</v>
          </cell>
          <cell r="G555" t="str">
            <v>V</v>
          </cell>
          <cell r="H555" t="str">
            <v>1PC/B - 8-16B/C</v>
          </cell>
        </row>
        <row r="556">
          <cell r="A556">
            <v>363463</v>
          </cell>
          <cell r="B556" t="str">
            <v>PUNTA PALETA</v>
          </cell>
          <cell r="C556" t="str">
            <v>VACUNO</v>
          </cell>
          <cell r="D556" t="str">
            <v>BRASIL</v>
          </cell>
          <cell r="E556" t="str">
            <v>ANGLO</v>
          </cell>
          <cell r="F556" t="str">
            <v>ENFRIADO</v>
          </cell>
          <cell r="G556" t="str">
            <v>V</v>
          </cell>
          <cell r="H556" t="str">
            <v>1PC/B - 6-26B/C</v>
          </cell>
        </row>
        <row r="557">
          <cell r="A557">
            <v>975</v>
          </cell>
          <cell r="B557" t="str">
            <v>PUNTA PALETA</v>
          </cell>
          <cell r="C557" t="str">
            <v>VACUNO</v>
          </cell>
          <cell r="D557" t="str">
            <v>BRASIL</v>
          </cell>
          <cell r="E557" t="str">
            <v>FRIBOI</v>
          </cell>
          <cell r="F557" t="str">
            <v>ENFRIADO</v>
          </cell>
          <cell r="G557" t="str">
            <v>V</v>
          </cell>
          <cell r="H557" t="str">
            <v>1PC/B - 8-25B/C</v>
          </cell>
        </row>
        <row r="558">
          <cell r="A558">
            <v>379656</v>
          </cell>
          <cell r="B558" t="str">
            <v>PUNTA PALETA</v>
          </cell>
          <cell r="C558" t="str">
            <v>VACUNO</v>
          </cell>
          <cell r="D558" t="str">
            <v>BRASIL</v>
          </cell>
          <cell r="E558" t="str">
            <v>FRIBOI</v>
          </cell>
          <cell r="F558" t="str">
            <v>ENFRIADO</v>
          </cell>
          <cell r="G558" t="str">
            <v>V</v>
          </cell>
          <cell r="H558" t="str">
            <v>1PC/B - 1-18B/C</v>
          </cell>
        </row>
        <row r="559">
          <cell r="A559">
            <v>24155</v>
          </cell>
          <cell r="B559" t="str">
            <v>PUNTA PALETA</v>
          </cell>
          <cell r="C559" t="str">
            <v>VACUNO</v>
          </cell>
          <cell r="D559" t="str">
            <v>USA</v>
          </cell>
          <cell r="E559" t="str">
            <v>SWIFT</v>
          </cell>
          <cell r="F559" t="str">
            <v>CONGELADO</v>
          </cell>
          <cell r="G559" t="str">
            <v>CHOICE</v>
          </cell>
          <cell r="H559" t="str">
            <v>1PC/B - 5B/C</v>
          </cell>
        </row>
        <row r="560">
          <cell r="A560">
            <v>357711</v>
          </cell>
          <cell r="B560" t="str">
            <v>PUNTA PALETA</v>
          </cell>
          <cell r="C560" t="str">
            <v>VACUNO</v>
          </cell>
          <cell r="D560" t="str">
            <v>BRASIL</v>
          </cell>
          <cell r="E560" t="str">
            <v>FRIBOI</v>
          </cell>
          <cell r="F560" t="str">
            <v>CONGELADO</v>
          </cell>
          <cell r="G560" t="str">
            <v>V</v>
          </cell>
          <cell r="H560" t="str">
            <v>1PC/B - 8-15B/C</v>
          </cell>
        </row>
        <row r="561">
          <cell r="A561">
            <v>390035</v>
          </cell>
          <cell r="B561" t="str">
            <v>PUNTA PALETA</v>
          </cell>
          <cell r="C561" t="str">
            <v>VACUNO</v>
          </cell>
          <cell r="D561" t="str">
            <v>BRASIL</v>
          </cell>
          <cell r="E561" t="str">
            <v>SWIFT</v>
          </cell>
          <cell r="F561" t="str">
            <v>CONGELADO</v>
          </cell>
          <cell r="G561" t="str">
            <v>U</v>
          </cell>
          <cell r="H561" t="str">
            <v>1PC/B - 6-14B/C</v>
          </cell>
        </row>
        <row r="562">
          <cell r="A562">
            <v>357317</v>
          </cell>
          <cell r="B562" t="str">
            <v>PUNTA PALETA</v>
          </cell>
          <cell r="C562" t="str">
            <v>VACUNO</v>
          </cell>
          <cell r="D562" t="str">
            <v>BRASIL</v>
          </cell>
          <cell r="E562" t="str">
            <v>SWIFT</v>
          </cell>
          <cell r="F562" t="str">
            <v>ENFRIADO</v>
          </cell>
          <cell r="G562" t="str">
            <v>V</v>
          </cell>
          <cell r="H562" t="str">
            <v>1PC/B - 6-12B/C</v>
          </cell>
        </row>
        <row r="563">
          <cell r="A563" t="str">
            <v>C1807AWFR</v>
          </cell>
          <cell r="B563" t="str">
            <v>PUNTA PALETA</v>
          </cell>
          <cell r="C563" t="str">
            <v>VACUNO</v>
          </cell>
          <cell r="D563" t="str">
            <v>CANADA</v>
          </cell>
          <cell r="E563" t="str">
            <v>BLUE RIBBON</v>
          </cell>
          <cell r="F563" t="str">
            <v>ENFRIADO</v>
          </cell>
          <cell r="G563" t="str">
            <v>AAA</v>
          </cell>
          <cell r="H563" t="str">
            <v>4PC/B - 12B/C</v>
          </cell>
        </row>
        <row r="564">
          <cell r="A564" t="str">
            <v>C1877AWR</v>
          </cell>
          <cell r="B564" t="str">
            <v>PUNTA PALETA ENTERA</v>
          </cell>
          <cell r="C564" t="str">
            <v>VACUNO</v>
          </cell>
          <cell r="D564" t="str">
            <v>CANADA</v>
          </cell>
          <cell r="E564" t="str">
            <v>BLUE RIBBON</v>
          </cell>
          <cell r="F564" t="str">
            <v>CONGELADO</v>
          </cell>
          <cell r="G564" t="str">
            <v>AAA</v>
          </cell>
          <cell r="H564" t="str">
            <v>1PC/B - 8B/C</v>
          </cell>
        </row>
        <row r="565">
          <cell r="A565">
            <v>21854</v>
          </cell>
          <cell r="B565" t="str">
            <v>PUNTA PICANA</v>
          </cell>
          <cell r="C565" t="str">
            <v>VACUNO</v>
          </cell>
          <cell r="D565" t="str">
            <v>USA</v>
          </cell>
          <cell r="E565" t="str">
            <v>SWIFT</v>
          </cell>
          <cell r="F565" t="str">
            <v>CONGELADO</v>
          </cell>
          <cell r="G565" t="str">
            <v>CHOICE</v>
          </cell>
          <cell r="H565" t="str">
            <v>4PC/B - 4B/C</v>
          </cell>
        </row>
        <row r="566">
          <cell r="A566">
            <v>26596</v>
          </cell>
          <cell r="B566" t="str">
            <v>PUNTA PICANA</v>
          </cell>
          <cell r="C566" t="str">
            <v>VACUNO</v>
          </cell>
          <cell r="D566" t="str">
            <v>USA</v>
          </cell>
          <cell r="E566" t="str">
            <v>SWIFT</v>
          </cell>
          <cell r="F566" t="str">
            <v>ENFRIADO</v>
          </cell>
          <cell r="G566" t="str">
            <v>CHOICE</v>
          </cell>
          <cell r="H566" t="str">
            <v>1PC/B - 12B/C</v>
          </cell>
        </row>
        <row r="567">
          <cell r="A567" t="str">
            <v>C4547AWR</v>
          </cell>
          <cell r="B567" t="str">
            <v>PUNTA PICANA</v>
          </cell>
          <cell r="C567" t="str">
            <v>VACUNO</v>
          </cell>
          <cell r="D567" t="str">
            <v>CANADA</v>
          </cell>
          <cell r="E567" t="str">
            <v>BLUE RIBBON</v>
          </cell>
          <cell r="F567" t="str">
            <v>CONGELADO</v>
          </cell>
          <cell r="G567" t="str">
            <v>AAA</v>
          </cell>
          <cell r="H567" t="str">
            <v>1PC/B - 10B/C</v>
          </cell>
        </row>
        <row r="568">
          <cell r="A568">
            <v>388145</v>
          </cell>
          <cell r="B568" t="str">
            <v>PUNTA PICANA</v>
          </cell>
          <cell r="C568" t="str">
            <v>VACUNO</v>
          </cell>
          <cell r="D568" t="str">
            <v>BRASIL</v>
          </cell>
          <cell r="E568" t="str">
            <v>MATURATTA</v>
          </cell>
          <cell r="F568" t="str">
            <v>CONGELADO</v>
          </cell>
          <cell r="G568" t="str">
            <v>V</v>
          </cell>
          <cell r="H568" t="str">
            <v>1PC/B - 16B/C</v>
          </cell>
        </row>
        <row r="569">
          <cell r="A569">
            <v>88854</v>
          </cell>
          <cell r="B569" t="str">
            <v>PUNTA PICANA</v>
          </cell>
          <cell r="C569" t="str">
            <v>VACUNO</v>
          </cell>
          <cell r="D569" t="str">
            <v>USA</v>
          </cell>
          <cell r="E569" t="str">
            <v>5 STAR</v>
          </cell>
          <cell r="F569" t="str">
            <v>ENFRIADO</v>
          </cell>
          <cell r="G569" t="str">
            <v>CHOICE</v>
          </cell>
          <cell r="H569" t="str">
            <v>4PC/B - 5B/C</v>
          </cell>
        </row>
        <row r="570">
          <cell r="A570" t="str">
            <v>C4547AWFR</v>
          </cell>
          <cell r="B570" t="str">
            <v>PUNTA PICANA</v>
          </cell>
          <cell r="C570" t="str">
            <v>VACUNO</v>
          </cell>
          <cell r="D570" t="str">
            <v>CANADA</v>
          </cell>
          <cell r="E570" t="str">
            <v>BLUE RIBBON</v>
          </cell>
          <cell r="F570" t="str">
            <v>ENFRIADO</v>
          </cell>
          <cell r="G570" t="str">
            <v>AAA</v>
          </cell>
          <cell r="H570" t="str">
            <v>1PC/B - 10B/C</v>
          </cell>
        </row>
        <row r="571">
          <cell r="A571" t="str">
            <v>C4547AW5FR</v>
          </cell>
          <cell r="B571" t="str">
            <v>PUNTA PICANA</v>
          </cell>
          <cell r="C571" t="str">
            <v>VACUNO</v>
          </cell>
          <cell r="D571" t="str">
            <v>CANADA</v>
          </cell>
          <cell r="E571" t="str">
            <v>BLUE RIBBON</v>
          </cell>
          <cell r="F571" t="str">
            <v>ENFRIADO</v>
          </cell>
          <cell r="G571" t="str">
            <v>AAA</v>
          </cell>
          <cell r="H571" t="str">
            <v>1PC/B - 10B/C</v>
          </cell>
        </row>
        <row r="572">
          <cell r="A572">
            <v>387029</v>
          </cell>
          <cell r="B572" t="str">
            <v>PUNTA PICANA SAZONADA</v>
          </cell>
          <cell r="C572" t="str">
            <v>VACUNO</v>
          </cell>
          <cell r="D572" t="str">
            <v>BRASIL</v>
          </cell>
          <cell r="E572" t="str">
            <v>FRIBOI</v>
          </cell>
          <cell r="F572" t="str">
            <v>CONGELADO</v>
          </cell>
          <cell r="G572" t="str">
            <v>-</v>
          </cell>
          <cell r="H572" t="str">
            <v>CAJA 12KG</v>
          </cell>
        </row>
        <row r="573">
          <cell r="A573" t="str">
            <v>STK-89</v>
          </cell>
          <cell r="B573" t="str">
            <v>REBOZADO DE POLLO</v>
          </cell>
          <cell r="C573" t="str">
            <v>PROCESADO</v>
          </cell>
          <cell r="D573" t="str">
            <v>BRASIL</v>
          </cell>
          <cell r="E573" t="str">
            <v>SEARA</v>
          </cell>
          <cell r="F573" t="str">
            <v>CONGELADO</v>
          </cell>
          <cell r="G573" t="str">
            <v>-</v>
          </cell>
          <cell r="H573" t="str">
            <v>100G/B - 72B/C</v>
          </cell>
        </row>
        <row r="574">
          <cell r="A574" t="str">
            <v>ISP-01</v>
          </cell>
          <cell r="B574" t="str">
            <v>REBOZADOS DE SOYA SABOR PESCADO</v>
          </cell>
          <cell r="C574" t="str">
            <v>PROCESADO</v>
          </cell>
          <cell r="D574" t="str">
            <v>BRASIL</v>
          </cell>
          <cell r="E574" t="str">
            <v>INCRIVEL</v>
          </cell>
          <cell r="F574" t="str">
            <v>CONGELADO</v>
          </cell>
          <cell r="G574" t="str">
            <v>-</v>
          </cell>
          <cell r="H574" t="str">
            <v>0,3KG/B - 16B/C</v>
          </cell>
        </row>
        <row r="575">
          <cell r="A575" t="str">
            <v>IMP-02</v>
          </cell>
          <cell r="B575" t="str">
            <v>REBOZADOS DE SOYA SABOR PESCADO</v>
          </cell>
          <cell r="C575" t="str">
            <v>PROCESADO</v>
          </cell>
          <cell r="D575" t="str">
            <v>BRASIL</v>
          </cell>
          <cell r="E575" t="str">
            <v>INCRIVEL</v>
          </cell>
          <cell r="F575" t="str">
            <v>CONGELADO</v>
          </cell>
          <cell r="G575" t="str">
            <v>-</v>
          </cell>
          <cell r="H575" t="str">
            <v>0,220KG/B - 20B/C</v>
          </cell>
        </row>
        <row r="576">
          <cell r="A576" t="str">
            <v>INA-01</v>
          </cell>
          <cell r="B576" t="str">
            <v>REBOZADOS DE SOYA SABOR POLLO</v>
          </cell>
          <cell r="C576" t="str">
            <v>PROCESADO</v>
          </cell>
          <cell r="D576" t="str">
            <v>BRASIL</v>
          </cell>
          <cell r="E576" t="str">
            <v>INCRIVEL</v>
          </cell>
          <cell r="F576" t="str">
            <v>CONGELADO</v>
          </cell>
          <cell r="G576" t="str">
            <v>-</v>
          </cell>
          <cell r="H576" t="str">
            <v>0,3KG/B - 16B/C</v>
          </cell>
        </row>
        <row r="577">
          <cell r="A577">
            <v>386275</v>
          </cell>
          <cell r="B577" t="str">
            <v>RECORTE Y TROZOS (TRIMMINGS 80/20)</v>
          </cell>
          <cell r="C577" t="str">
            <v>VACUNO</v>
          </cell>
          <cell r="D577" t="str">
            <v>BRASIL</v>
          </cell>
          <cell r="E577" t="str">
            <v>FRIBOI BLACK</v>
          </cell>
          <cell r="F577" t="str">
            <v>CONGELADO</v>
          </cell>
          <cell r="G577" t="str">
            <v>V</v>
          </cell>
          <cell r="H577" t="str">
            <v>1PC/B - 1B/C</v>
          </cell>
        </row>
        <row r="578">
          <cell r="A578">
            <v>358790</v>
          </cell>
          <cell r="B578" t="str">
            <v>RECORTES Y TROZOS 80VL</v>
          </cell>
          <cell r="C578" t="str">
            <v>VACUNO</v>
          </cell>
          <cell r="D578" t="str">
            <v>BRASIL</v>
          </cell>
          <cell r="E578" t="str">
            <v>FRIBOI</v>
          </cell>
          <cell r="F578" t="str">
            <v>CONGELADO</v>
          </cell>
          <cell r="G578" t="str">
            <v>V</v>
          </cell>
          <cell r="H578" t="str">
            <v>1PC/B - 20-25KG/C</v>
          </cell>
        </row>
        <row r="579">
          <cell r="A579" t="str">
            <v>AM029</v>
          </cell>
          <cell r="B579" t="str">
            <v>ROOK WORST</v>
          </cell>
          <cell r="C579" t="str">
            <v>-</v>
          </cell>
          <cell r="D579" t="str">
            <v>-</v>
          </cell>
          <cell r="E579" t="str">
            <v>-</v>
          </cell>
          <cell r="F579" t="str">
            <v>-</v>
          </cell>
          <cell r="G579" t="str">
            <v>-</v>
          </cell>
          <cell r="H579" t="str">
            <v>-</v>
          </cell>
        </row>
        <row r="580">
          <cell r="A580" t="str">
            <v>CFF-62</v>
          </cell>
          <cell r="B580" t="str">
            <v>SALCHICHA</v>
          </cell>
          <cell r="C580" t="str">
            <v>PROCESADO</v>
          </cell>
          <cell r="D580" t="str">
            <v>BRASIL</v>
          </cell>
          <cell r="E580" t="str">
            <v>LEBON</v>
          </cell>
          <cell r="F580" t="str">
            <v>ENFRIADO</v>
          </cell>
          <cell r="G580" t="str">
            <v>-</v>
          </cell>
          <cell r="H580" t="str">
            <v>12X450G</v>
          </cell>
        </row>
        <row r="581">
          <cell r="A581" t="str">
            <v>CFF-74</v>
          </cell>
          <cell r="B581" t="str">
            <v>SALCHICHA</v>
          </cell>
          <cell r="C581" t="str">
            <v>PROCESADO</v>
          </cell>
          <cell r="D581" t="str">
            <v>BRASIL</v>
          </cell>
          <cell r="E581" t="str">
            <v>ACUENTA</v>
          </cell>
          <cell r="F581" t="str">
            <v>ENFRIADO</v>
          </cell>
          <cell r="G581" t="str">
            <v>-</v>
          </cell>
          <cell r="H581" t="str">
            <v>0,5KG/B - 12B/C</v>
          </cell>
        </row>
        <row r="582">
          <cell r="A582" t="str">
            <v>CFF-72</v>
          </cell>
          <cell r="B582" t="str">
            <v>SALCHICHA PAVO</v>
          </cell>
          <cell r="C582" t="str">
            <v>PROCESADO</v>
          </cell>
          <cell r="D582" t="str">
            <v>BRASIL</v>
          </cell>
          <cell r="E582" t="str">
            <v>LIDER</v>
          </cell>
          <cell r="F582" t="str">
            <v>ENFRIADO</v>
          </cell>
          <cell r="G582" t="str">
            <v>-</v>
          </cell>
          <cell r="H582" t="str">
            <v>0,5KG/B - 12B/C</v>
          </cell>
        </row>
        <row r="583">
          <cell r="A583" t="str">
            <v>CFF-71</v>
          </cell>
          <cell r="B583" t="str">
            <v>SALCHICHA POLLO</v>
          </cell>
          <cell r="C583" t="str">
            <v>PROCESADO</v>
          </cell>
          <cell r="D583" t="str">
            <v>BRASIL</v>
          </cell>
          <cell r="E583" t="str">
            <v>LIDER</v>
          </cell>
          <cell r="F583" t="str">
            <v>ENFRIADO</v>
          </cell>
          <cell r="G583" t="str">
            <v>-</v>
          </cell>
          <cell r="H583" t="str">
            <v>0,5KG/B - 12B/C</v>
          </cell>
        </row>
        <row r="584">
          <cell r="A584" t="str">
            <v>CFF-70</v>
          </cell>
          <cell r="B584" t="str">
            <v>SALCHICHA SUREÑA</v>
          </cell>
          <cell r="C584" t="str">
            <v>PROCESADO</v>
          </cell>
          <cell r="D584" t="str">
            <v>BRASIL</v>
          </cell>
          <cell r="E584" t="str">
            <v>LIDER</v>
          </cell>
          <cell r="F584" t="str">
            <v>ENFRIADO</v>
          </cell>
          <cell r="G584" t="str">
            <v>-</v>
          </cell>
          <cell r="H584" t="str">
            <v>0,5KG/B - 12B/C</v>
          </cell>
        </row>
        <row r="585">
          <cell r="A585" t="str">
            <v>CFF-40</v>
          </cell>
          <cell r="B585" t="str">
            <v>SALCHICHA SUREÑA</v>
          </cell>
          <cell r="C585" t="str">
            <v>PROCESADO</v>
          </cell>
          <cell r="D585" t="str">
            <v>BRASIL</v>
          </cell>
          <cell r="E585" t="str">
            <v>FUNDO RIO ALEGRE</v>
          </cell>
          <cell r="F585" t="str">
            <v>ENFRIADO</v>
          </cell>
          <cell r="G585" t="str">
            <v>-</v>
          </cell>
          <cell r="H585" t="str">
            <v>0,5KG/B - 12B/C</v>
          </cell>
        </row>
        <row r="586">
          <cell r="A586" t="str">
            <v>AM030</v>
          </cell>
          <cell r="B586" t="str">
            <v>SEASONED GROUND</v>
          </cell>
          <cell r="C586" t="str">
            <v>-</v>
          </cell>
          <cell r="D586" t="str">
            <v>-</v>
          </cell>
          <cell r="E586" t="str">
            <v>-</v>
          </cell>
          <cell r="F586" t="str">
            <v>-</v>
          </cell>
          <cell r="G586" t="str">
            <v>-</v>
          </cell>
          <cell r="H586" t="str">
            <v>-</v>
          </cell>
        </row>
        <row r="587">
          <cell r="A587" t="str">
            <v>SER</v>
          </cell>
          <cell r="B587" t="str">
            <v>SERVICIOS</v>
          </cell>
          <cell r="C587" t="str">
            <v>-</v>
          </cell>
          <cell r="D587" t="str">
            <v>-</v>
          </cell>
          <cell r="E587" t="str">
            <v>-</v>
          </cell>
          <cell r="F587" t="str">
            <v>-</v>
          </cell>
          <cell r="G587" t="str">
            <v>-</v>
          </cell>
          <cell r="H587" t="str">
            <v>-</v>
          </cell>
        </row>
        <row r="588">
          <cell r="A588">
            <v>976</v>
          </cell>
          <cell r="B588" t="str">
            <v>SOBRECOSTILLA</v>
          </cell>
          <cell r="C588" t="str">
            <v>VACUNO</v>
          </cell>
          <cell r="D588" t="str">
            <v>BRASIL</v>
          </cell>
          <cell r="E588" t="str">
            <v>FRIBOI</v>
          </cell>
          <cell r="F588" t="str">
            <v>ENFRIADO</v>
          </cell>
          <cell r="G588" t="str">
            <v>V</v>
          </cell>
          <cell r="H588" t="str">
            <v>1PC/B - 3-20B/C</v>
          </cell>
        </row>
        <row r="589">
          <cell r="A589">
            <v>358388</v>
          </cell>
          <cell r="B589" t="str">
            <v>SOBRECOSTILLA</v>
          </cell>
          <cell r="C589" t="str">
            <v>VACUNO</v>
          </cell>
          <cell r="D589" t="str">
            <v>BRASIL</v>
          </cell>
          <cell r="E589" t="str">
            <v>FRIBOI</v>
          </cell>
          <cell r="F589" t="str">
            <v>CONGELADO</v>
          </cell>
          <cell r="G589" t="str">
            <v>V</v>
          </cell>
          <cell r="H589" t="str">
            <v>1PC/B - 8-12B/C</v>
          </cell>
        </row>
        <row r="590">
          <cell r="A590">
            <v>390050</v>
          </cell>
          <cell r="B590" t="str">
            <v>SOBRECOSTILLA</v>
          </cell>
          <cell r="C590" t="str">
            <v>VACUNO</v>
          </cell>
          <cell r="D590" t="str">
            <v>BRASIL</v>
          </cell>
          <cell r="E590" t="str">
            <v>SWIFT</v>
          </cell>
          <cell r="F590" t="str">
            <v>CONGELADO</v>
          </cell>
          <cell r="G590" t="str">
            <v>U</v>
          </cell>
          <cell r="H590" t="str">
            <v>1PC/B - 4-12B/C</v>
          </cell>
        </row>
        <row r="591">
          <cell r="A591">
            <v>21417</v>
          </cell>
          <cell r="B591" t="str">
            <v>SOBRECOSTILLA</v>
          </cell>
          <cell r="C591" t="str">
            <v>VACUNO</v>
          </cell>
          <cell r="D591" t="str">
            <v>USA</v>
          </cell>
          <cell r="E591" t="str">
            <v>SWIFT</v>
          </cell>
          <cell r="F591" t="str">
            <v>ENFRIADO</v>
          </cell>
          <cell r="G591" t="str">
            <v>CHOICE</v>
          </cell>
          <cell r="H591" t="str">
            <v>15PC/B - 6B/C</v>
          </cell>
        </row>
        <row r="592">
          <cell r="A592" t="str">
            <v>SOBPAR</v>
          </cell>
          <cell r="B592" t="str">
            <v>SOBRECOSTILLA (PORCIONADO)</v>
          </cell>
          <cell r="C592" t="str">
            <v>VACUNO</v>
          </cell>
          <cell r="D592" t="str">
            <v>PARAGUAY</v>
          </cell>
          <cell r="E592" t="str">
            <v>FRIGOCHACO</v>
          </cell>
          <cell r="F592" t="str">
            <v>ENFRIADO</v>
          </cell>
          <cell r="G592" t="str">
            <v>-</v>
          </cell>
          <cell r="H592" t="str">
            <v>N/A</v>
          </cell>
        </row>
        <row r="593">
          <cell r="A593">
            <v>379655</v>
          </cell>
          <cell r="B593" t="str">
            <v>SOBRECOSTILLA EN TROZOS</v>
          </cell>
          <cell r="C593" t="str">
            <v>VACUNO</v>
          </cell>
          <cell r="D593" t="str">
            <v>BRASIL</v>
          </cell>
          <cell r="E593" t="str">
            <v>FRIBOI</v>
          </cell>
          <cell r="F593" t="str">
            <v>ENFRIADO</v>
          </cell>
          <cell r="G593" t="str">
            <v>V</v>
          </cell>
          <cell r="H593" t="str">
            <v>1PC/B - 12-20B/C</v>
          </cell>
        </row>
        <row r="594">
          <cell r="A594">
            <v>379678</v>
          </cell>
          <cell r="B594" t="str">
            <v>SOBRECOSTILLA EN TROZOS</v>
          </cell>
          <cell r="C594" t="str">
            <v>VACUNO</v>
          </cell>
          <cell r="D594" t="str">
            <v>BRASIL</v>
          </cell>
          <cell r="E594" t="str">
            <v>SWIFT</v>
          </cell>
          <cell r="F594" t="str">
            <v>ENFRIADO</v>
          </cell>
          <cell r="G594" t="str">
            <v>V</v>
          </cell>
          <cell r="H594" t="str">
            <v>1PC/B - 10-25B/C</v>
          </cell>
        </row>
        <row r="595">
          <cell r="A595">
            <v>365683</v>
          </cell>
          <cell r="B595" t="str">
            <v>SOBRECOSTILLA EN TROZOS</v>
          </cell>
          <cell r="C595" t="str">
            <v>VACUNO</v>
          </cell>
          <cell r="D595" t="str">
            <v>BRASIL</v>
          </cell>
          <cell r="E595" t="str">
            <v>ANGLO</v>
          </cell>
          <cell r="F595" t="str">
            <v>ENFRIADO</v>
          </cell>
          <cell r="G595" t="str">
            <v>V</v>
          </cell>
          <cell r="H595" t="str">
            <v>1PC/B - 12-20B/C</v>
          </cell>
        </row>
        <row r="596">
          <cell r="A596" t="str">
            <v>AM031</v>
          </cell>
          <cell r="B596" t="str">
            <v>SOBRECOSTILLA MARINADA EN CUBO</v>
          </cell>
          <cell r="C596" t="str">
            <v>-</v>
          </cell>
          <cell r="D596" t="str">
            <v>-</v>
          </cell>
          <cell r="E596" t="str">
            <v>-</v>
          </cell>
          <cell r="F596" t="str">
            <v>-</v>
          </cell>
          <cell r="G596" t="str">
            <v>-</v>
          </cell>
          <cell r="H596" t="str">
            <v>-</v>
          </cell>
        </row>
        <row r="597">
          <cell r="A597">
            <v>387766</v>
          </cell>
          <cell r="B597" t="str">
            <v>SOBRECOSTILLA MARINADA EN CUBO</v>
          </cell>
          <cell r="C597" t="str">
            <v>VACUNO</v>
          </cell>
          <cell r="D597" t="str">
            <v>BRASIL</v>
          </cell>
          <cell r="E597" t="str">
            <v>FRIBOI</v>
          </cell>
          <cell r="F597" t="str">
            <v>CONGELADO</v>
          </cell>
          <cell r="G597" t="str">
            <v>-</v>
          </cell>
          <cell r="H597" t="str">
            <v>-</v>
          </cell>
        </row>
        <row r="598">
          <cell r="A598" t="str">
            <v>FIL-17</v>
          </cell>
          <cell r="B598" t="str">
            <v>SOLOMILLO</v>
          </cell>
          <cell r="C598" t="str">
            <v>CERDO</v>
          </cell>
          <cell r="D598" t="str">
            <v>BRASIL</v>
          </cell>
          <cell r="E598" t="str">
            <v>SEARA</v>
          </cell>
          <cell r="F598" t="str">
            <v>CONGELADO</v>
          </cell>
          <cell r="G598" t="str">
            <v>-</v>
          </cell>
          <cell r="H598" t="str">
            <v>CAJA 18-23KG</v>
          </cell>
        </row>
        <row r="599">
          <cell r="A599" t="str">
            <v>FIR-01</v>
          </cell>
          <cell r="B599" t="str">
            <v>SOLOMILLO</v>
          </cell>
          <cell r="C599" t="str">
            <v>CERDO</v>
          </cell>
          <cell r="D599" t="str">
            <v>BRASIL</v>
          </cell>
          <cell r="E599" t="str">
            <v>SEARA</v>
          </cell>
          <cell r="F599" t="str">
            <v>ENFRIADO</v>
          </cell>
          <cell r="G599" t="str">
            <v>-</v>
          </cell>
          <cell r="H599" t="str">
            <v>1PC/B - 2B/C</v>
          </cell>
        </row>
        <row r="600">
          <cell r="A600">
            <v>28465</v>
          </cell>
          <cell r="B600" t="str">
            <v>SOLOMILLO</v>
          </cell>
          <cell r="C600" t="str">
            <v>CERDO</v>
          </cell>
          <cell r="D600" t="str">
            <v>USA</v>
          </cell>
          <cell r="E600" t="str">
            <v>SWIFT</v>
          </cell>
          <cell r="F600" t="str">
            <v>CONGELADO</v>
          </cell>
          <cell r="G600" t="str">
            <v>-</v>
          </cell>
          <cell r="H600" t="str">
            <v>1PC/B - 12B/C</v>
          </cell>
        </row>
        <row r="601">
          <cell r="A601" t="str">
            <v>FIL104</v>
          </cell>
          <cell r="B601" t="str">
            <v>SOLOMILLO</v>
          </cell>
          <cell r="C601" t="str">
            <v>CERDO</v>
          </cell>
          <cell r="D601" t="str">
            <v>BRASIL</v>
          </cell>
          <cell r="E601" t="str">
            <v>SEARA</v>
          </cell>
          <cell r="F601" t="str">
            <v>CONGELADO</v>
          </cell>
          <cell r="G601" t="str">
            <v>-</v>
          </cell>
          <cell r="H601" t="str">
            <v>2PC/B - 20B/C</v>
          </cell>
        </row>
        <row r="602">
          <cell r="A602">
            <v>21163</v>
          </cell>
          <cell r="B602" t="str">
            <v>TAPABARRIGA</v>
          </cell>
          <cell r="C602" t="str">
            <v>VACUNO</v>
          </cell>
          <cell r="D602" t="str">
            <v>USA</v>
          </cell>
          <cell r="E602" t="str">
            <v>SWIFT</v>
          </cell>
          <cell r="F602" t="str">
            <v>ENFRIADO</v>
          </cell>
          <cell r="G602" t="str">
            <v>CHOICE</v>
          </cell>
          <cell r="H602" t="str">
            <v>8PC/B - 3B/C</v>
          </cell>
        </row>
        <row r="603">
          <cell r="A603">
            <v>21460</v>
          </cell>
          <cell r="B603" t="str">
            <v>TAPABARRIGA/ARRACHERA</v>
          </cell>
          <cell r="C603" t="str">
            <v>VACUNO</v>
          </cell>
          <cell r="D603" t="str">
            <v>USA</v>
          </cell>
          <cell r="E603" t="str">
            <v>SWIFT</v>
          </cell>
          <cell r="F603" t="str">
            <v>CONGELADO</v>
          </cell>
          <cell r="G603" t="str">
            <v>CHOICE</v>
          </cell>
          <cell r="H603" t="str">
            <v xml:space="preserve">6PC/B - 4B/C </v>
          </cell>
        </row>
        <row r="604">
          <cell r="A604">
            <v>26460</v>
          </cell>
          <cell r="B604" t="str">
            <v>TAPABARRIGA/ARRACHERA</v>
          </cell>
          <cell r="C604" t="str">
            <v>VACUNO</v>
          </cell>
          <cell r="D604" t="str">
            <v>USA</v>
          </cell>
          <cell r="E604" t="str">
            <v>SWIFT</v>
          </cell>
          <cell r="F604" t="str">
            <v>ENFRIADO</v>
          </cell>
          <cell r="G604" t="str">
            <v>CHOICE</v>
          </cell>
          <cell r="H604" t="str">
            <v>1PC/B - 6B/C</v>
          </cell>
        </row>
        <row r="605">
          <cell r="A605">
            <v>88460</v>
          </cell>
          <cell r="B605" t="str">
            <v>TAPABARRIGA/ARRACHERA</v>
          </cell>
          <cell r="C605" t="str">
            <v>VACUNO</v>
          </cell>
          <cell r="D605" t="str">
            <v>USA</v>
          </cell>
          <cell r="E605" t="str">
            <v>5 STAR</v>
          </cell>
          <cell r="F605" t="str">
            <v>ENFRIADO</v>
          </cell>
          <cell r="G605" t="str">
            <v>CHOICE</v>
          </cell>
          <cell r="H605" t="str">
            <v>2PC/B - 12B/C</v>
          </cell>
        </row>
        <row r="606">
          <cell r="A606" t="str">
            <v>C3107AW5F</v>
          </cell>
          <cell r="B606" t="str">
            <v>TAPABARRIGA/ARRACHERA</v>
          </cell>
          <cell r="C606" t="str">
            <v>VACUNO</v>
          </cell>
          <cell r="D606" t="str">
            <v>CANADA</v>
          </cell>
          <cell r="E606" t="str">
            <v>CANADIAN DIAMOND ANGUS</v>
          </cell>
          <cell r="F606" t="str">
            <v>ENFRIADO</v>
          </cell>
          <cell r="G606" t="str">
            <v>AAA</v>
          </cell>
          <cell r="H606" t="str">
            <v>1PC/B - 16B/C</v>
          </cell>
        </row>
        <row r="607">
          <cell r="A607" t="str">
            <v>C3107AW5FR</v>
          </cell>
          <cell r="B607" t="str">
            <v>TAPABARRIGA/ARRACHERA</v>
          </cell>
          <cell r="C607" t="str">
            <v>VACUNO</v>
          </cell>
          <cell r="D607" t="str">
            <v>CANADA</v>
          </cell>
          <cell r="E607" t="str">
            <v>BLUE RIBBON</v>
          </cell>
          <cell r="F607" t="str">
            <v>ENFRIADO</v>
          </cell>
          <cell r="G607" t="str">
            <v>AAA</v>
          </cell>
          <cell r="H607" t="str">
            <v>1PC/B - 16B/C</v>
          </cell>
        </row>
        <row r="608">
          <cell r="A608">
            <v>386449</v>
          </cell>
          <cell r="B608" t="str">
            <v>TAPAPECHO</v>
          </cell>
          <cell r="C608" t="str">
            <v>VACUNO</v>
          </cell>
          <cell r="D608" t="str">
            <v>BRASIL</v>
          </cell>
          <cell r="E608" t="str">
            <v>FRIBOI BLACK</v>
          </cell>
          <cell r="F608" t="str">
            <v>ENFRIADO</v>
          </cell>
          <cell r="G608" t="str">
            <v>V</v>
          </cell>
          <cell r="H608" t="str">
            <v>1PC/B - 2-20B/C</v>
          </cell>
        </row>
        <row r="609">
          <cell r="A609">
            <v>391688</v>
          </cell>
          <cell r="B609" t="str">
            <v>TAPAPECHO</v>
          </cell>
          <cell r="C609" t="str">
            <v>VACUNO</v>
          </cell>
          <cell r="D609" t="str">
            <v>BRASIL</v>
          </cell>
          <cell r="E609" t="str">
            <v>FRIBOI BLACK</v>
          </cell>
          <cell r="F609" t="str">
            <v>CONGELADO</v>
          </cell>
          <cell r="G609" t="str">
            <v>V</v>
          </cell>
          <cell r="H609" t="str">
            <v>1PC/B - 2-13B/C</v>
          </cell>
        </row>
        <row r="610">
          <cell r="A610">
            <v>358665</v>
          </cell>
          <cell r="B610" t="str">
            <v xml:space="preserve">TAPAPECHO </v>
          </cell>
          <cell r="C610" t="str">
            <v>VACUNO</v>
          </cell>
          <cell r="D610" t="str">
            <v>BRASIL</v>
          </cell>
          <cell r="E610" t="str">
            <v>ANGLO</v>
          </cell>
          <cell r="F610" t="str">
            <v>ENFRIADO</v>
          </cell>
          <cell r="G610" t="str">
            <v>V</v>
          </cell>
          <cell r="H610" t="str">
            <v>1PC/B - 6-18B/C</v>
          </cell>
        </row>
        <row r="611">
          <cell r="A611" t="str">
            <v>TAPPAR</v>
          </cell>
          <cell r="B611" t="str">
            <v>TAPAPECHO (PORCIONADO)</v>
          </cell>
          <cell r="C611" t="str">
            <v>VACUNO</v>
          </cell>
          <cell r="D611" t="str">
            <v>PARAGUAY</v>
          </cell>
          <cell r="E611" t="str">
            <v>FRIGOCHACO</v>
          </cell>
          <cell r="F611" t="str">
            <v>ENFRIADO</v>
          </cell>
          <cell r="G611" t="str">
            <v>-</v>
          </cell>
          <cell r="H611" t="str">
            <v>N/A</v>
          </cell>
        </row>
        <row r="612">
          <cell r="A612">
            <v>373483</v>
          </cell>
          <cell r="B612" t="str">
            <v>TAPAPECHO 90 VL</v>
          </cell>
          <cell r="C612" t="str">
            <v>VACUNO</v>
          </cell>
          <cell r="D612" t="str">
            <v>BRASIL</v>
          </cell>
          <cell r="E612" t="str">
            <v>FRIBOI</v>
          </cell>
          <cell r="F612" t="str">
            <v>CONGELADO</v>
          </cell>
          <cell r="G612" t="str">
            <v>V</v>
          </cell>
          <cell r="H612" t="str">
            <v>1PC/B - 3-15B/C</v>
          </cell>
        </row>
        <row r="613">
          <cell r="A613">
            <v>969</v>
          </cell>
          <cell r="B613" t="str">
            <v>TAPAPECHO 97 VL</v>
          </cell>
          <cell r="C613" t="str">
            <v>VACUNO</v>
          </cell>
          <cell r="D613" t="str">
            <v>BRASIL</v>
          </cell>
          <cell r="E613" t="str">
            <v>FRIBOI</v>
          </cell>
          <cell r="F613" t="str">
            <v>ENFRIADO</v>
          </cell>
          <cell r="G613" t="str">
            <v>V</v>
          </cell>
          <cell r="H613" t="str">
            <v>1PC/B - 2-20B/C</v>
          </cell>
        </row>
        <row r="614">
          <cell r="A614">
            <v>7846</v>
          </cell>
          <cell r="B614" t="str">
            <v>TAPAPECHO 97 VL</v>
          </cell>
          <cell r="C614" t="str">
            <v>VACUNO</v>
          </cell>
          <cell r="D614" t="str">
            <v>BRASIL</v>
          </cell>
          <cell r="E614" t="str">
            <v>FRIBOI</v>
          </cell>
          <cell r="F614" t="str">
            <v>CONGELADO</v>
          </cell>
          <cell r="G614" t="str">
            <v>-</v>
          </cell>
          <cell r="H614" t="str">
            <v>1PC/B - 12-20B/C</v>
          </cell>
        </row>
        <row r="615">
          <cell r="A615">
            <v>954</v>
          </cell>
          <cell r="B615" t="str">
            <v>TAPAPECHO 97 VL</v>
          </cell>
          <cell r="C615" t="str">
            <v>VACUNO</v>
          </cell>
          <cell r="D615" t="str">
            <v>BRASIL</v>
          </cell>
          <cell r="E615" t="str">
            <v>FRIBOI</v>
          </cell>
          <cell r="F615" t="str">
            <v>CONGELADO</v>
          </cell>
          <cell r="G615" t="str">
            <v>V</v>
          </cell>
          <cell r="H615" t="str">
            <v>1PC/B - 3-10B/C</v>
          </cell>
        </row>
        <row r="616">
          <cell r="A616">
            <v>390032</v>
          </cell>
          <cell r="B616" t="str">
            <v>TAPAPECHO 97 VL</v>
          </cell>
          <cell r="C616" t="str">
            <v>VACUNO</v>
          </cell>
          <cell r="D616" t="str">
            <v>BRASIL</v>
          </cell>
          <cell r="E616" t="str">
            <v>SWIFT</v>
          </cell>
          <cell r="F616" t="str">
            <v>CONGELADO</v>
          </cell>
          <cell r="G616" t="str">
            <v>U</v>
          </cell>
          <cell r="H616" t="str">
            <v>1PC/B - 8-18B/C</v>
          </cell>
        </row>
        <row r="617">
          <cell r="A617">
            <v>21200</v>
          </cell>
          <cell r="B617" t="str">
            <v>TAPAPECHO BRISKET</v>
          </cell>
          <cell r="C617" t="str">
            <v>VACUNO</v>
          </cell>
          <cell r="D617" t="str">
            <v>USA</v>
          </cell>
          <cell r="E617" t="str">
            <v>SWIFT</v>
          </cell>
          <cell r="F617" t="str">
            <v>CONGELADO</v>
          </cell>
          <cell r="G617" t="str">
            <v>CHOICE</v>
          </cell>
          <cell r="H617" t="str">
            <v>1PC/B - 5B/C</v>
          </cell>
        </row>
        <row r="618">
          <cell r="A618" t="str">
            <v>C7107AHR</v>
          </cell>
          <cell r="B618" t="str">
            <v>TAPAPECHO BRISKET</v>
          </cell>
          <cell r="C618" t="str">
            <v>VACUNO</v>
          </cell>
          <cell r="D618" t="str">
            <v>CANADA</v>
          </cell>
          <cell r="E618" t="str">
            <v>BLUE RIBBON</v>
          </cell>
          <cell r="F618" t="str">
            <v>CONGELADO</v>
          </cell>
          <cell r="G618" t="str">
            <v>AAA</v>
          </cell>
          <cell r="H618" t="str">
            <v>1PC/B - 4B/C</v>
          </cell>
        </row>
        <row r="619">
          <cell r="A619">
            <v>77200</v>
          </cell>
          <cell r="B619" t="str">
            <v>TAPAPECHO BRISKET</v>
          </cell>
          <cell r="C619" t="str">
            <v>VACUNO</v>
          </cell>
          <cell r="D619" t="str">
            <v>USA</v>
          </cell>
          <cell r="E619" t="str">
            <v>SWIFT</v>
          </cell>
          <cell r="F619" t="str">
            <v>CONGELADO</v>
          </cell>
          <cell r="G619" t="str">
            <v>CHOICE</v>
          </cell>
          <cell r="H619" t="str">
            <v>12LB/B - 5B/C</v>
          </cell>
        </row>
        <row r="620">
          <cell r="A620">
            <v>355673</v>
          </cell>
          <cell r="B620" t="str">
            <v>TAPAPECHO EN TROZOS</v>
          </cell>
          <cell r="C620" t="str">
            <v>VACUNO</v>
          </cell>
          <cell r="D620" t="str">
            <v>BRASIL</v>
          </cell>
          <cell r="E620" t="str">
            <v>FRIBOI</v>
          </cell>
          <cell r="F620" t="str">
            <v>ENFRIADO</v>
          </cell>
          <cell r="G620" t="str">
            <v>V</v>
          </cell>
          <cell r="H620" t="str">
            <v>1PC/B - 12-20B/C</v>
          </cell>
        </row>
        <row r="621">
          <cell r="A621">
            <v>387027</v>
          </cell>
          <cell r="B621" t="str">
            <v>TAPAPECHO SAZONADO</v>
          </cell>
          <cell r="C621" t="str">
            <v>VACUNO</v>
          </cell>
          <cell r="D621" t="str">
            <v>BRASIL</v>
          </cell>
          <cell r="E621" t="str">
            <v>FRIBOI</v>
          </cell>
          <cell r="F621" t="str">
            <v>CONGELADO</v>
          </cell>
          <cell r="G621" t="str">
            <v>-</v>
          </cell>
          <cell r="H621" t="str">
            <v>CAJA 12KG</v>
          </cell>
        </row>
        <row r="622">
          <cell r="A622" t="str">
            <v>AM032</v>
          </cell>
          <cell r="B622" t="str">
            <v>TAPAPECHO SAZONADO</v>
          </cell>
          <cell r="C622" t="str">
            <v>-</v>
          </cell>
          <cell r="D622" t="str">
            <v>-</v>
          </cell>
          <cell r="E622" t="str">
            <v>-</v>
          </cell>
          <cell r="F622" t="str">
            <v>-</v>
          </cell>
          <cell r="G622" t="str">
            <v>-</v>
          </cell>
          <cell r="H622" t="str">
            <v>-</v>
          </cell>
        </row>
        <row r="623">
          <cell r="A623">
            <v>1824</v>
          </cell>
          <cell r="B623" t="str">
            <v>TERIYAKI JERKY</v>
          </cell>
          <cell r="C623" t="str">
            <v>PROCESADO</v>
          </cell>
          <cell r="D623" t="str">
            <v>BRASIL</v>
          </cell>
          <cell r="E623" t="str">
            <v>JACK LINKS</v>
          </cell>
          <cell r="F623" t="str">
            <v>SECO</v>
          </cell>
          <cell r="G623" t="str">
            <v>-</v>
          </cell>
          <cell r="H623" t="str">
            <v>BOLSITA 25G</v>
          </cell>
        </row>
        <row r="624">
          <cell r="A624" t="str">
            <v>BT-001</v>
          </cell>
          <cell r="B624" t="str">
            <v>TOCINO DE TABLETA</v>
          </cell>
          <cell r="C624" t="str">
            <v>CERDO</v>
          </cell>
          <cell r="D624" t="str">
            <v>BRASIL</v>
          </cell>
          <cell r="E624" t="str">
            <v>SEARA GOURMET</v>
          </cell>
          <cell r="F624" t="str">
            <v>ENFRIADO</v>
          </cell>
          <cell r="G624" t="str">
            <v>-</v>
          </cell>
          <cell r="H624" t="str">
            <v>CAJA 5KG</v>
          </cell>
        </row>
        <row r="625">
          <cell r="A625" t="str">
            <v>BD-001</v>
          </cell>
          <cell r="B625" t="str">
            <v>TOCINO DOBLE AHUMADO</v>
          </cell>
          <cell r="C625" t="str">
            <v>CERDO</v>
          </cell>
          <cell r="D625" t="str">
            <v>BRASIL</v>
          </cell>
          <cell r="E625" t="str">
            <v>SEARA GOURMET</v>
          </cell>
          <cell r="F625" t="str">
            <v>ENFRIADO</v>
          </cell>
          <cell r="G625" t="str">
            <v>-</v>
          </cell>
          <cell r="H625" t="str">
            <v>0,18KG/B - 20B/C</v>
          </cell>
        </row>
        <row r="626">
          <cell r="A626" t="str">
            <v>BC-001</v>
          </cell>
          <cell r="B626" t="str">
            <v>TOCINO EN CUBOS</v>
          </cell>
          <cell r="C626" t="str">
            <v>CERDO</v>
          </cell>
          <cell r="D626" t="str">
            <v>BRASIL</v>
          </cell>
          <cell r="E626" t="str">
            <v>SEARA GOURMET</v>
          </cell>
          <cell r="F626" t="str">
            <v>ENFRIADO</v>
          </cell>
          <cell r="G626" t="str">
            <v>-</v>
          </cell>
          <cell r="H626" t="str">
            <v>0,14KG/B - 24B/C</v>
          </cell>
        </row>
        <row r="627">
          <cell r="A627" t="str">
            <v>BF-002</v>
          </cell>
          <cell r="B627" t="str">
            <v>TOCINO EN LÁMINAS</v>
          </cell>
          <cell r="C627" t="str">
            <v>CERDO</v>
          </cell>
          <cell r="D627" t="str">
            <v>BRASIL</v>
          </cell>
          <cell r="E627" t="str">
            <v>SEARA GOURMET</v>
          </cell>
          <cell r="F627" t="str">
            <v>ENFRIADO</v>
          </cell>
          <cell r="G627" t="str">
            <v>-</v>
          </cell>
          <cell r="H627" t="str">
            <v>CAJA 5KG</v>
          </cell>
        </row>
        <row r="628">
          <cell r="A628" t="str">
            <v>BAC-05</v>
          </cell>
          <cell r="B628" t="str">
            <v>TOCINO EXTRA DOBLE LOMO</v>
          </cell>
          <cell r="C628" t="str">
            <v>CERDO</v>
          </cell>
          <cell r="D628" t="str">
            <v>BRASIL</v>
          </cell>
          <cell r="E628" t="str">
            <v>SEARA</v>
          </cell>
          <cell r="F628" t="str">
            <v>SECO</v>
          </cell>
          <cell r="G628" t="str">
            <v>-</v>
          </cell>
          <cell r="H628" t="str">
            <v>CAJA 5KG APROXX</v>
          </cell>
        </row>
        <row r="629">
          <cell r="A629">
            <v>11094</v>
          </cell>
          <cell r="B629" t="str">
            <v>TOMAHAWK</v>
          </cell>
          <cell r="C629" t="str">
            <v>VACUNO</v>
          </cell>
          <cell r="D629" t="str">
            <v>USA</v>
          </cell>
          <cell r="E629" t="str">
            <v>SWIFT</v>
          </cell>
          <cell r="F629" t="str">
            <v>CONGELADO</v>
          </cell>
          <cell r="G629" t="str">
            <v>PRIME</v>
          </cell>
          <cell r="H629" t="str">
            <v>1PC/B - 2B/C</v>
          </cell>
        </row>
        <row r="630">
          <cell r="A630" t="str">
            <v>V20015</v>
          </cell>
          <cell r="B630" t="str">
            <v>TOMAHAWK</v>
          </cell>
          <cell r="C630" t="str">
            <v>VACUNO</v>
          </cell>
          <cell r="D630" t="str">
            <v>USA/CANADA</v>
          </cell>
          <cell r="E630" t="str">
            <v>-</v>
          </cell>
          <cell r="F630" t="str">
            <v>CONGELADO</v>
          </cell>
          <cell r="G630" t="str">
            <v>-</v>
          </cell>
          <cell r="H630" t="str">
            <v>PRODUCTO TERMINADO</v>
          </cell>
        </row>
        <row r="631">
          <cell r="A631" t="str">
            <v>C2047AHR</v>
          </cell>
          <cell r="B631" t="str">
            <v>TOMAHAWK</v>
          </cell>
          <cell r="C631" t="str">
            <v>VACUNO</v>
          </cell>
          <cell r="D631" t="str">
            <v>CANADA</v>
          </cell>
          <cell r="E631" t="str">
            <v>BLUE RIBBON</v>
          </cell>
          <cell r="F631" t="str">
            <v>CONGELADO</v>
          </cell>
          <cell r="G631" t="str">
            <v>AAA</v>
          </cell>
          <cell r="H631" t="str">
            <v>1PC/B - 1B/C</v>
          </cell>
        </row>
        <row r="632">
          <cell r="A632" t="str">
            <v>TMAIVEM</v>
          </cell>
          <cell r="B632" t="str">
            <v>TOMAHAWK</v>
          </cell>
          <cell r="C632" t="str">
            <v>VACUNO</v>
          </cell>
          <cell r="D632" t="str">
            <v>USA/CANADA</v>
          </cell>
          <cell r="E632" t="str">
            <v>VARIABLE</v>
          </cell>
          <cell r="F632" t="str">
            <v>CONGELADO</v>
          </cell>
          <cell r="G632" t="str">
            <v>-</v>
          </cell>
          <cell r="H632" t="str">
            <v>CAJA 8KG APROXX</v>
          </cell>
        </row>
        <row r="633">
          <cell r="A633">
            <v>15000200</v>
          </cell>
          <cell r="B633" t="str">
            <v>TRIMMING 80/20</v>
          </cell>
          <cell r="C633" t="str">
            <v>VACUNO</v>
          </cell>
          <cell r="D633" t="str">
            <v>VARIABLE</v>
          </cell>
          <cell r="E633" t="str">
            <v>VARIABLE</v>
          </cell>
          <cell r="F633" t="str">
            <v>CONGELADO</v>
          </cell>
          <cell r="G633" t="str">
            <v>-</v>
          </cell>
          <cell r="H633" t="str">
            <v>CAJA 8KG APROXX</v>
          </cell>
        </row>
        <row r="634">
          <cell r="A634" t="str">
            <v>AEC-03</v>
          </cell>
          <cell r="B634" t="str">
            <v>TROCITOS DE POLLO PICANTE</v>
          </cell>
          <cell r="C634" t="str">
            <v>POLLO</v>
          </cell>
          <cell r="D634" t="str">
            <v>BRASIL</v>
          </cell>
          <cell r="E634" t="str">
            <v>SEARA</v>
          </cell>
          <cell r="F634" t="str">
            <v>CONGELADO</v>
          </cell>
          <cell r="G634" t="str">
            <v>-</v>
          </cell>
          <cell r="H634" t="str">
            <v>0,3KG - 16B/C</v>
          </cell>
        </row>
        <row r="635">
          <cell r="A635" t="str">
            <v>AEC-04</v>
          </cell>
          <cell r="B635" t="str">
            <v>TROCITOS DE POLLO TRADICIONAL</v>
          </cell>
          <cell r="C635" t="str">
            <v>POLLO</v>
          </cell>
          <cell r="D635" t="str">
            <v>BRASIL</v>
          </cell>
          <cell r="E635" t="str">
            <v>SEARA</v>
          </cell>
          <cell r="F635" t="str">
            <v>CONGELADO</v>
          </cell>
          <cell r="G635" t="str">
            <v>-</v>
          </cell>
          <cell r="H635" t="str">
            <v>0,3KG - 16B/C</v>
          </cell>
        </row>
        <row r="636">
          <cell r="A636" t="str">
            <v>FPA-16</v>
          </cell>
          <cell r="B636" t="str">
            <v>TROZOS DE POLLO SAZONADOS MARINADOS</v>
          </cell>
          <cell r="C636" t="str">
            <v>POLLO</v>
          </cell>
          <cell r="D636" t="str">
            <v>BRASIL</v>
          </cell>
          <cell r="E636" t="str">
            <v>SEARA</v>
          </cell>
          <cell r="F636" t="str">
            <v>CONGELADO</v>
          </cell>
          <cell r="G636" t="str">
            <v>-</v>
          </cell>
          <cell r="H636" t="str">
            <v>1KG/B - 12B/C</v>
          </cell>
        </row>
        <row r="637">
          <cell r="A637" t="str">
            <v>DW-126</v>
          </cell>
          <cell r="B637" t="str">
            <v>TRUTRO ALA</v>
          </cell>
          <cell r="C637" t="str">
            <v>POLLO</v>
          </cell>
          <cell r="D637" t="str">
            <v>BRASIL</v>
          </cell>
          <cell r="E637" t="str">
            <v>SEARA</v>
          </cell>
          <cell r="F637" t="str">
            <v>CONGELADO</v>
          </cell>
          <cell r="G637" t="str">
            <v>-</v>
          </cell>
          <cell r="H637" t="str">
            <v>2,0KG/B - 9B/C</v>
          </cell>
        </row>
        <row r="638">
          <cell r="A638" t="str">
            <v>DW-37</v>
          </cell>
          <cell r="B638" t="str">
            <v>TRUTRO ALA CON HUESO INTERFOLIADO</v>
          </cell>
          <cell r="C638" t="str">
            <v>POLLO</v>
          </cell>
          <cell r="D638" t="str">
            <v>BRASIL</v>
          </cell>
          <cell r="E638" t="str">
            <v>SEARA</v>
          </cell>
          <cell r="F638" t="str">
            <v>CONGELADO</v>
          </cell>
          <cell r="G638" t="str">
            <v>-</v>
          </cell>
          <cell r="H638" t="str">
            <v>CAJA 15KG</v>
          </cell>
        </row>
        <row r="639">
          <cell r="A639" t="str">
            <v>AEC-01</v>
          </cell>
          <cell r="B639" t="str">
            <v>TRUTRO ALA EMPANIZADO PICANTE</v>
          </cell>
          <cell r="C639" t="str">
            <v>POLLO</v>
          </cell>
          <cell r="D639" t="str">
            <v>BRASIL</v>
          </cell>
          <cell r="E639" t="str">
            <v>SEARA</v>
          </cell>
          <cell r="F639" t="str">
            <v>CONGELADO</v>
          </cell>
          <cell r="G639" t="str">
            <v>-</v>
          </cell>
          <cell r="H639" t="str">
            <v>0,4KG - 12B/C</v>
          </cell>
        </row>
        <row r="640">
          <cell r="A640" t="str">
            <v>AEC-02</v>
          </cell>
          <cell r="B640" t="str">
            <v>TRUTRO ALA EMPANIZADO TRADICIONAL</v>
          </cell>
          <cell r="C640" t="str">
            <v>POLLO</v>
          </cell>
          <cell r="D640" t="str">
            <v>BRASIL</v>
          </cell>
          <cell r="E640" t="str">
            <v>SEARA</v>
          </cell>
          <cell r="F640" t="str">
            <v>CONGELADO</v>
          </cell>
          <cell r="G640" t="str">
            <v>-</v>
          </cell>
          <cell r="H640" t="str">
            <v>0,4KG - 12B/C</v>
          </cell>
        </row>
        <row r="641">
          <cell r="A641" t="str">
            <v>DW-165</v>
          </cell>
          <cell r="B641" t="str">
            <v>TRUTRO ALA INTERFOLIADO</v>
          </cell>
          <cell r="C641" t="str">
            <v>POLLO</v>
          </cell>
          <cell r="D641" t="str">
            <v>BRASIL</v>
          </cell>
          <cell r="E641" t="str">
            <v>SEARA</v>
          </cell>
          <cell r="F641" t="str">
            <v>CONGELADO</v>
          </cell>
          <cell r="G641" t="str">
            <v>-</v>
          </cell>
          <cell r="H641" t="str">
            <v>CAJA 15KG</v>
          </cell>
        </row>
        <row r="642">
          <cell r="A642" t="str">
            <v>DW-124</v>
          </cell>
          <cell r="B642" t="str">
            <v>TRUTRO ALA IQF</v>
          </cell>
          <cell r="C642" t="str">
            <v>POLLO</v>
          </cell>
          <cell r="D642" t="str">
            <v>BRASIL</v>
          </cell>
          <cell r="E642" t="str">
            <v>SEARA</v>
          </cell>
          <cell r="F642" t="str">
            <v>CONGELADO</v>
          </cell>
          <cell r="G642" t="str">
            <v>-</v>
          </cell>
          <cell r="H642" t="str">
            <v>CAJA 12KG</v>
          </cell>
        </row>
        <row r="643">
          <cell r="A643" t="str">
            <v>DMB-01</v>
          </cell>
          <cell r="B643" t="str">
            <v>TRUTRO ALA IQF</v>
          </cell>
          <cell r="C643" t="str">
            <v>POLLO</v>
          </cell>
          <cell r="D643" t="str">
            <v>BRASIL</v>
          </cell>
          <cell r="E643" t="str">
            <v>BUEN CORTE</v>
          </cell>
          <cell r="F643" t="str">
            <v>CONGELADO</v>
          </cell>
          <cell r="G643" t="str">
            <v>-</v>
          </cell>
          <cell r="H643" t="str">
            <v>1KG/B - 12B/C</v>
          </cell>
        </row>
        <row r="644">
          <cell r="A644">
            <v>99136</v>
          </cell>
          <cell r="B644" t="str">
            <v>TRUTRO CORTO</v>
          </cell>
          <cell r="C644" t="str">
            <v>POLLO</v>
          </cell>
          <cell r="D644" t="str">
            <v>USA</v>
          </cell>
          <cell r="E644" t="str">
            <v>PILGRIMS</v>
          </cell>
          <cell r="F644" t="str">
            <v>CONGELADO</v>
          </cell>
          <cell r="G644" t="str">
            <v>-</v>
          </cell>
          <cell r="H644" t="str">
            <v>CAJA 15KG</v>
          </cell>
        </row>
        <row r="645">
          <cell r="A645" t="str">
            <v>AM033</v>
          </cell>
          <cell r="B645" t="str">
            <v>TRUTRO CORTO (figura como filetillo de pollo)</v>
          </cell>
          <cell r="C645" t="str">
            <v>-</v>
          </cell>
          <cell r="D645" t="str">
            <v>-</v>
          </cell>
          <cell r="E645" t="str">
            <v>-</v>
          </cell>
          <cell r="F645" t="str">
            <v>-</v>
          </cell>
          <cell r="G645" t="str">
            <v>-</v>
          </cell>
          <cell r="H645" t="str">
            <v>-</v>
          </cell>
        </row>
        <row r="646">
          <cell r="A646" t="str">
            <v>T-111</v>
          </cell>
          <cell r="B646" t="str">
            <v>TRUTRO CORTO INTERFOLIADO</v>
          </cell>
          <cell r="C646" t="str">
            <v>POLLO</v>
          </cell>
          <cell r="D646" t="str">
            <v>BRASIL</v>
          </cell>
          <cell r="E646" t="str">
            <v>SEARA</v>
          </cell>
          <cell r="F646" t="str">
            <v>CONGELADO</v>
          </cell>
          <cell r="G646" t="str">
            <v>-</v>
          </cell>
          <cell r="H646" t="str">
            <v>CAJA 15KG</v>
          </cell>
        </row>
        <row r="647">
          <cell r="A647" t="str">
            <v>T-103</v>
          </cell>
          <cell r="B647" t="str">
            <v>TRUTRO CORTO IQF</v>
          </cell>
          <cell r="C647" t="str">
            <v>POLLO</v>
          </cell>
          <cell r="D647" t="str">
            <v>BRASIL</v>
          </cell>
          <cell r="E647" t="str">
            <v>SEARA</v>
          </cell>
          <cell r="F647" t="str">
            <v>CONGELADO</v>
          </cell>
          <cell r="G647" t="str">
            <v>-</v>
          </cell>
          <cell r="H647" t="str">
            <v>1KG/B - 12B/C</v>
          </cell>
        </row>
        <row r="648">
          <cell r="A648" t="str">
            <v>T-24</v>
          </cell>
          <cell r="B648" t="str">
            <v>TRUTRO CORTO IQF</v>
          </cell>
          <cell r="C648" t="str">
            <v>POLLO</v>
          </cell>
          <cell r="D648" t="str">
            <v>BRASIL</v>
          </cell>
          <cell r="E648" t="str">
            <v>SEARA</v>
          </cell>
          <cell r="F648" t="str">
            <v>CONGELADO</v>
          </cell>
          <cell r="G648" t="str">
            <v>-</v>
          </cell>
          <cell r="H648" t="str">
            <v>0,8KG/B - 16B/C</v>
          </cell>
        </row>
        <row r="649">
          <cell r="A649" t="str">
            <v>STNS-27</v>
          </cell>
          <cell r="B649" t="str">
            <v>TRUTRO CORTO S/H S/P</v>
          </cell>
          <cell r="C649" t="str">
            <v>POLLO</v>
          </cell>
          <cell r="D649" t="str">
            <v>BRASIL</v>
          </cell>
          <cell r="E649" t="str">
            <v>SEARA</v>
          </cell>
          <cell r="F649" t="str">
            <v>CONGELADO</v>
          </cell>
          <cell r="G649" t="str">
            <v>-</v>
          </cell>
          <cell r="H649" t="str">
            <v>2,5KG/B - 4B/C</v>
          </cell>
        </row>
        <row r="650">
          <cell r="A650" t="str">
            <v>STNS-25</v>
          </cell>
          <cell r="B650" t="str">
            <v>TRUTRO CORTO S/H S/P</v>
          </cell>
          <cell r="C650" t="str">
            <v>POLLO</v>
          </cell>
          <cell r="D650" t="str">
            <v>BRASIL</v>
          </cell>
          <cell r="E650" t="str">
            <v>SEARA</v>
          </cell>
          <cell r="F650" t="str">
            <v>CONGELADO</v>
          </cell>
          <cell r="G650" t="str">
            <v>-</v>
          </cell>
          <cell r="H650" t="str">
            <v>2,5KG/B - 4B/C</v>
          </cell>
        </row>
        <row r="651">
          <cell r="A651">
            <v>4537</v>
          </cell>
          <cell r="B651" t="str">
            <v>TRUTRO CUARTO</v>
          </cell>
          <cell r="C651" t="str">
            <v>POLLO</v>
          </cell>
          <cell r="D651" t="str">
            <v>USA</v>
          </cell>
          <cell r="E651" t="str">
            <v>PILGRIMS</v>
          </cell>
          <cell r="F651" t="str">
            <v>CONGELADO</v>
          </cell>
          <cell r="G651" t="str">
            <v>-</v>
          </cell>
          <cell r="H651" t="str">
            <v>CAJA 15KG</v>
          </cell>
        </row>
        <row r="652">
          <cell r="A652">
            <v>19008</v>
          </cell>
          <cell r="B652" t="str">
            <v>TRUTRO CUARTO</v>
          </cell>
          <cell r="C652" t="str">
            <v>POLLO</v>
          </cell>
          <cell r="D652" t="str">
            <v>USA</v>
          </cell>
          <cell r="E652" t="str">
            <v>COUNTRY PRIDE</v>
          </cell>
          <cell r="F652" t="str">
            <v>CONGELADO</v>
          </cell>
          <cell r="G652" t="str">
            <v>-</v>
          </cell>
          <cell r="H652" t="str">
            <v>CAJA 18,14KG</v>
          </cell>
        </row>
        <row r="653">
          <cell r="A653">
            <v>50343</v>
          </cell>
          <cell r="B653" t="str">
            <v>TRUTRO CUARTO</v>
          </cell>
          <cell r="C653" t="str">
            <v>POLLO</v>
          </cell>
          <cell r="D653" t="str">
            <v>USA</v>
          </cell>
          <cell r="E653" t="str">
            <v>PILGRIMS</v>
          </cell>
          <cell r="F653" t="str">
            <v>CONGELADO</v>
          </cell>
          <cell r="G653" t="str">
            <v>-</v>
          </cell>
          <cell r="H653" t="str">
            <v>CAJA 15KG</v>
          </cell>
        </row>
        <row r="654">
          <cell r="A654">
            <v>50375</v>
          </cell>
          <cell r="B654" t="str">
            <v>TRUTRO CUARTO</v>
          </cell>
          <cell r="C654" t="str">
            <v>POLLO</v>
          </cell>
          <cell r="D654" t="str">
            <v>USA</v>
          </cell>
          <cell r="E654" t="str">
            <v>ROCKINGHAM</v>
          </cell>
          <cell r="F654" t="str">
            <v>CONGELADO</v>
          </cell>
          <cell r="G654" t="str">
            <v>-</v>
          </cell>
          <cell r="H654" t="str">
            <v>CAJA 15KG</v>
          </cell>
        </row>
        <row r="655">
          <cell r="A655">
            <v>50437</v>
          </cell>
          <cell r="B655" t="str">
            <v>TRUTRO CUARTO</v>
          </cell>
          <cell r="C655" t="str">
            <v>POLLO</v>
          </cell>
          <cell r="D655" t="str">
            <v>USA</v>
          </cell>
          <cell r="E655" t="str">
            <v>PILGRIMS</v>
          </cell>
          <cell r="F655" t="str">
            <v>CONGELADO</v>
          </cell>
          <cell r="G655" t="str">
            <v>-</v>
          </cell>
          <cell r="H655" t="str">
            <v>CAJA 18,14KG</v>
          </cell>
        </row>
        <row r="656">
          <cell r="A656">
            <v>50417</v>
          </cell>
          <cell r="B656" t="str">
            <v>TRUTRO CUARTO</v>
          </cell>
          <cell r="C656" t="str">
            <v>POLLO</v>
          </cell>
          <cell r="D656" t="str">
            <v>USA</v>
          </cell>
          <cell r="E656" t="str">
            <v>PILGRIMS</v>
          </cell>
          <cell r="F656" t="str">
            <v>CONGELADO</v>
          </cell>
          <cell r="G656" t="str">
            <v>-</v>
          </cell>
          <cell r="H656" t="str">
            <v>CAJA 15KG</v>
          </cell>
        </row>
        <row r="657">
          <cell r="A657" t="str">
            <v>LQ-37</v>
          </cell>
          <cell r="B657" t="str">
            <v>TRUTRO CUARTO BLOCK</v>
          </cell>
          <cell r="C657" t="str">
            <v>POLLO</v>
          </cell>
          <cell r="D657" t="str">
            <v>BRASIL</v>
          </cell>
          <cell r="E657" t="str">
            <v>SEARA</v>
          </cell>
          <cell r="F657" t="str">
            <v>CONGELADO</v>
          </cell>
          <cell r="G657" t="str">
            <v>-</v>
          </cell>
          <cell r="H657" t="str">
            <v>CAJA 10KG</v>
          </cell>
        </row>
        <row r="658">
          <cell r="A658">
            <v>19020</v>
          </cell>
          <cell r="B658" t="str">
            <v>TRUTRO CUARTO BOLSA</v>
          </cell>
          <cell r="C658" t="str">
            <v>POLLO</v>
          </cell>
          <cell r="D658" t="str">
            <v>USA</v>
          </cell>
          <cell r="E658" t="str">
            <v>PILGRIMS</v>
          </cell>
          <cell r="F658" t="str">
            <v>CONGELADO</v>
          </cell>
          <cell r="G658" t="str">
            <v>-</v>
          </cell>
          <cell r="H658" t="str">
            <v>10LB/B - 4B/C</v>
          </cell>
        </row>
        <row r="659">
          <cell r="A659">
            <v>15862</v>
          </cell>
          <cell r="B659" t="str">
            <v>TRUTRO CUARTO BOLSA</v>
          </cell>
          <cell r="C659" t="str">
            <v>POLLO</v>
          </cell>
          <cell r="D659" t="str">
            <v>USA</v>
          </cell>
          <cell r="E659" t="str">
            <v>PILGRIMS</v>
          </cell>
          <cell r="F659" t="str">
            <v>CONGELADO</v>
          </cell>
          <cell r="G659" t="str">
            <v>-</v>
          </cell>
          <cell r="H659" t="str">
            <v>2,5KG/B - 6B/C</v>
          </cell>
        </row>
        <row r="660">
          <cell r="A660" t="str">
            <v>LQ-160</v>
          </cell>
          <cell r="B660" t="str">
            <v>TRUTRO CUARTO INTERFOLIADO</v>
          </cell>
          <cell r="C660" t="str">
            <v>POLLO</v>
          </cell>
          <cell r="D660" t="str">
            <v>BRASIL</v>
          </cell>
          <cell r="E660" t="str">
            <v>SEARA</v>
          </cell>
          <cell r="F660" t="str">
            <v>CONGELADO</v>
          </cell>
          <cell r="G660" t="str">
            <v>-</v>
          </cell>
          <cell r="H660" t="str">
            <v>CAJA 10KG</v>
          </cell>
        </row>
        <row r="661">
          <cell r="A661" t="str">
            <v>BL-244</v>
          </cell>
          <cell r="B661" t="str">
            <v>TRUTRO ENTERO</v>
          </cell>
          <cell r="C661" t="str">
            <v>POLLO</v>
          </cell>
          <cell r="D661" t="str">
            <v>BRASIL</v>
          </cell>
          <cell r="E661" t="str">
            <v>SEARA</v>
          </cell>
          <cell r="F661" t="str">
            <v>ENFRIADO</v>
          </cell>
          <cell r="G661" t="str">
            <v>-</v>
          </cell>
          <cell r="H661" t="str">
            <v>CAJA 15KG</v>
          </cell>
        </row>
        <row r="662">
          <cell r="A662" t="str">
            <v>CFTP</v>
          </cell>
          <cell r="B662" t="str">
            <v>TRUTRO ENTERO</v>
          </cell>
          <cell r="C662" t="str">
            <v>-</v>
          </cell>
          <cell r="D662" t="str">
            <v>-</v>
          </cell>
          <cell r="E662" t="str">
            <v>-</v>
          </cell>
          <cell r="F662" t="str">
            <v>-</v>
          </cell>
          <cell r="G662" t="str">
            <v>-</v>
          </cell>
          <cell r="H662" t="str">
            <v>-</v>
          </cell>
        </row>
        <row r="663">
          <cell r="A663" t="str">
            <v>WL-38</v>
          </cell>
          <cell r="B663" t="str">
            <v>TRUTRO ENTERO</v>
          </cell>
          <cell r="C663" t="str">
            <v>POLLO</v>
          </cell>
          <cell r="D663" t="str">
            <v>BRASIL</v>
          </cell>
          <cell r="E663" t="str">
            <v>SEARA</v>
          </cell>
          <cell r="F663" t="str">
            <v>CONGELADO</v>
          </cell>
          <cell r="G663" t="str">
            <v>-</v>
          </cell>
          <cell r="H663" t="str">
            <v>CAJA 12KG</v>
          </cell>
        </row>
        <row r="664">
          <cell r="A664" t="str">
            <v>CS-05</v>
          </cell>
          <cell r="B664" t="str">
            <v>TRUTRO ENTERO BOLSA</v>
          </cell>
          <cell r="C664" t="str">
            <v>POLLO</v>
          </cell>
          <cell r="D664" t="str">
            <v>BRASIL</v>
          </cell>
          <cell r="E664" t="str">
            <v>SEARA</v>
          </cell>
          <cell r="F664" t="str">
            <v>CONGELADO</v>
          </cell>
          <cell r="G664" t="str">
            <v>-</v>
          </cell>
          <cell r="H664" t="str">
            <v>CAJA 15KG</v>
          </cell>
        </row>
        <row r="665">
          <cell r="A665">
            <v>997585</v>
          </cell>
          <cell r="B665" t="str">
            <v>TRUTRO ENTERO DE POLLO MARINADO</v>
          </cell>
          <cell r="C665" t="str">
            <v>POLLO</v>
          </cell>
          <cell r="D665" t="str">
            <v>BRASIL</v>
          </cell>
          <cell r="E665" t="str">
            <v>SEARA</v>
          </cell>
          <cell r="F665" t="str">
            <v>CONGELADO</v>
          </cell>
          <cell r="G665" t="str">
            <v>-</v>
          </cell>
          <cell r="H665" t="str">
            <v>-</v>
          </cell>
        </row>
        <row r="666">
          <cell r="A666" t="str">
            <v>WL-121</v>
          </cell>
          <cell r="B666" t="str">
            <v>TRUTRO ENTERO INTERFOLIADO</v>
          </cell>
          <cell r="C666" t="str">
            <v>POLLO</v>
          </cell>
          <cell r="D666" t="str">
            <v>BRASIL</v>
          </cell>
          <cell r="E666" t="str">
            <v>SEARA</v>
          </cell>
          <cell r="F666" t="str">
            <v>CONGELADO</v>
          </cell>
          <cell r="G666" t="str">
            <v>-</v>
          </cell>
          <cell r="H666" t="str">
            <v>CAJA 15KG</v>
          </cell>
        </row>
        <row r="667">
          <cell r="A667" t="str">
            <v>WL-205</v>
          </cell>
          <cell r="B667" t="str">
            <v>TRUTRO ENTERO INTERFOLIADO</v>
          </cell>
          <cell r="C667" t="str">
            <v>POLLO</v>
          </cell>
          <cell r="D667" t="str">
            <v>BRASIL</v>
          </cell>
          <cell r="E667" t="str">
            <v>SEARA</v>
          </cell>
          <cell r="F667" t="str">
            <v>CONGELADO</v>
          </cell>
          <cell r="G667" t="str">
            <v>-</v>
          </cell>
          <cell r="H667" t="str">
            <v>CAJA 15KG</v>
          </cell>
        </row>
        <row r="668">
          <cell r="A668" t="str">
            <v>WL-85</v>
          </cell>
          <cell r="B668" t="str">
            <v>TRUTRO ENTERO INTERFOLIADO</v>
          </cell>
          <cell r="C668" t="str">
            <v>POLLO</v>
          </cell>
          <cell r="D668" t="str">
            <v>BRASIL</v>
          </cell>
          <cell r="E668" t="str">
            <v>SEARA</v>
          </cell>
          <cell r="F668" t="str">
            <v>CONGELADO</v>
          </cell>
          <cell r="G668" t="str">
            <v>-</v>
          </cell>
          <cell r="H668" t="str">
            <v>CAJA 15KG</v>
          </cell>
        </row>
        <row r="669">
          <cell r="A669" t="str">
            <v>WL-53</v>
          </cell>
          <cell r="B669" t="str">
            <v>TRUTRO ENTERO INTERFOLIADO</v>
          </cell>
          <cell r="C669" t="str">
            <v>POLLO</v>
          </cell>
          <cell r="D669" t="str">
            <v>BRASIL</v>
          </cell>
          <cell r="E669" t="str">
            <v>SEARA</v>
          </cell>
          <cell r="F669" t="str">
            <v>CONGELADO</v>
          </cell>
          <cell r="G669" t="str">
            <v>-</v>
          </cell>
          <cell r="H669" t="str">
            <v>CAJA 15KG</v>
          </cell>
        </row>
        <row r="670">
          <cell r="A670" t="str">
            <v>WL-112</v>
          </cell>
          <cell r="B670" t="str">
            <v>TRUTRO ENTERO INTERFOLIADO MARINADO MP</v>
          </cell>
          <cell r="C670" t="str">
            <v>POLLO</v>
          </cell>
          <cell r="D670" t="str">
            <v>BRASIL</v>
          </cell>
          <cell r="E670" t="str">
            <v>SEARA</v>
          </cell>
          <cell r="F670" t="str">
            <v>CONGELADO</v>
          </cell>
          <cell r="G670" t="str">
            <v>-</v>
          </cell>
          <cell r="H670" t="str">
            <v>CAJA 15KG</v>
          </cell>
        </row>
        <row r="671">
          <cell r="A671" t="str">
            <v>PMK</v>
          </cell>
          <cell r="B671" t="str">
            <v>TRUTRO ENTERO MARINADO KARMAC</v>
          </cell>
          <cell r="C671" t="str">
            <v>POLLO</v>
          </cell>
          <cell r="D671" t="str">
            <v>BRASIL</v>
          </cell>
          <cell r="E671" t="str">
            <v>SEARA</v>
          </cell>
          <cell r="F671" t="str">
            <v>CONGELADO</v>
          </cell>
          <cell r="G671" t="str">
            <v>-</v>
          </cell>
          <cell r="H671" t="str">
            <v>CAJA 12KG</v>
          </cell>
        </row>
        <row r="672">
          <cell r="A672" t="str">
            <v>SL-55</v>
          </cell>
          <cell r="B672" t="str">
            <v>TRUTRO ENTERO S/H</v>
          </cell>
          <cell r="C672" t="str">
            <v>POLLO</v>
          </cell>
          <cell r="D672" t="str">
            <v>BRASIL</v>
          </cell>
          <cell r="E672" t="str">
            <v>SEARA</v>
          </cell>
          <cell r="F672" t="str">
            <v>CONGELADO</v>
          </cell>
          <cell r="G672" t="str">
            <v>-</v>
          </cell>
          <cell r="H672" t="str">
            <v>2KG/B - 6B/C</v>
          </cell>
        </row>
        <row r="673">
          <cell r="A673" t="str">
            <v>BL-001</v>
          </cell>
          <cell r="B673" t="str">
            <v>TRUTRO ENTERO S/H</v>
          </cell>
          <cell r="C673" t="str">
            <v>POLLO</v>
          </cell>
          <cell r="D673" t="str">
            <v>BRASIL</v>
          </cell>
          <cell r="E673" t="str">
            <v>SEARA</v>
          </cell>
          <cell r="F673" t="str">
            <v>CONGELADO</v>
          </cell>
          <cell r="G673" t="str">
            <v>-</v>
          </cell>
          <cell r="H673" t="str">
            <v>0,8KG/B - 16B/C</v>
          </cell>
        </row>
        <row r="674">
          <cell r="A674">
            <v>3372</v>
          </cell>
          <cell r="B674" t="str">
            <v>TRUTRO LARGO</v>
          </cell>
          <cell r="C674" t="str">
            <v>POLLO</v>
          </cell>
          <cell r="D674" t="str">
            <v>USA</v>
          </cell>
          <cell r="E674" t="str">
            <v>PILGRIMS</v>
          </cell>
          <cell r="F674" t="str">
            <v>CONGELADO</v>
          </cell>
          <cell r="G674" t="str">
            <v>-</v>
          </cell>
          <cell r="H674" t="str">
            <v>CAJA 15KG</v>
          </cell>
        </row>
        <row r="675">
          <cell r="A675">
            <v>4206</v>
          </cell>
          <cell r="B675" t="str">
            <v>TRUTRO LARGO</v>
          </cell>
          <cell r="C675" t="str">
            <v>POLLO</v>
          </cell>
          <cell r="D675" t="str">
            <v>USA</v>
          </cell>
          <cell r="E675" t="str">
            <v>PILGRIMS</v>
          </cell>
          <cell r="F675" t="str">
            <v>CONGELADO</v>
          </cell>
          <cell r="G675" t="str">
            <v>-</v>
          </cell>
          <cell r="H675" t="str">
            <v>CAJA 18,4KG</v>
          </cell>
        </row>
        <row r="676">
          <cell r="A676">
            <v>14005</v>
          </cell>
          <cell r="B676" t="str">
            <v>TRUTRO LARGO</v>
          </cell>
          <cell r="C676" t="str">
            <v>POLLO</v>
          </cell>
          <cell r="D676" t="str">
            <v>USA</v>
          </cell>
          <cell r="E676" t="str">
            <v>PILGRIMS</v>
          </cell>
          <cell r="F676" t="str">
            <v>CONGELADO</v>
          </cell>
          <cell r="G676" t="str">
            <v>-</v>
          </cell>
          <cell r="H676" t="str">
            <v>CAJA 15KG</v>
          </cell>
        </row>
        <row r="677">
          <cell r="A677">
            <v>3377</v>
          </cell>
          <cell r="B677" t="str">
            <v>TRUTRO LARGO</v>
          </cell>
          <cell r="C677" t="str">
            <v>POLLO</v>
          </cell>
          <cell r="D677" t="str">
            <v>USA</v>
          </cell>
          <cell r="E677" t="str">
            <v>PILGRIMS</v>
          </cell>
          <cell r="F677" t="str">
            <v>CONGELADO</v>
          </cell>
          <cell r="G677" t="str">
            <v>-</v>
          </cell>
          <cell r="H677" t="str">
            <v>CAJA 15KG</v>
          </cell>
        </row>
        <row r="678">
          <cell r="A678">
            <v>16607</v>
          </cell>
          <cell r="B678" t="str">
            <v>TRUTRO LARGO</v>
          </cell>
          <cell r="C678" t="str">
            <v>POLLO</v>
          </cell>
          <cell r="D678" t="str">
            <v>USA</v>
          </cell>
          <cell r="E678" t="str">
            <v>PILGRIMS</v>
          </cell>
          <cell r="F678" t="str">
            <v>CONGELADO</v>
          </cell>
          <cell r="G678" t="str">
            <v>-</v>
          </cell>
          <cell r="H678" t="str">
            <v>CAJA 15KG</v>
          </cell>
        </row>
        <row r="679">
          <cell r="A679">
            <v>50071</v>
          </cell>
          <cell r="B679" t="str">
            <v>TRUTRO LARGO</v>
          </cell>
          <cell r="C679" t="str">
            <v>POLLO</v>
          </cell>
          <cell r="D679" t="str">
            <v>USA</v>
          </cell>
          <cell r="E679" t="str">
            <v>PILGRIMS</v>
          </cell>
          <cell r="F679" t="str">
            <v>CONGELADO</v>
          </cell>
          <cell r="G679" t="str">
            <v>-</v>
          </cell>
          <cell r="H679" t="str">
            <v>10LB/B - 4B/C</v>
          </cell>
        </row>
        <row r="680">
          <cell r="A680">
            <v>15623</v>
          </cell>
          <cell r="B680" t="str">
            <v>TRUTRO LARGO</v>
          </cell>
          <cell r="C680" t="str">
            <v>POLLO</v>
          </cell>
          <cell r="D680" t="str">
            <v>USA</v>
          </cell>
          <cell r="E680" t="str">
            <v>PILGRIMS</v>
          </cell>
          <cell r="F680" t="str">
            <v>CONGELADO</v>
          </cell>
          <cell r="G680" t="str">
            <v>-</v>
          </cell>
          <cell r="H680" t="str">
            <v>2,5KG/B - 6B/C</v>
          </cell>
        </row>
        <row r="681">
          <cell r="A681">
            <v>15620</v>
          </cell>
          <cell r="B681" t="str">
            <v>TRUTRO LARGO BOLSA</v>
          </cell>
          <cell r="C681" t="str">
            <v>POLLO</v>
          </cell>
          <cell r="D681" t="str">
            <v>USA</v>
          </cell>
          <cell r="E681" t="str">
            <v>PILGRIMS</v>
          </cell>
          <cell r="F681" t="str">
            <v>CONGELADO</v>
          </cell>
          <cell r="G681" t="str">
            <v>-</v>
          </cell>
          <cell r="H681" t="str">
            <v>2,5KG/B - 8B/C</v>
          </cell>
        </row>
        <row r="682">
          <cell r="A682" t="str">
            <v>D-122</v>
          </cell>
          <cell r="B682" t="str">
            <v>TRUTRO LARGO INTERFOLIADO</v>
          </cell>
          <cell r="C682" t="str">
            <v>POLLO</v>
          </cell>
          <cell r="D682" t="str">
            <v>BRASIL</v>
          </cell>
          <cell r="E682" t="str">
            <v>SEARA</v>
          </cell>
          <cell r="F682" t="str">
            <v>CONGELADO</v>
          </cell>
          <cell r="G682" t="str">
            <v>-</v>
          </cell>
          <cell r="H682" t="str">
            <v>CAJA 15KG</v>
          </cell>
        </row>
        <row r="683">
          <cell r="A683" t="str">
            <v>D-119</v>
          </cell>
          <cell r="B683" t="str">
            <v>TRUTRO LARGO IQF</v>
          </cell>
          <cell r="C683" t="str">
            <v>POLLO</v>
          </cell>
          <cell r="D683" t="str">
            <v>BRASIL</v>
          </cell>
          <cell r="E683" t="str">
            <v>SEARA</v>
          </cell>
          <cell r="F683" t="str">
            <v>CONGELADO</v>
          </cell>
          <cell r="G683" t="str">
            <v>.</v>
          </cell>
          <cell r="H683" t="str">
            <v>1KG/B - 12B/C</v>
          </cell>
        </row>
        <row r="684">
          <cell r="A684" t="str">
            <v>AM034</v>
          </cell>
          <cell r="B684" t="str">
            <v>VEGANES STEAK</v>
          </cell>
          <cell r="C684" t="str">
            <v>-</v>
          </cell>
          <cell r="D684" t="str">
            <v>-</v>
          </cell>
          <cell r="E684" t="str">
            <v>-</v>
          </cell>
          <cell r="F684" t="str">
            <v>-</v>
          </cell>
          <cell r="G684" t="str">
            <v>-</v>
          </cell>
          <cell r="H684" t="str">
            <v>-</v>
          </cell>
        </row>
        <row r="685">
          <cell r="A685">
            <v>393012</v>
          </cell>
          <cell r="B685" t="str">
            <v>ASIENTO C/GRASA</v>
          </cell>
          <cell r="C685" t="str">
            <v>VACUNO</v>
          </cell>
          <cell r="D685" t="str">
            <v>BRASIL</v>
          </cell>
          <cell r="E685">
            <v>1953</v>
          </cell>
          <cell r="F685" t="str">
            <v>ENFRIADO</v>
          </cell>
          <cell r="G685" t="str">
            <v>V</v>
          </cell>
          <cell r="H685" t="str">
            <v>1PC/B - 3-11B/C</v>
          </cell>
        </row>
        <row r="686">
          <cell r="A686">
            <v>393013</v>
          </cell>
          <cell r="B686" t="str">
            <v>FILETE 5LB</v>
          </cell>
          <cell r="C686" t="str">
            <v>VACUNO</v>
          </cell>
          <cell r="D686" t="str">
            <v>BRASIL</v>
          </cell>
          <cell r="E686">
            <v>1953</v>
          </cell>
          <cell r="F686" t="str">
            <v>ENFRIADO</v>
          </cell>
          <cell r="G686" t="str">
            <v>V</v>
          </cell>
          <cell r="H686" t="str">
            <v>1PC/B - 5-12B/C</v>
          </cell>
        </row>
        <row r="687">
          <cell r="A687">
            <v>393015</v>
          </cell>
          <cell r="B687" t="str">
            <v>FILETE 4/5LB</v>
          </cell>
          <cell r="C687" t="str">
            <v>VACUNO</v>
          </cell>
          <cell r="D687" t="str">
            <v>BRASIL</v>
          </cell>
          <cell r="E687">
            <v>1953</v>
          </cell>
          <cell r="F687" t="str">
            <v>ENFRIADO</v>
          </cell>
          <cell r="G687" t="str">
            <v>V</v>
          </cell>
          <cell r="H687" t="str">
            <v>1PC/B - 8-12B/C</v>
          </cell>
        </row>
        <row r="688">
          <cell r="A688">
            <v>393016</v>
          </cell>
          <cell r="B688" t="str">
            <v>PUNTA PALETA</v>
          </cell>
          <cell r="C688" t="str">
            <v>VACUNO</v>
          </cell>
          <cell r="D688" t="str">
            <v>BRASIL</v>
          </cell>
          <cell r="E688">
            <v>1953</v>
          </cell>
          <cell r="F688" t="str">
            <v>ENFRIADO</v>
          </cell>
          <cell r="G688" t="str">
            <v>V</v>
          </cell>
          <cell r="H688" t="str">
            <v>1PC/B - 5-18B/C</v>
          </cell>
        </row>
        <row r="689">
          <cell r="A689">
            <v>393017</v>
          </cell>
          <cell r="B689" t="str">
            <v>PUNTA DE GANSO</v>
          </cell>
          <cell r="C689" t="str">
            <v>VACUNO</v>
          </cell>
          <cell r="D689" t="str">
            <v>BRASIL</v>
          </cell>
          <cell r="E689">
            <v>1953</v>
          </cell>
          <cell r="F689" t="str">
            <v>ENFRIADO</v>
          </cell>
          <cell r="G689" t="str">
            <v>V</v>
          </cell>
          <cell r="H689" t="str">
            <v>1PC/B - 10-20B/C</v>
          </cell>
        </row>
        <row r="690">
          <cell r="A690">
            <v>393018</v>
          </cell>
          <cell r="B690" t="str">
            <v>PALANCA</v>
          </cell>
          <cell r="C690" t="str">
            <v>VACUNO</v>
          </cell>
          <cell r="D690" t="str">
            <v>BRASIL</v>
          </cell>
          <cell r="E690">
            <v>1953</v>
          </cell>
          <cell r="F690" t="str">
            <v>ENFRIADO</v>
          </cell>
          <cell r="G690" t="str">
            <v>V</v>
          </cell>
          <cell r="H690" t="str">
            <v>1PC/B - 10-80B/C</v>
          </cell>
        </row>
        <row r="691">
          <cell r="A691">
            <v>393019</v>
          </cell>
          <cell r="B691" t="str">
            <v>ENTRAÑA</v>
          </cell>
          <cell r="C691" t="str">
            <v>VACUNO</v>
          </cell>
          <cell r="D691" t="str">
            <v>BRASIL</v>
          </cell>
          <cell r="E691">
            <v>1953</v>
          </cell>
          <cell r="F691" t="str">
            <v>ENFRIADO</v>
          </cell>
          <cell r="G691" t="str">
            <v>V</v>
          </cell>
          <cell r="H691" t="str">
            <v>1PC/B - 10-60B/C</v>
          </cell>
        </row>
        <row r="692">
          <cell r="A692" t="str">
            <v>C3107AWFR</v>
          </cell>
          <cell r="B692" t="str">
            <v>TAPABARRIGA/ARRACHERA</v>
          </cell>
          <cell r="C692" t="str">
            <v>VACUNO</v>
          </cell>
          <cell r="D692" t="str">
            <v>CANADA</v>
          </cell>
          <cell r="E692" t="str">
            <v>BLUE RIBBON</v>
          </cell>
          <cell r="F692" t="str">
            <v>ENFRIADO</v>
          </cell>
          <cell r="G692" t="str">
            <v>AAA</v>
          </cell>
          <cell r="H692" t="str">
            <v>1PC/B - 13B/C</v>
          </cell>
        </row>
        <row r="693">
          <cell r="A693">
            <v>392757</v>
          </cell>
          <cell r="B693" t="str">
            <v>PUNTA DE GANSO STEAK</v>
          </cell>
          <cell r="C693" t="str">
            <v>VACUNO</v>
          </cell>
          <cell r="D693" t="str">
            <v>BRASIL</v>
          </cell>
          <cell r="E693" t="str">
            <v>FRIBOI</v>
          </cell>
          <cell r="F693" t="str">
            <v>ENFRIADO</v>
          </cell>
          <cell r="G693" t="str">
            <v>V</v>
          </cell>
          <cell r="H693" t="str">
            <v>1PC/B - 16-30B/C</v>
          </cell>
        </row>
        <row r="694">
          <cell r="A694" t="str">
            <v>WL-32</v>
          </cell>
          <cell r="B694" t="str">
            <v>TRUTRO ENTERO (ENVELOPADO 350GR)</v>
          </cell>
          <cell r="C694" t="str">
            <v>POLLO</v>
          </cell>
          <cell r="D694" t="str">
            <v>BRASIL</v>
          </cell>
          <cell r="E694" t="str">
            <v>SEARA</v>
          </cell>
          <cell r="F694" t="str">
            <v>CONGELADO</v>
          </cell>
          <cell r="G694" t="str">
            <v>-</v>
          </cell>
          <cell r="H694" t="str">
            <v>CAJA 12KG</v>
          </cell>
        </row>
        <row r="695">
          <cell r="A695" t="str">
            <v>PCO-18</v>
          </cell>
          <cell r="B695" t="str">
            <v>PECHUGA ENTERA (ENVELOPADO 800GR)</v>
          </cell>
          <cell r="C695" t="str">
            <v>POLLO</v>
          </cell>
          <cell r="D695" t="str">
            <v>BRASIL</v>
          </cell>
          <cell r="E695" t="str">
            <v>SEARA</v>
          </cell>
          <cell r="F695" t="str">
            <v>CONGELADO</v>
          </cell>
          <cell r="G695" t="str">
            <v>-</v>
          </cell>
          <cell r="H695" t="str">
            <v>CAJA 15KG</v>
          </cell>
        </row>
        <row r="696">
          <cell r="A696" t="str">
            <v>PCO-17</v>
          </cell>
          <cell r="B696" t="str">
            <v>PECHUGA ENTERA (ENVELOPADO 900GR)</v>
          </cell>
          <cell r="C696" t="str">
            <v>POLLO</v>
          </cell>
          <cell r="D696" t="str">
            <v>BRASIL</v>
          </cell>
          <cell r="E696" t="str">
            <v>SEARA</v>
          </cell>
          <cell r="F696" t="str">
            <v>CONGELADO</v>
          </cell>
          <cell r="G696" t="str">
            <v>-</v>
          </cell>
          <cell r="H696" t="str">
            <v>CAJA 15KG</v>
          </cell>
        </row>
        <row r="697">
          <cell r="A697" t="str">
            <v>PCO-1</v>
          </cell>
          <cell r="B697" t="str">
            <v>PECHUGA C/H</v>
          </cell>
          <cell r="C697" t="str">
            <v>POLLO</v>
          </cell>
          <cell r="D697" t="str">
            <v>BRASIL</v>
          </cell>
          <cell r="E697" t="str">
            <v>SEARA</v>
          </cell>
          <cell r="F697" t="str">
            <v>CONGELADO</v>
          </cell>
          <cell r="G697" t="str">
            <v>-</v>
          </cell>
          <cell r="H697" t="str">
            <v>CAJA 15KG</v>
          </cell>
        </row>
        <row r="698">
          <cell r="A698">
            <v>920</v>
          </cell>
          <cell r="B698" t="str">
            <v>HUACHALOMO</v>
          </cell>
          <cell r="C698" t="str">
            <v>VACUNO</v>
          </cell>
          <cell r="D698" t="str">
            <v>BRASIL</v>
          </cell>
          <cell r="E698" t="str">
            <v>SWIFT</v>
          </cell>
          <cell r="F698" t="str">
            <v>ENFRIADO</v>
          </cell>
          <cell r="G698" t="str">
            <v>V</v>
          </cell>
          <cell r="H698" t="str">
            <v>1PC/B - 3-12B/C</v>
          </cell>
        </row>
        <row r="699">
          <cell r="A699">
            <v>2495</v>
          </cell>
          <cell r="B699" t="str">
            <v>TAPAPECHO 97 VL</v>
          </cell>
          <cell r="C699" t="str">
            <v>VACUNO</v>
          </cell>
          <cell r="D699" t="str">
            <v>BRASIL</v>
          </cell>
          <cell r="E699" t="str">
            <v>SWIFT</v>
          </cell>
          <cell r="F699" t="str">
            <v>ENFRIADO</v>
          </cell>
          <cell r="G699" t="str">
            <v>V</v>
          </cell>
          <cell r="H699" t="str">
            <v>1PC/B - 12-20B/C</v>
          </cell>
        </row>
        <row r="700">
          <cell r="A700">
            <v>5414</v>
          </cell>
          <cell r="B700" t="str">
            <v>ASADO DEL CARNICERO</v>
          </cell>
          <cell r="C700" t="str">
            <v>VACUNO</v>
          </cell>
          <cell r="D700" t="str">
            <v>BRASIL</v>
          </cell>
          <cell r="E700" t="str">
            <v>SWIFT</v>
          </cell>
          <cell r="F700" t="str">
            <v>ENFRIADO</v>
          </cell>
          <cell r="G700" t="str">
            <v>V</v>
          </cell>
          <cell r="H700" t="str">
            <v>1PC/B - 8-30B/C</v>
          </cell>
        </row>
        <row r="701">
          <cell r="A701">
            <v>8148</v>
          </cell>
          <cell r="B701" t="str">
            <v>ABASTERO</v>
          </cell>
          <cell r="C701" t="str">
            <v>VACUNO</v>
          </cell>
          <cell r="D701" t="str">
            <v>BRASIL</v>
          </cell>
          <cell r="E701" t="str">
            <v>SWIFT</v>
          </cell>
          <cell r="F701" t="str">
            <v>ENFRIADO</v>
          </cell>
          <cell r="G701" t="str">
            <v>V</v>
          </cell>
          <cell r="H701" t="str">
            <v>1PC/B - 8-18B/C</v>
          </cell>
        </row>
        <row r="702">
          <cell r="A702">
            <v>350678</v>
          </cell>
          <cell r="B702" t="str">
            <v>SOBRECOSTILLA</v>
          </cell>
          <cell r="C702" t="str">
            <v>VACUNO</v>
          </cell>
          <cell r="D702" t="str">
            <v>BRASIL</v>
          </cell>
          <cell r="E702" t="str">
            <v>SWIFT</v>
          </cell>
          <cell r="F702" t="str">
            <v>ENFRIADO</v>
          </cell>
          <cell r="G702" t="str">
            <v>V</v>
          </cell>
          <cell r="H702" t="str">
            <v>1PC/B - 3-12B/C</v>
          </cell>
        </row>
        <row r="703">
          <cell r="A703">
            <v>353888</v>
          </cell>
          <cell r="B703" t="str">
            <v>LOMO VETADO</v>
          </cell>
          <cell r="C703" t="str">
            <v>VACUNO</v>
          </cell>
          <cell r="D703" t="str">
            <v>BRASIL</v>
          </cell>
          <cell r="E703" t="str">
            <v>SWIFT</v>
          </cell>
          <cell r="F703" t="str">
            <v>ENFRIADO</v>
          </cell>
          <cell r="G703" t="str">
            <v>V</v>
          </cell>
          <cell r="H703" t="str">
            <v>1PC/B - 6-14B/C</v>
          </cell>
        </row>
        <row r="704">
          <cell r="A704">
            <v>363430</v>
          </cell>
          <cell r="B704" t="str">
            <v>POSTA PALETA</v>
          </cell>
          <cell r="C704" t="str">
            <v>VACUNO</v>
          </cell>
          <cell r="D704" t="str">
            <v>BRASIL</v>
          </cell>
          <cell r="E704" t="str">
            <v>SWIFT</v>
          </cell>
          <cell r="F704" t="str">
            <v>ENFRIADO</v>
          </cell>
          <cell r="G704" t="str">
            <v>V</v>
          </cell>
          <cell r="H704" t="str">
            <v>1PC/B - 3-12B/C</v>
          </cell>
        </row>
        <row r="705">
          <cell r="A705">
            <v>350615</v>
          </cell>
          <cell r="B705" t="str">
            <v>PUNTA PALETA</v>
          </cell>
          <cell r="C705" t="str">
            <v>VACUNO</v>
          </cell>
          <cell r="D705" t="str">
            <v>BRASIL</v>
          </cell>
          <cell r="E705" t="str">
            <v>SWIFT</v>
          </cell>
          <cell r="F705" t="str">
            <v>ENFRIADO</v>
          </cell>
          <cell r="G705" t="str">
            <v>V</v>
          </cell>
          <cell r="H705" t="str">
            <v>1PC/B - 5-25B/C</v>
          </cell>
        </row>
        <row r="706">
          <cell r="A706">
            <v>383847</v>
          </cell>
          <cell r="B706" t="str">
            <v>ASIENTO 97 VL</v>
          </cell>
          <cell r="C706" t="str">
            <v>VACUNO</v>
          </cell>
          <cell r="D706" t="str">
            <v>BRASIL</v>
          </cell>
          <cell r="E706" t="str">
            <v>FRIBOI</v>
          </cell>
          <cell r="F706" t="str">
            <v>CONGELADO</v>
          </cell>
          <cell r="G706" t="str">
            <v>V</v>
          </cell>
          <cell r="H706" t="str">
            <v>1PC/B - 4-8B/C</v>
          </cell>
        </row>
        <row r="707">
          <cell r="A707">
            <v>392826</v>
          </cell>
          <cell r="B707" t="str">
            <v>ASADO AMERICANO</v>
          </cell>
          <cell r="C707" t="str">
            <v>VACUNO</v>
          </cell>
          <cell r="D707" t="str">
            <v>BRASIL</v>
          </cell>
          <cell r="E707">
            <v>1953</v>
          </cell>
          <cell r="F707" t="str">
            <v>CONGELADO</v>
          </cell>
          <cell r="G707" t="str">
            <v>V</v>
          </cell>
          <cell r="H707" t="str">
            <v>1PC/B - 1-3B/C</v>
          </cell>
        </row>
        <row r="708">
          <cell r="A708">
            <v>46470</v>
          </cell>
          <cell r="B708" t="str">
            <v>ENTRAÑA</v>
          </cell>
          <cell r="C708" t="str">
            <v>VACUNO</v>
          </cell>
          <cell r="D708" t="str">
            <v>USA</v>
          </cell>
          <cell r="E708" t="str">
            <v>1855 BLACK ANGUS</v>
          </cell>
          <cell r="F708" t="str">
            <v>CONGELADO</v>
          </cell>
          <cell r="G708" t="str">
            <v>CHOICE</v>
          </cell>
          <cell r="H708" t="str">
            <v>4PC/B - 7B/C</v>
          </cell>
        </row>
        <row r="709">
          <cell r="A709">
            <v>41470</v>
          </cell>
          <cell r="B709" t="str">
            <v>ENTRAÑA</v>
          </cell>
          <cell r="C709" t="str">
            <v>VACUNO</v>
          </cell>
          <cell r="D709" t="str">
            <v>USA</v>
          </cell>
          <cell r="E709" t="str">
            <v>SWIFT</v>
          </cell>
          <cell r="F709" t="str">
            <v>CONGELADO</v>
          </cell>
          <cell r="G709" t="str">
            <v>CHOICE</v>
          </cell>
          <cell r="H709" t="str">
            <v>4PC/B - 7B/C</v>
          </cell>
        </row>
        <row r="710">
          <cell r="A710">
            <v>90200</v>
          </cell>
          <cell r="B710" t="str">
            <v>TAPAPECHO</v>
          </cell>
          <cell r="C710" t="str">
            <v>VACUNO</v>
          </cell>
          <cell r="D710" t="str">
            <v>USA</v>
          </cell>
          <cell r="E710" t="str">
            <v>SWIFT BLACK ANGUS</v>
          </cell>
          <cell r="F710" t="str">
            <v>CONGELADO</v>
          </cell>
          <cell r="G710" t="str">
            <v>CHOICE</v>
          </cell>
          <cell r="H710" t="str">
            <v>1PC/B - 5B/C</v>
          </cell>
        </row>
        <row r="711">
          <cell r="A711">
            <v>93123</v>
          </cell>
          <cell r="B711" t="str">
            <v>LOMO VETADO</v>
          </cell>
          <cell r="C711" t="str">
            <v>VACUNO</v>
          </cell>
          <cell r="D711" t="str">
            <v>USA</v>
          </cell>
          <cell r="E711" t="str">
            <v>CAB</v>
          </cell>
          <cell r="F711" t="str">
            <v>CONGELADO</v>
          </cell>
          <cell r="G711" t="str">
            <v>PRIME</v>
          </cell>
          <cell r="H711" t="str">
            <v>1PC/B - 4B/C</v>
          </cell>
        </row>
        <row r="712">
          <cell r="A712">
            <v>393196</v>
          </cell>
          <cell r="B712" t="str">
            <v>LOMO LISO</v>
          </cell>
          <cell r="C712" t="str">
            <v>VACUNO</v>
          </cell>
          <cell r="D712" t="str">
            <v>BRASIL</v>
          </cell>
          <cell r="E712">
            <v>1953</v>
          </cell>
          <cell r="F712" t="str">
            <v>ENFRIADO</v>
          </cell>
          <cell r="G712" t="str">
            <v>V</v>
          </cell>
          <cell r="H712" t="str">
            <v>1PC/B - 12-25B/C</v>
          </cell>
        </row>
        <row r="713">
          <cell r="A713">
            <v>393197</v>
          </cell>
          <cell r="B713" t="str">
            <v>LOMO VETADO</v>
          </cell>
          <cell r="C713" t="str">
            <v>VACUNO</v>
          </cell>
          <cell r="D713" t="str">
            <v>BRASIL</v>
          </cell>
          <cell r="E713">
            <v>1953</v>
          </cell>
          <cell r="F713" t="str">
            <v>ENFRIADO</v>
          </cell>
          <cell r="G713" t="str">
            <v>V</v>
          </cell>
          <cell r="H713" t="str">
            <v>1PC/B - 10-25B/C</v>
          </cell>
        </row>
        <row r="714">
          <cell r="A714">
            <v>369530504</v>
          </cell>
          <cell r="B714" t="str">
            <v>COSTILLAR</v>
          </cell>
          <cell r="C714" t="str">
            <v>CERDO</v>
          </cell>
          <cell r="D714" t="str">
            <v>UK</v>
          </cell>
          <cell r="E714" t="str">
            <v>PILGRIMS</v>
          </cell>
          <cell r="F714" t="str">
            <v>CONGELADO</v>
          </cell>
          <cell r="G714" t="str">
            <v>-</v>
          </cell>
          <cell r="H714" t="str">
            <v>CAJA 10KG</v>
          </cell>
        </row>
        <row r="715">
          <cell r="A715">
            <v>387217</v>
          </cell>
          <cell r="B715" t="str">
            <v>FILETE 4/5LB</v>
          </cell>
          <cell r="C715" t="str">
            <v>VACUNO</v>
          </cell>
          <cell r="D715" t="str">
            <v>BRASIL</v>
          </cell>
          <cell r="E715">
            <v>1953</v>
          </cell>
          <cell r="F715" t="str">
            <v>CONGELADO</v>
          </cell>
          <cell r="G715" t="str">
            <v>V</v>
          </cell>
          <cell r="H715" t="str">
            <v>1PC/B - 8-12B/C</v>
          </cell>
        </row>
        <row r="716">
          <cell r="A716">
            <v>387225</v>
          </cell>
          <cell r="B716" t="str">
            <v>FILETE 5LB</v>
          </cell>
          <cell r="C716" t="str">
            <v>VACUNO</v>
          </cell>
          <cell r="D716" t="str">
            <v>BRASIL</v>
          </cell>
          <cell r="E716">
            <v>1953</v>
          </cell>
          <cell r="F716" t="str">
            <v>CONGELADO</v>
          </cell>
          <cell r="G716" t="str">
            <v>V</v>
          </cell>
          <cell r="H716" t="str">
            <v>1PC/B - 5-12B/C</v>
          </cell>
        </row>
        <row r="717">
          <cell r="A717">
            <v>387266</v>
          </cell>
          <cell r="B717" t="str">
            <v>PALANCA</v>
          </cell>
          <cell r="C717" t="str">
            <v>VACUNO</v>
          </cell>
          <cell r="D717" t="str">
            <v>BRASIL</v>
          </cell>
          <cell r="E717">
            <v>1953</v>
          </cell>
          <cell r="F717" t="str">
            <v>CONGELADO</v>
          </cell>
          <cell r="G717" t="str">
            <v>V</v>
          </cell>
          <cell r="H717" t="str">
            <v>1PC/B - 11-100B/C</v>
          </cell>
        </row>
        <row r="718">
          <cell r="A718">
            <v>392956</v>
          </cell>
          <cell r="B718" t="str">
            <v>PUNTA DE GANSO</v>
          </cell>
          <cell r="C718" t="str">
            <v>VACUNO</v>
          </cell>
          <cell r="D718" t="str">
            <v>BRASIL</v>
          </cell>
          <cell r="E718">
            <v>1953</v>
          </cell>
          <cell r="F718" t="str">
            <v>CONGELADO</v>
          </cell>
          <cell r="G718" t="str">
            <v>V</v>
          </cell>
          <cell r="H718" t="str">
            <v>1PC/B - 10-20B/C</v>
          </cell>
        </row>
        <row r="719">
          <cell r="A719" t="str">
            <v>LRI-61</v>
          </cell>
          <cell r="B719" t="str">
            <v>BABY BACK RIBS</v>
          </cell>
          <cell r="C719" t="str">
            <v>CERDO</v>
          </cell>
          <cell r="D719" t="str">
            <v>BRASIL</v>
          </cell>
          <cell r="E719" t="str">
            <v>CUISINE &amp; CO</v>
          </cell>
          <cell r="F719" t="str">
            <v>CONGELADO</v>
          </cell>
          <cell r="G719" t="str">
            <v>-</v>
          </cell>
          <cell r="H719" t="str">
            <v>CAJA 14,4-18KG</v>
          </cell>
        </row>
        <row r="720">
          <cell r="A720" t="str">
            <v>SPA-63</v>
          </cell>
          <cell r="B720" t="str">
            <v>COSTILLAR</v>
          </cell>
          <cell r="C720" t="str">
            <v>CERDO</v>
          </cell>
          <cell r="D720" t="str">
            <v>BRASIL</v>
          </cell>
          <cell r="E720" t="str">
            <v>CUISINE &amp; CO</v>
          </cell>
          <cell r="F720" t="str">
            <v>CONGELADO</v>
          </cell>
          <cell r="G720" t="str">
            <v>-</v>
          </cell>
          <cell r="H720" t="str">
            <v>1PC/B - 7-9B/C</v>
          </cell>
        </row>
        <row r="721">
          <cell r="A721">
            <v>369515</v>
          </cell>
          <cell r="B721" t="str">
            <v>CARNE MOLIDA 10%</v>
          </cell>
          <cell r="C721" t="str">
            <v>PROCESADO</v>
          </cell>
          <cell r="D721" t="str">
            <v>BRASIL</v>
          </cell>
          <cell r="E721" t="str">
            <v>FRIBOI</v>
          </cell>
          <cell r="F721" t="str">
            <v>CONGELADO</v>
          </cell>
          <cell r="G721" t="str">
            <v>-</v>
          </cell>
          <cell r="H721" t="str">
            <v>500GR/B - 18B/C</v>
          </cell>
        </row>
        <row r="722">
          <cell r="A722">
            <v>19159</v>
          </cell>
          <cell r="B722" t="str">
            <v>BRISKET (SKIRTS)</v>
          </cell>
          <cell r="C722" t="str">
            <v>VACUNO</v>
          </cell>
          <cell r="D722" t="str">
            <v>USA</v>
          </cell>
          <cell r="E722" t="str">
            <v>CLEAR RIVER FARMS</v>
          </cell>
          <cell r="F722" t="str">
            <v>CONGELADO</v>
          </cell>
          <cell r="G722" t="str">
            <v>-</v>
          </cell>
          <cell r="H722" t="str">
            <v xml:space="preserve">6PC/B - 10B/C </v>
          </cell>
        </row>
        <row r="723">
          <cell r="A723" t="str">
            <v>BBL-51</v>
          </cell>
          <cell r="B723" t="str">
            <v>PANCETA S/H</v>
          </cell>
          <cell r="C723" t="str">
            <v>CERDO</v>
          </cell>
          <cell r="D723" t="str">
            <v>BRASIL</v>
          </cell>
          <cell r="E723" t="str">
            <v>SEARA</v>
          </cell>
          <cell r="F723" t="str">
            <v>CONGELADO</v>
          </cell>
          <cell r="G723" t="str">
            <v>-</v>
          </cell>
          <cell r="H723" t="str">
            <v>CAJA 18-24KG</v>
          </cell>
        </row>
        <row r="724">
          <cell r="A724">
            <v>1050</v>
          </cell>
          <cell r="B724" t="str">
            <v>POLLO GANSO</v>
          </cell>
          <cell r="C724" t="str">
            <v>VACUNO</v>
          </cell>
          <cell r="D724" t="str">
            <v>BRASIL</v>
          </cell>
          <cell r="E724" t="str">
            <v>FRIBOI</v>
          </cell>
          <cell r="F724" t="str">
            <v>ENFRIADO</v>
          </cell>
          <cell r="G724" t="str">
            <v>V</v>
          </cell>
          <cell r="H724" t="str">
            <v>1PC/B - 6-15B/C</v>
          </cell>
        </row>
        <row r="725">
          <cell r="A725" t="str">
            <v>DW-1</v>
          </cell>
          <cell r="B725" t="str">
            <v>TRUTRO ALA IQF</v>
          </cell>
          <cell r="C725" t="str">
            <v>POLLO</v>
          </cell>
          <cell r="D725" t="str">
            <v>BRASIL</v>
          </cell>
          <cell r="E725" t="str">
            <v>SEARA</v>
          </cell>
          <cell r="F725" t="str">
            <v>CONGELADO</v>
          </cell>
          <cell r="G725" t="str">
            <v>-</v>
          </cell>
          <cell r="H725" t="str">
            <v>CAJA 12KG</v>
          </cell>
        </row>
        <row r="726">
          <cell r="A726" t="str">
            <v>GR-18</v>
          </cell>
          <cell r="B726" t="str">
            <v>POLLO ENTERO 1,8KG</v>
          </cell>
          <cell r="C726" t="str">
            <v>POLLO</v>
          </cell>
          <cell r="D726" t="str">
            <v>BRASIL</v>
          </cell>
          <cell r="E726" t="str">
            <v>SEARA</v>
          </cell>
          <cell r="F726" t="str">
            <v>CONGELADO</v>
          </cell>
          <cell r="G726" t="str">
            <v>-</v>
          </cell>
          <cell r="H726" t="str">
            <v>1,8KG/B - 8B/C</v>
          </cell>
        </row>
        <row r="727">
          <cell r="A727" t="str">
            <v>T-39</v>
          </cell>
          <cell r="B727" t="str">
            <v>TRUTRO CORTO IQF</v>
          </cell>
          <cell r="C727" t="str">
            <v>POLLO</v>
          </cell>
          <cell r="D727" t="str">
            <v>BRASIL</v>
          </cell>
          <cell r="E727" t="str">
            <v>SEARA</v>
          </cell>
          <cell r="F727" t="str">
            <v>CONGELADO</v>
          </cell>
          <cell r="G727" t="str">
            <v>-</v>
          </cell>
          <cell r="H727" t="str">
            <v>1KG/B - 12B/C</v>
          </cell>
        </row>
        <row r="728">
          <cell r="A728" t="str">
            <v>OB-500</v>
          </cell>
          <cell r="B728" t="str">
            <v>PECHUGA BOLSA SIN MARINAR</v>
          </cell>
          <cell r="C728" t="str">
            <v>POLLO</v>
          </cell>
          <cell r="D728" t="str">
            <v>BRASIL</v>
          </cell>
          <cell r="E728" t="str">
            <v>SEARA</v>
          </cell>
          <cell r="F728" t="str">
            <v>CONGELADO</v>
          </cell>
          <cell r="G728" t="str">
            <v>-</v>
          </cell>
          <cell r="H728" t="str">
            <v>2KG/B - 6B/C</v>
          </cell>
        </row>
        <row r="729">
          <cell r="A729">
            <v>379635</v>
          </cell>
          <cell r="B729" t="str">
            <v>POSTA PALETA</v>
          </cell>
          <cell r="C729" t="str">
            <v>VACUNO</v>
          </cell>
          <cell r="D729" t="str">
            <v>BRASIL</v>
          </cell>
          <cell r="E729" t="str">
            <v>FRIBOI</v>
          </cell>
          <cell r="F729" t="str">
            <v>ENFRIADO</v>
          </cell>
          <cell r="G729" t="str">
            <v>V</v>
          </cell>
        </row>
        <row r="730">
          <cell r="A730">
            <v>1324</v>
          </cell>
          <cell r="B730" t="str">
            <v>PLATEADA</v>
          </cell>
          <cell r="C730" t="str">
            <v>VACUNO</v>
          </cell>
          <cell r="D730" t="str">
            <v>BRASIL</v>
          </cell>
          <cell r="E730" t="str">
            <v>FRIBOI</v>
          </cell>
          <cell r="F730" t="str">
            <v>ENFRIADO</v>
          </cell>
          <cell r="G730" t="str">
            <v>V</v>
          </cell>
        </row>
        <row r="731">
          <cell r="A731">
            <v>365655</v>
          </cell>
          <cell r="B731" t="str">
            <v>POSTA NEGRA EN TROZOS</v>
          </cell>
          <cell r="C731" t="str">
            <v>VACUNO</v>
          </cell>
          <cell r="D731" t="str">
            <v>BRASIL</v>
          </cell>
          <cell r="E731" t="str">
            <v>FRIBOI</v>
          </cell>
          <cell r="F731" t="str">
            <v>ENFRIADO</v>
          </cell>
          <cell r="G731" t="str">
            <v>V</v>
          </cell>
        </row>
        <row r="732">
          <cell r="A732">
            <v>365657</v>
          </cell>
          <cell r="B732" t="str">
            <v>GANSO EN TROZOS</v>
          </cell>
          <cell r="C732" t="str">
            <v>VACUNO</v>
          </cell>
          <cell r="D732" t="str">
            <v>BRASIL</v>
          </cell>
          <cell r="E732" t="str">
            <v>FRIBOI</v>
          </cell>
          <cell r="F732" t="str">
            <v>ENFRIADO</v>
          </cell>
          <cell r="G732" t="str">
            <v>V</v>
          </cell>
        </row>
        <row r="733">
          <cell r="A733">
            <v>379598</v>
          </cell>
          <cell r="B733" t="str">
            <v>POSTA ROSADA EN TROZOS</v>
          </cell>
          <cell r="C733" t="str">
            <v>VACUNO</v>
          </cell>
          <cell r="D733" t="str">
            <v>BRASIL</v>
          </cell>
          <cell r="E733" t="str">
            <v>FRIBOI</v>
          </cell>
          <cell r="F733" t="str">
            <v>ENFRIADO</v>
          </cell>
          <cell r="G733" t="str">
            <v>V</v>
          </cell>
        </row>
        <row r="734">
          <cell r="A734">
            <v>379666</v>
          </cell>
          <cell r="B734" t="str">
            <v>LOMO LISO EN TROZOS</v>
          </cell>
          <cell r="C734" t="str">
            <v>VACUNO</v>
          </cell>
          <cell r="D734" t="str">
            <v>BRASIL</v>
          </cell>
          <cell r="E734" t="str">
            <v>FRIBOI</v>
          </cell>
          <cell r="F734" t="str">
            <v>ENFRIADO</v>
          </cell>
          <cell r="G734" t="str">
            <v>V</v>
          </cell>
        </row>
        <row r="735">
          <cell r="A735">
            <v>379667</v>
          </cell>
          <cell r="B735" t="str">
            <v>FILETE</v>
          </cell>
          <cell r="C735" t="str">
            <v>VACUNO</v>
          </cell>
          <cell r="D735" t="str">
            <v>BRASIL</v>
          </cell>
          <cell r="E735" t="str">
            <v>FRIBOI</v>
          </cell>
          <cell r="F735" t="str">
            <v>ENFRIADO</v>
          </cell>
          <cell r="G735" t="str">
            <v>V</v>
          </cell>
        </row>
        <row r="736">
          <cell r="A736">
            <v>379669</v>
          </cell>
          <cell r="B736" t="str">
            <v>ASIENTO</v>
          </cell>
          <cell r="C736" t="str">
            <v>VACUNO</v>
          </cell>
          <cell r="D736" t="str">
            <v>BRASIL</v>
          </cell>
          <cell r="E736" t="str">
            <v>FRIBOI</v>
          </cell>
          <cell r="F736" t="str">
            <v>ENFRIADO</v>
          </cell>
          <cell r="G736" t="str">
            <v>V</v>
          </cell>
        </row>
        <row r="737">
          <cell r="A737">
            <v>379670</v>
          </cell>
          <cell r="B737" t="str">
            <v>PUNTA DE PICANA</v>
          </cell>
          <cell r="C737" t="str">
            <v>VACUNO</v>
          </cell>
          <cell r="D737" t="str">
            <v>BRASIL</v>
          </cell>
          <cell r="E737" t="str">
            <v>FRIBOI</v>
          </cell>
          <cell r="F737" t="str">
            <v>ENFRIADO</v>
          </cell>
          <cell r="G737" t="str">
            <v>V</v>
          </cell>
        </row>
        <row r="738">
          <cell r="A738">
            <v>379672</v>
          </cell>
          <cell r="B738" t="str">
            <v>PALANCA</v>
          </cell>
          <cell r="C738" t="str">
            <v>VACUNO</v>
          </cell>
          <cell r="D738" t="str">
            <v>BRASIL</v>
          </cell>
          <cell r="E738" t="str">
            <v>FRIBOI</v>
          </cell>
          <cell r="F738" t="str">
            <v>ENFRIADO</v>
          </cell>
          <cell r="G738" t="str">
            <v>V</v>
          </cell>
        </row>
        <row r="739">
          <cell r="A739">
            <v>379698</v>
          </cell>
          <cell r="B739" t="str">
            <v>POLLO GANSO</v>
          </cell>
          <cell r="C739" t="str">
            <v>VACUNO</v>
          </cell>
          <cell r="D739" t="str">
            <v>BRASIL</v>
          </cell>
          <cell r="E739" t="str">
            <v>FRIBOI</v>
          </cell>
          <cell r="F739" t="str">
            <v>ENFRIADO</v>
          </cell>
          <cell r="G739" t="str">
            <v>V</v>
          </cell>
        </row>
        <row r="740">
          <cell r="A740" t="str">
            <v>SPA-48</v>
          </cell>
          <cell r="B740" t="str">
            <v>COSTELA MINI</v>
          </cell>
          <cell r="C740" t="str">
            <v>CERDO</v>
          </cell>
          <cell r="D740" t="str">
            <v>BRASIL</v>
          </cell>
          <cell r="E740" t="str">
            <v>SEARA</v>
          </cell>
          <cell r="F740" t="str">
            <v>CONGELADO</v>
          </cell>
          <cell r="H740" t="str">
            <v>CAJA 19-20KG</v>
          </cell>
        </row>
        <row r="741">
          <cell r="A741" t="str">
            <v>OBM-01</v>
          </cell>
          <cell r="B741" t="str">
            <v>PECHUGA IQF MARINADA 1 K</v>
          </cell>
          <cell r="C741" t="str">
            <v>POLLO</v>
          </cell>
          <cell r="D741" t="str">
            <v>BRASIL</v>
          </cell>
          <cell r="E741" t="str">
            <v>SEARA</v>
          </cell>
          <cell r="F741" t="str">
            <v>CONGELADO</v>
          </cell>
          <cell r="G741" t="str">
            <v>-</v>
          </cell>
          <cell r="H741" t="str">
            <v>1KG/B - 12B/C</v>
          </cell>
        </row>
        <row r="742">
          <cell r="A742">
            <v>3392</v>
          </cell>
          <cell r="B742" t="str">
            <v>LOMO VETADO EN TROZOS</v>
          </cell>
          <cell r="C742" t="str">
            <v>VACUNO</v>
          </cell>
          <cell r="D742" t="str">
            <v>BRASIL</v>
          </cell>
          <cell r="E742" t="str">
            <v>FRIBOI</v>
          </cell>
          <cell r="F742" t="str">
            <v>ENFRIADO</v>
          </cell>
          <cell r="G742" t="str">
            <v>V</v>
          </cell>
          <cell r="H742" t="str">
            <v>1PC/B - 6-23B/C</v>
          </cell>
        </row>
        <row r="743">
          <cell r="A743">
            <v>373415</v>
          </cell>
          <cell r="B743" t="str">
            <v>HUACHALOMO EN TROZOS</v>
          </cell>
          <cell r="C743" t="str">
            <v>VACUNO</v>
          </cell>
          <cell r="D743" t="str">
            <v>BRASIL</v>
          </cell>
          <cell r="E743" t="str">
            <v>FRIBOI</v>
          </cell>
          <cell r="F743" t="str">
            <v>ENFRIADO</v>
          </cell>
          <cell r="G743" t="str">
            <v>V</v>
          </cell>
          <cell r="H743" t="str">
            <v>1PC/B - 8-18B/C</v>
          </cell>
        </row>
        <row r="744">
          <cell r="A744">
            <v>373416</v>
          </cell>
          <cell r="B744" t="str">
            <v>SOBRECOSTILLA EN TROZOS</v>
          </cell>
          <cell r="C744" t="str">
            <v>VACUNO</v>
          </cell>
          <cell r="D744" t="str">
            <v>BRASIL</v>
          </cell>
          <cell r="E744" t="str">
            <v>FRIBOI</v>
          </cell>
          <cell r="F744" t="str">
            <v>ENFRIADO</v>
          </cell>
          <cell r="G744" t="str">
            <v>V</v>
          </cell>
          <cell r="H744" t="str">
            <v>1PC/B - 3-18 B/C</v>
          </cell>
        </row>
        <row r="745">
          <cell r="A745">
            <v>373417</v>
          </cell>
          <cell r="B745" t="str">
            <v>POSTA PALETA EN TROZOS</v>
          </cell>
          <cell r="C745" t="str">
            <v>VACUNO</v>
          </cell>
          <cell r="D745" t="str">
            <v>BRASIL</v>
          </cell>
          <cell r="E745" t="str">
            <v>FRIBOI</v>
          </cell>
          <cell r="F745" t="str">
            <v>ENFRIADO</v>
          </cell>
          <cell r="G745" t="str">
            <v>V</v>
          </cell>
          <cell r="H745" t="str">
            <v>1PC/B - 8-19B/C</v>
          </cell>
        </row>
        <row r="746">
          <cell r="A746">
            <v>379644</v>
          </cell>
          <cell r="B746" t="str">
            <v>PUNTA PALETA EN TROZOS</v>
          </cell>
          <cell r="C746" t="str">
            <v>VACUNO</v>
          </cell>
          <cell r="D746" t="str">
            <v>BRASIL</v>
          </cell>
          <cell r="E746" t="str">
            <v>FRIBOI</v>
          </cell>
          <cell r="F746" t="str">
            <v>ENFRIADO</v>
          </cell>
          <cell r="G746" t="str">
            <v>V</v>
          </cell>
          <cell r="H746" t="str">
            <v>1PC/B - 11-40B/C</v>
          </cell>
        </row>
        <row r="747">
          <cell r="A747">
            <v>26361</v>
          </cell>
          <cell r="B747" t="str">
            <v>ABASTERO FARMERS</v>
          </cell>
          <cell r="C747" t="str">
            <v>VACUNO</v>
          </cell>
          <cell r="D747" t="str">
            <v>USA</v>
          </cell>
          <cell r="E747" t="str">
            <v>FARMERS</v>
          </cell>
          <cell r="F747" t="str">
            <v>ENFRIADO</v>
          </cell>
          <cell r="G747" t="str">
            <v>V</v>
          </cell>
          <cell r="H747" t="str">
            <v>1PC/B - 6 B/C</v>
          </cell>
        </row>
        <row r="748">
          <cell r="A748">
            <v>26470</v>
          </cell>
          <cell r="B748" t="str">
            <v>ENTRAÑA FARMERS</v>
          </cell>
          <cell r="C748" t="str">
            <v>VACUNO</v>
          </cell>
          <cell r="D748" t="str">
            <v>USA</v>
          </cell>
          <cell r="E748" t="str">
            <v>FARMERS</v>
          </cell>
          <cell r="F748" t="str">
            <v>ENFRIADO</v>
          </cell>
          <cell r="G748" t="str">
            <v>V</v>
          </cell>
          <cell r="H748" t="str">
            <v>1PC/B - 12B/C</v>
          </cell>
        </row>
        <row r="749">
          <cell r="A749">
            <v>26310</v>
          </cell>
          <cell r="B749" t="str">
            <v>LOMO LISO FARMERS</v>
          </cell>
          <cell r="C749" t="str">
            <v>VACUNO</v>
          </cell>
          <cell r="D749" t="str">
            <v>USA</v>
          </cell>
          <cell r="E749" t="str">
            <v>FARMERS</v>
          </cell>
          <cell r="F749" t="str">
            <v>ENFRIADO</v>
          </cell>
          <cell r="G749" t="str">
            <v>V</v>
          </cell>
          <cell r="H749" t="str">
            <v>1 PC/B - 15B/C</v>
          </cell>
        </row>
        <row r="750">
          <cell r="A750">
            <v>26127</v>
          </cell>
          <cell r="B750" t="str">
            <v>LOMO VETADO FARMERS</v>
          </cell>
          <cell r="C750" t="str">
            <v>VACUNO</v>
          </cell>
          <cell r="D750" t="str">
            <v>USA</v>
          </cell>
          <cell r="E750" t="str">
            <v>FARMERS</v>
          </cell>
          <cell r="F750" t="str">
            <v>ENFRIADO</v>
          </cell>
          <cell r="G750" t="str">
            <v>V</v>
          </cell>
          <cell r="H750" t="str">
            <v>1 PC/B - 15B/C</v>
          </cell>
        </row>
        <row r="751">
          <cell r="A751">
            <v>26030</v>
          </cell>
          <cell r="B751" t="str">
            <v>PALANCA FARMERS</v>
          </cell>
          <cell r="C751" t="str">
            <v>VACUNO</v>
          </cell>
          <cell r="D751" t="str">
            <v>USA</v>
          </cell>
          <cell r="E751" t="str">
            <v>FARMERS</v>
          </cell>
          <cell r="F751" t="str">
            <v>ENFRIADO</v>
          </cell>
          <cell r="G751" t="str">
            <v>V</v>
          </cell>
          <cell r="H751" t="str">
            <v>1 PC/B - 12B/C</v>
          </cell>
        </row>
        <row r="752">
          <cell r="A752">
            <v>26174</v>
          </cell>
          <cell r="B752" t="str">
            <v>PUNTA DE GANSO FARMERS</v>
          </cell>
          <cell r="C752" t="str">
            <v>VACUNO</v>
          </cell>
          <cell r="D752" t="str">
            <v>USA</v>
          </cell>
          <cell r="E752" t="str">
            <v>FARMERS</v>
          </cell>
          <cell r="F752" t="str">
            <v>ENFRIADO</v>
          </cell>
          <cell r="G752" t="str">
            <v>V</v>
          </cell>
          <cell r="H752" t="str">
            <v>1 PC/B - 8B/C</v>
          </cell>
        </row>
        <row r="753">
          <cell r="A753">
            <v>26554</v>
          </cell>
          <cell r="B753" t="str">
            <v>PUNTA PICANA FARMERS</v>
          </cell>
          <cell r="C753" t="str">
            <v>VACUNO</v>
          </cell>
          <cell r="D753" t="str">
            <v>USA</v>
          </cell>
          <cell r="E753" t="str">
            <v>FARMERS</v>
          </cell>
          <cell r="F753" t="str">
            <v>ENFRIADO</v>
          </cell>
          <cell r="G753" t="str">
            <v>V</v>
          </cell>
          <cell r="H753" t="str">
            <v>1 PC/B - 8B/C</v>
          </cell>
        </row>
        <row r="754">
          <cell r="A754">
            <v>26060</v>
          </cell>
          <cell r="B754" t="str">
            <v>TAPABARRIGA FARMERS</v>
          </cell>
          <cell r="C754" t="str">
            <v>VACUNO</v>
          </cell>
          <cell r="D754" t="str">
            <v>USA</v>
          </cell>
          <cell r="E754" t="str">
            <v>FARMERS</v>
          </cell>
          <cell r="F754" t="str">
            <v>ENFRIADO</v>
          </cell>
          <cell r="G754" t="str">
            <v>V</v>
          </cell>
          <cell r="H754" t="str">
            <v>1 PC/B - 8B/C</v>
          </cell>
        </row>
        <row r="755">
          <cell r="A755" t="str">
            <v>OBM002</v>
          </cell>
          <cell r="B755" t="str">
            <v>PECHUGA BOLSA MARINADA INTERFOLEADA</v>
          </cell>
          <cell r="C755" t="str">
            <v>POLLO</v>
          </cell>
          <cell r="D755" t="str">
            <v>BRASIL</v>
          </cell>
          <cell r="E755" t="str">
            <v>SEARA</v>
          </cell>
          <cell r="F755" t="str">
            <v>CONGELADO</v>
          </cell>
          <cell r="G755" t="str">
            <v>-</v>
          </cell>
          <cell r="H755" t="str">
            <v>CAJA 12KG</v>
          </cell>
        </row>
        <row r="756">
          <cell r="A756">
            <v>88235</v>
          </cell>
          <cell r="B756" t="str">
            <v>ASADO DE TIRA 4H</v>
          </cell>
          <cell r="C756" t="str">
            <v>VACUNO</v>
          </cell>
          <cell r="D756" t="str">
            <v>USA</v>
          </cell>
          <cell r="E756" t="str">
            <v>5 STAR</v>
          </cell>
          <cell r="F756" t="str">
            <v>CONGELADO</v>
          </cell>
          <cell r="G756" t="str">
            <v>CHOICE</v>
          </cell>
          <cell r="H756" t="str">
            <v>2PC/B - 6B/C</v>
          </cell>
        </row>
        <row r="757">
          <cell r="A757" t="str">
            <v>ATVVC8</v>
          </cell>
          <cell r="B757" t="str">
            <v>ASADO DE TIRA VENTANA</v>
          </cell>
          <cell r="C757" t="str">
            <v>VACUNO</v>
          </cell>
          <cell r="D757" t="str">
            <v>CANADA</v>
          </cell>
          <cell r="E757" t="str">
            <v>CLEAR RIVER FARMS</v>
          </cell>
          <cell r="F757" t="str">
            <v>CONGELADO</v>
          </cell>
          <cell r="G757" t="str">
            <v>NO ROLL</v>
          </cell>
          <cell r="H757" t="str">
            <v>-</v>
          </cell>
        </row>
        <row r="758">
          <cell r="A758" t="str">
            <v>LRI-26</v>
          </cell>
          <cell r="B758" t="str">
            <v>COSTILLAR BABY BLACK RIBS</v>
          </cell>
          <cell r="C758" t="str">
            <v>CERDO</v>
          </cell>
          <cell r="D758" t="str">
            <v>BRASIL</v>
          </cell>
          <cell r="E758" t="str">
            <v>SEARA</v>
          </cell>
          <cell r="F758" t="str">
            <v>CONGELADO</v>
          </cell>
          <cell r="G758" t="str">
            <v>-</v>
          </cell>
          <cell r="H758" t="str">
            <v>1PC/B - 30B/C</v>
          </cell>
        </row>
        <row r="759">
          <cell r="A759">
            <v>72434</v>
          </cell>
          <cell r="B759" t="str">
            <v>ASADO DE TIRA 4H</v>
          </cell>
          <cell r="C759" t="str">
            <v>VACUNO</v>
          </cell>
          <cell r="D759" t="str">
            <v>USA</v>
          </cell>
          <cell r="E759" t="str">
            <v>SHOWCASE</v>
          </cell>
          <cell r="F759" t="str">
            <v>CONGELADO</v>
          </cell>
          <cell r="G759" t="str">
            <v>CHOICE</v>
          </cell>
          <cell r="H759" t="str">
            <v>2PC/B - 6B/C</v>
          </cell>
        </row>
        <row r="760">
          <cell r="A760">
            <v>4785</v>
          </cell>
          <cell r="B760" t="str">
            <v>POSTA NEGRA</v>
          </cell>
          <cell r="C760" t="str">
            <v>VACUNO</v>
          </cell>
          <cell r="D760" t="str">
            <v>BRASIL</v>
          </cell>
          <cell r="E760" t="str">
            <v>FRIBOI</v>
          </cell>
          <cell r="F760" t="str">
            <v>ENFRIADO</v>
          </cell>
          <cell r="G760" t="str">
            <v>V</v>
          </cell>
          <cell r="H760" t="str">
            <v>1PC/B - 2-5B/C</v>
          </cell>
        </row>
        <row r="761">
          <cell r="A761">
            <v>7499</v>
          </cell>
          <cell r="B761" t="str">
            <v>ASIENTO</v>
          </cell>
          <cell r="C761" t="str">
            <v>VACUNO</v>
          </cell>
          <cell r="D761" t="str">
            <v>BRASIL</v>
          </cell>
          <cell r="E761" t="str">
            <v>FRIBOI</v>
          </cell>
          <cell r="F761" t="str">
            <v>ENFRIADO</v>
          </cell>
          <cell r="G761" t="str">
            <v>V</v>
          </cell>
          <cell r="H761" t="str">
            <v>1PC/B - 2-6B/C</v>
          </cell>
        </row>
        <row r="762">
          <cell r="A762">
            <v>12231</v>
          </cell>
          <cell r="B762" t="str">
            <v>TRUTRO ENTERO</v>
          </cell>
          <cell r="C762" t="str">
            <v>POLLO</v>
          </cell>
          <cell r="D762" t="str">
            <v>USA</v>
          </cell>
          <cell r="E762" t="str">
            <v>PILGRIMS</v>
          </cell>
          <cell r="F762" t="str">
            <v>CONGELADO</v>
          </cell>
          <cell r="G762" t="str">
            <v>-</v>
          </cell>
          <cell r="H762" t="str">
            <v>CAJA 18,14KG</v>
          </cell>
        </row>
        <row r="763">
          <cell r="A763">
            <v>357520</v>
          </cell>
          <cell r="B763" t="str">
            <v>LOMO LISO</v>
          </cell>
          <cell r="C763" t="str">
            <v>VACUNO</v>
          </cell>
          <cell r="D763" t="str">
            <v>BRASIL</v>
          </cell>
          <cell r="E763" t="str">
            <v>SWIFT</v>
          </cell>
          <cell r="F763" t="str">
            <v>ENFRIADO</v>
          </cell>
          <cell r="G763" t="str">
            <v>V</v>
          </cell>
          <cell r="H763" t="str">
            <v>1PC/B - 3-6B/C</v>
          </cell>
        </row>
        <row r="764">
          <cell r="A764">
            <v>26231</v>
          </cell>
          <cell r="B764" t="str">
            <v>PALANCA</v>
          </cell>
          <cell r="C764" t="str">
            <v>VACUNO</v>
          </cell>
          <cell r="D764" t="str">
            <v>USA</v>
          </cell>
          <cell r="E764" t="str">
            <v>SWIFT</v>
          </cell>
          <cell r="F764" t="str">
            <v>ENFRIADO</v>
          </cell>
          <cell r="G764" t="str">
            <v>PRIME</v>
          </cell>
          <cell r="H764" t="str">
            <v>1PC/B - 12B/C</v>
          </cell>
        </row>
        <row r="765">
          <cell r="A765">
            <v>26408</v>
          </cell>
          <cell r="B765" t="str">
            <v>PUNTA DE GANSO</v>
          </cell>
          <cell r="C765" t="str">
            <v>VACUNO</v>
          </cell>
          <cell r="D765" t="str">
            <v>USA</v>
          </cell>
          <cell r="E765" t="str">
            <v>SWIFT</v>
          </cell>
          <cell r="F765" t="str">
            <v>ENFRIADO</v>
          </cell>
          <cell r="G765" t="str">
            <v>PRIME</v>
          </cell>
          <cell r="H765" t="str">
            <v>1PC/B - 10B/C</v>
          </cell>
        </row>
        <row r="766">
          <cell r="A766">
            <v>26006</v>
          </cell>
          <cell r="B766" t="str">
            <v>LOMO VETADO S/H</v>
          </cell>
          <cell r="C766" t="str">
            <v>VACUNO</v>
          </cell>
          <cell r="D766" t="str">
            <v>USA</v>
          </cell>
          <cell r="E766" t="str">
            <v>SWIFT</v>
          </cell>
          <cell r="F766" t="str">
            <v>ENFRIADO</v>
          </cell>
          <cell r="G766" t="str">
            <v>PRIME</v>
          </cell>
          <cell r="H766" t="str">
            <v>1PC/B - 8B/C</v>
          </cell>
        </row>
        <row r="767">
          <cell r="A767">
            <v>26010</v>
          </cell>
          <cell r="B767" t="str">
            <v>LOMO LISO</v>
          </cell>
          <cell r="C767" t="str">
            <v>VACUNO</v>
          </cell>
          <cell r="D767" t="str">
            <v>USA</v>
          </cell>
          <cell r="E767" t="str">
            <v>SWIFT</v>
          </cell>
          <cell r="F767" t="str">
            <v>ENFRIADO</v>
          </cell>
          <cell r="G767" t="str">
            <v>PRIME</v>
          </cell>
          <cell r="H767" t="str">
            <v>1PC/B - 8B/C</v>
          </cell>
        </row>
        <row r="768">
          <cell r="A768" t="str">
            <v>DW-134</v>
          </cell>
          <cell r="B768" t="str">
            <v>TRUTRO ALA IQF</v>
          </cell>
          <cell r="C768" t="str">
            <v>POLLO</v>
          </cell>
          <cell r="D768" t="str">
            <v>BRASIL</v>
          </cell>
          <cell r="E768" t="str">
            <v>SEARA</v>
          </cell>
          <cell r="F768" t="str">
            <v>CONGELADO</v>
          </cell>
          <cell r="G768" t="str">
            <v>-</v>
          </cell>
          <cell r="H768" t="str">
            <v>1KG/B - 12B/C</v>
          </cell>
        </row>
        <row r="769">
          <cell r="A769">
            <v>941</v>
          </cell>
          <cell r="B769" t="str">
            <v>PLATEADA</v>
          </cell>
          <cell r="C769" t="str">
            <v>VACUNO</v>
          </cell>
          <cell r="D769" t="str">
            <v>BRASIL</v>
          </cell>
          <cell r="E769" t="str">
            <v>SWIFT</v>
          </cell>
          <cell r="F769" t="str">
            <v>ENFRIADO</v>
          </cell>
          <cell r="G769" t="str">
            <v>V</v>
          </cell>
        </row>
        <row r="770">
          <cell r="A770">
            <v>5287</v>
          </cell>
          <cell r="B770" t="str">
            <v>POLLO GANSO</v>
          </cell>
          <cell r="C770" t="str">
            <v>VACUNO</v>
          </cell>
          <cell r="D770" t="str">
            <v>BRASIL</v>
          </cell>
          <cell r="E770" t="str">
            <v>SWIFT</v>
          </cell>
          <cell r="F770" t="str">
            <v>ENFRIADO</v>
          </cell>
          <cell r="G770" t="str">
            <v>V</v>
          </cell>
        </row>
        <row r="771">
          <cell r="A771">
            <v>8141</v>
          </cell>
          <cell r="B771" t="str">
            <v>GANSO</v>
          </cell>
          <cell r="C771" t="str">
            <v>VACUNO</v>
          </cell>
          <cell r="D771" t="str">
            <v>BRASIL</v>
          </cell>
          <cell r="E771" t="str">
            <v>SWIFT</v>
          </cell>
          <cell r="F771" t="str">
            <v>ENFRIADA</v>
          </cell>
          <cell r="G771" t="str">
            <v>V</v>
          </cell>
        </row>
        <row r="772">
          <cell r="A772">
            <v>8281</v>
          </cell>
          <cell r="B772" t="str">
            <v>FILETE</v>
          </cell>
          <cell r="C772" t="str">
            <v>VACUNO</v>
          </cell>
          <cell r="D772" t="str">
            <v>BRASIL</v>
          </cell>
          <cell r="E772" t="str">
            <v>SWFIT</v>
          </cell>
          <cell r="F772" t="str">
            <v>ENFRIADO</v>
          </cell>
          <cell r="G772" t="str">
            <v>V</v>
          </cell>
        </row>
        <row r="773">
          <cell r="A773">
            <v>350875</v>
          </cell>
          <cell r="B773" t="str">
            <v>POSTA ROSADA</v>
          </cell>
          <cell r="C773" t="str">
            <v>VACUNO</v>
          </cell>
          <cell r="D773" t="str">
            <v>BRASIL</v>
          </cell>
          <cell r="E773" t="str">
            <v>SWIFT</v>
          </cell>
          <cell r="F773" t="str">
            <v>CONGELADO</v>
          </cell>
          <cell r="G773" t="str">
            <v>V</v>
          </cell>
        </row>
        <row r="774">
          <cell r="A774">
            <v>358624</v>
          </cell>
          <cell r="B774" t="str">
            <v>PALANCA</v>
          </cell>
          <cell r="C774" t="str">
            <v>VACUNO</v>
          </cell>
          <cell r="D774" t="str">
            <v>BRASIL</v>
          </cell>
          <cell r="E774" t="str">
            <v>SWIFT</v>
          </cell>
          <cell r="F774" t="str">
            <v>ENFRIADO</v>
          </cell>
          <cell r="G774" t="str">
            <v>V</v>
          </cell>
        </row>
        <row r="775">
          <cell r="A775">
            <v>1162</v>
          </cell>
          <cell r="B775" t="str">
            <v>PUNTA PICANA</v>
          </cell>
          <cell r="C775" t="str">
            <v>VACUNO</v>
          </cell>
          <cell r="D775" t="str">
            <v>BRASIL</v>
          </cell>
          <cell r="E775" t="str">
            <v>FRIBOI</v>
          </cell>
          <cell r="F775" t="str">
            <v>ENFRIADO</v>
          </cell>
          <cell r="G775" t="str">
            <v>V</v>
          </cell>
        </row>
        <row r="776">
          <cell r="A776">
            <v>357530</v>
          </cell>
          <cell r="B776" t="str">
            <v>PALANCA</v>
          </cell>
          <cell r="C776" t="str">
            <v>VACUNO</v>
          </cell>
          <cell r="D776" t="str">
            <v>BRASIL</v>
          </cell>
          <cell r="E776" t="str">
            <v>FRIBOI</v>
          </cell>
          <cell r="F776" t="str">
            <v>ENFRIADO</v>
          </cell>
          <cell r="G776" t="str">
            <v>V</v>
          </cell>
        </row>
        <row r="777">
          <cell r="A777">
            <v>362485</v>
          </cell>
          <cell r="B777" t="str">
            <v>PLATEADA</v>
          </cell>
          <cell r="C777" t="str">
            <v>VACUNO</v>
          </cell>
          <cell r="D777" t="str">
            <v>BRASIL</v>
          </cell>
          <cell r="E777" t="str">
            <v>FRIBOI</v>
          </cell>
          <cell r="F777" t="str">
            <v>ENFRIADO</v>
          </cell>
          <cell r="G777" t="str">
            <v>V</v>
          </cell>
        </row>
        <row r="778">
          <cell r="A778">
            <v>389791</v>
          </cell>
          <cell r="B778" t="str">
            <v>ENTRAÑA</v>
          </cell>
          <cell r="C778" t="str">
            <v>VACUNO</v>
          </cell>
          <cell r="D778" t="str">
            <v>BRASIL</v>
          </cell>
          <cell r="E778" t="str">
            <v>FRIBOI</v>
          </cell>
          <cell r="F778" t="str">
            <v>ENFRIADO</v>
          </cell>
          <cell r="G778" t="str">
            <v>V</v>
          </cell>
        </row>
        <row r="779">
          <cell r="A779">
            <v>8145</v>
          </cell>
          <cell r="B779" t="str">
            <v>PUNTA DE PICANA</v>
          </cell>
          <cell r="C779" t="str">
            <v>VACUNO</v>
          </cell>
          <cell r="D779" t="str">
            <v>BRASIL</v>
          </cell>
          <cell r="E779" t="str">
            <v>SWIFT</v>
          </cell>
          <cell r="F779" t="str">
            <v>ENFRIADO</v>
          </cell>
          <cell r="G779" t="str">
            <v>V</v>
          </cell>
        </row>
        <row r="780">
          <cell r="A780">
            <v>971</v>
          </cell>
          <cell r="B780" t="str">
            <v>LOMO VETADO</v>
          </cell>
          <cell r="C780" t="str">
            <v>VACUNO</v>
          </cell>
          <cell r="D780" t="str">
            <v>BRASIL</v>
          </cell>
          <cell r="E780" t="str">
            <v>FRIBOI</v>
          </cell>
          <cell r="F780" t="str">
            <v>ENFRIADO</v>
          </cell>
          <cell r="G780" t="str">
            <v>V</v>
          </cell>
        </row>
        <row r="781">
          <cell r="A781" t="str">
            <v>D-94</v>
          </cell>
          <cell r="B781" t="str">
            <v>TRUTRO LARGO RECORTADO IQF</v>
          </cell>
          <cell r="C781" t="str">
            <v>POLLO</v>
          </cell>
          <cell r="D781" t="str">
            <v>BRASIL</v>
          </cell>
          <cell r="E781" t="str">
            <v>SEARA</v>
          </cell>
          <cell r="F781" t="str">
            <v>CONGELADO</v>
          </cell>
          <cell r="G781" t="str">
            <v>-</v>
          </cell>
          <cell r="H781" t="str">
            <v>CAJA 16KG</v>
          </cell>
        </row>
        <row r="782">
          <cell r="A782">
            <v>77234</v>
          </cell>
          <cell r="B782" t="str">
            <v>ASADO DE TIRA 4H</v>
          </cell>
          <cell r="C782" t="str">
            <v>VACUNO</v>
          </cell>
          <cell r="D782" t="str">
            <v>USA</v>
          </cell>
          <cell r="E782" t="str">
            <v>SWIFT</v>
          </cell>
          <cell r="F782" t="str">
            <v>CONGELADO</v>
          </cell>
          <cell r="G782" t="str">
            <v>CHOICE</v>
          </cell>
          <cell r="H782" t="str">
            <v xml:space="preserve">2PC/B - 6B/C </v>
          </cell>
        </row>
        <row r="783">
          <cell r="A783">
            <v>4898</v>
          </cell>
          <cell r="B783" t="str">
            <v>POSTA ROSADA</v>
          </cell>
          <cell r="C783" t="str">
            <v>VACUNO</v>
          </cell>
          <cell r="D783" t="str">
            <v>BRASIL</v>
          </cell>
          <cell r="E783" t="str">
            <v>FRIBOI</v>
          </cell>
          <cell r="F783" t="str">
            <v>CONGELADO</v>
          </cell>
          <cell r="G783" t="str">
            <v>V</v>
          </cell>
          <cell r="H783" t="str">
            <v>1PC/B - 4B/C</v>
          </cell>
        </row>
        <row r="784">
          <cell r="A784" t="str">
            <v>T-82</v>
          </cell>
          <cell r="B784" t="str">
            <v>TRUTRO CORTO IQF</v>
          </cell>
          <cell r="C784" t="str">
            <v>POLLO</v>
          </cell>
          <cell r="D784" t="str">
            <v>BRASIL</v>
          </cell>
          <cell r="E784" t="str">
            <v>SEARA</v>
          </cell>
          <cell r="F784" t="str">
            <v>CONGELADO</v>
          </cell>
          <cell r="G784" t="str">
            <v>-</v>
          </cell>
          <cell r="H784" t="str">
            <v>0,8KG/B - 16B/C</v>
          </cell>
        </row>
        <row r="785">
          <cell r="A785" t="str">
            <v>SBL-85</v>
          </cell>
          <cell r="B785" t="str">
            <v>PALETA SIN HUESO</v>
          </cell>
          <cell r="C785" t="str">
            <v>CERDO</v>
          </cell>
          <cell r="D785" t="str">
            <v>BRASIL</v>
          </cell>
          <cell r="E785" t="str">
            <v>SEARA</v>
          </cell>
          <cell r="F785" t="str">
            <v>CONGELADO</v>
          </cell>
          <cell r="G785" t="str">
            <v>-</v>
          </cell>
          <cell r="H785" t="str">
            <v>1PC/B - 3-4B/C</v>
          </cell>
        </row>
        <row r="786">
          <cell r="A786">
            <v>58214</v>
          </cell>
          <cell r="B786" t="str">
            <v>ENTRAÑA</v>
          </cell>
          <cell r="C786" t="str">
            <v>VACUNO</v>
          </cell>
          <cell r="D786" t="str">
            <v>USA</v>
          </cell>
          <cell r="E786" t="str">
            <v>SWIFT</v>
          </cell>
          <cell r="F786" t="str">
            <v>CONGELADO</v>
          </cell>
          <cell r="G786" t="str">
            <v>CHOICE</v>
          </cell>
          <cell r="H786" t="str">
            <v>2PC/B - 8B/C</v>
          </cell>
        </row>
        <row r="787">
          <cell r="A787">
            <v>58971</v>
          </cell>
          <cell r="B787" t="str">
            <v>ENTRAÑA</v>
          </cell>
          <cell r="C787" t="str">
            <v>VACUNO</v>
          </cell>
          <cell r="D787" t="str">
            <v>USA</v>
          </cell>
          <cell r="E787" t="str">
            <v>CAB</v>
          </cell>
          <cell r="F787" t="str">
            <v>CONGELADO</v>
          </cell>
          <cell r="G787" t="str">
            <v>CHOICE</v>
          </cell>
          <cell r="H787" t="str">
            <v>2PC/B - 8B/C</v>
          </cell>
        </row>
        <row r="788">
          <cell r="A788">
            <v>58359</v>
          </cell>
          <cell r="B788" t="str">
            <v>BRISKET (SKIRTS)</v>
          </cell>
          <cell r="C788" t="str">
            <v>VACUNO</v>
          </cell>
          <cell r="D788" t="str">
            <v>USA</v>
          </cell>
          <cell r="E788" t="str">
            <v>SWIFT</v>
          </cell>
          <cell r="F788" t="str">
            <v>CONGELADO</v>
          </cell>
          <cell r="G788" t="str">
            <v>NO ROLL</v>
          </cell>
          <cell r="H788" t="str">
            <v>6PC/B - 12B/C</v>
          </cell>
        </row>
        <row r="789">
          <cell r="A789" t="str">
            <v>D-16</v>
          </cell>
          <cell r="B789" t="str">
            <v>TRUTRO LARGO IQF</v>
          </cell>
          <cell r="C789" t="str">
            <v>POLLO</v>
          </cell>
          <cell r="D789" t="str">
            <v>BRASIL</v>
          </cell>
          <cell r="E789" t="str">
            <v>SEARA</v>
          </cell>
          <cell r="F789" t="str">
            <v>CONGELADO</v>
          </cell>
          <cell r="G789" t="str">
            <v>-</v>
          </cell>
          <cell r="H789" t="str">
            <v>1KG/B - 12B/C</v>
          </cell>
        </row>
        <row r="790">
          <cell r="A790" t="str">
            <v>SPA-23</v>
          </cell>
          <cell r="B790" t="str">
            <v>COSTILLAR RETAIL</v>
          </cell>
          <cell r="C790" t="str">
            <v>CERDO</v>
          </cell>
          <cell r="D790" t="str">
            <v>BRASIL</v>
          </cell>
          <cell r="E790" t="str">
            <v>SEARA</v>
          </cell>
          <cell r="F790" t="str">
            <v>CONGELADO</v>
          </cell>
          <cell r="G790" t="str">
            <v>-</v>
          </cell>
          <cell r="H790" t="str">
            <v xml:space="preserve">CAJA 16,2 KG </v>
          </cell>
        </row>
        <row r="791">
          <cell r="A791">
            <v>379088</v>
          </cell>
          <cell r="B791" t="str">
            <v>FILETE</v>
          </cell>
          <cell r="C791" t="str">
            <v>VACUNO</v>
          </cell>
          <cell r="D791" t="str">
            <v>BRASIL</v>
          </cell>
          <cell r="E791">
            <v>1953</v>
          </cell>
          <cell r="F791" t="str">
            <v>ENFRIADO</v>
          </cell>
          <cell r="G791" t="str">
            <v>V</v>
          </cell>
          <cell r="H791" t="str">
            <v>1PC/B - 6B/C</v>
          </cell>
        </row>
        <row r="792">
          <cell r="A792">
            <v>379090</v>
          </cell>
          <cell r="B792" t="str">
            <v>PUNTA PICANA</v>
          </cell>
          <cell r="C792" t="str">
            <v>VACUNO</v>
          </cell>
          <cell r="D792" t="str">
            <v>BRASIL</v>
          </cell>
          <cell r="E792">
            <v>1953</v>
          </cell>
          <cell r="F792" t="str">
            <v>ENFRIADO</v>
          </cell>
          <cell r="G792" t="str">
            <v>V</v>
          </cell>
          <cell r="H792" t="str">
            <v>1PC/B - 10-18B/C</v>
          </cell>
        </row>
        <row r="793">
          <cell r="A793">
            <v>386446</v>
          </cell>
          <cell r="B793" t="str">
            <v>ASIENTO</v>
          </cell>
          <cell r="C793" t="str">
            <v>VACUNO</v>
          </cell>
          <cell r="D793" t="str">
            <v>BRASIL</v>
          </cell>
          <cell r="E793">
            <v>1953</v>
          </cell>
          <cell r="F793" t="str">
            <v>ENFRIADO</v>
          </cell>
          <cell r="G793" t="str">
            <v>V</v>
          </cell>
          <cell r="H793" t="str">
            <v>1PC/B - 8-35B/C</v>
          </cell>
        </row>
        <row r="794">
          <cell r="A794">
            <v>393017</v>
          </cell>
          <cell r="B794" t="str">
            <v>PUNTA DE GANSO</v>
          </cell>
          <cell r="C794" t="str">
            <v>VACUNO</v>
          </cell>
          <cell r="D794" t="str">
            <v>BRASIL</v>
          </cell>
          <cell r="E794">
            <v>1953</v>
          </cell>
          <cell r="F794" t="str">
            <v>ENFRIADO</v>
          </cell>
          <cell r="G794" t="str">
            <v>V</v>
          </cell>
          <cell r="H794" t="str">
            <v>1PC/B - 10-20B/C</v>
          </cell>
        </row>
        <row r="795">
          <cell r="A795">
            <v>393018</v>
          </cell>
          <cell r="B795" t="str">
            <v>PALANCA</v>
          </cell>
          <cell r="C795" t="str">
            <v>VACUNO</v>
          </cell>
          <cell r="D795" t="str">
            <v>BRASIL</v>
          </cell>
          <cell r="E795">
            <v>1953</v>
          </cell>
          <cell r="F795" t="str">
            <v>ENFRIADO</v>
          </cell>
          <cell r="G795" t="str">
            <v>V</v>
          </cell>
          <cell r="H795" t="str">
            <v>1PC/B - 10-80B/C</v>
          </cell>
        </row>
        <row r="796">
          <cell r="A796">
            <v>393196</v>
          </cell>
          <cell r="B796" t="str">
            <v>LOMO LISO EN TROZOS</v>
          </cell>
          <cell r="C796" t="str">
            <v>VACUNO</v>
          </cell>
          <cell r="D796" t="str">
            <v>BRASIL</v>
          </cell>
          <cell r="E796">
            <v>1953</v>
          </cell>
          <cell r="F796" t="str">
            <v>ENFRIADO</v>
          </cell>
          <cell r="G796" t="str">
            <v>V</v>
          </cell>
          <cell r="H796" t="str">
            <v>1PC/B - 12-25B/C</v>
          </cell>
        </row>
        <row r="797">
          <cell r="A797">
            <v>393197</v>
          </cell>
          <cell r="B797" t="str">
            <v>LOMO VETADO EN TROZOS</v>
          </cell>
          <cell r="C797" t="str">
            <v>VACUNO</v>
          </cell>
          <cell r="D797" t="str">
            <v>BRASIL</v>
          </cell>
          <cell r="E797">
            <v>1953</v>
          </cell>
          <cell r="F797" t="str">
            <v>ENFRIADO</v>
          </cell>
          <cell r="G797" t="str">
            <v>V</v>
          </cell>
          <cell r="H797" t="str">
            <v>1PC/B - 10-25B/C</v>
          </cell>
        </row>
        <row r="798">
          <cell r="A798">
            <v>379089</v>
          </cell>
          <cell r="B798" t="str">
            <v>TAPABARRIGA</v>
          </cell>
          <cell r="C798" t="str">
            <v>VACUNO</v>
          </cell>
          <cell r="D798" t="str">
            <v>BRASIL</v>
          </cell>
          <cell r="E798">
            <v>1953</v>
          </cell>
          <cell r="F798" t="str">
            <v>ENFRIADO</v>
          </cell>
          <cell r="G798" t="str">
            <v>V</v>
          </cell>
          <cell r="H798" t="str">
            <v>1PC/B - 10-18B/C</v>
          </cell>
        </row>
        <row r="799">
          <cell r="A799">
            <v>386447</v>
          </cell>
          <cell r="B799" t="str">
            <v>ASIENTO EN TROZOS</v>
          </cell>
          <cell r="C799" t="str">
            <v>VACUNO</v>
          </cell>
          <cell r="D799" t="str">
            <v>BRASIL</v>
          </cell>
          <cell r="E799">
            <v>1953</v>
          </cell>
          <cell r="F799" t="str">
            <v>CONGELADO</v>
          </cell>
          <cell r="G799" t="str">
            <v>V</v>
          </cell>
          <cell r="H799" t="str">
            <v>1PC/B - 3-11B/C</v>
          </cell>
        </row>
        <row r="800">
          <cell r="A800">
            <v>379168</v>
          </cell>
          <cell r="B800" t="str">
            <v>ASADO AMERICANO - SOBRECOSTILLA Y HUACHALOMO TROZOS</v>
          </cell>
          <cell r="C800" t="str">
            <v>VACUNO</v>
          </cell>
          <cell r="D800" t="str">
            <v>BRASIL</v>
          </cell>
          <cell r="E800">
            <v>1953</v>
          </cell>
          <cell r="F800" t="str">
            <v>CONGELADO</v>
          </cell>
          <cell r="G800" t="str">
            <v>V</v>
          </cell>
          <cell r="H800" t="str">
            <v>1PC/B - 1-3B/C</v>
          </cell>
        </row>
        <row r="801">
          <cell r="A801">
            <v>72139</v>
          </cell>
          <cell r="B801" t="str">
            <v>LOMO VETADO C/H</v>
          </cell>
          <cell r="C801" t="str">
            <v>VACUNO</v>
          </cell>
          <cell r="D801" t="str">
            <v>USA</v>
          </cell>
          <cell r="E801" t="str">
            <v>SWIFT</v>
          </cell>
          <cell r="F801" t="str">
            <v>ENFRIADO</v>
          </cell>
          <cell r="G801" t="str">
            <v>CHOICE</v>
          </cell>
          <cell r="H801" t="str">
            <v>1PC/B - 7B/C</v>
          </cell>
        </row>
        <row r="802">
          <cell r="A802">
            <v>72121</v>
          </cell>
          <cell r="B802" t="str">
            <v>LOMO VETADO</v>
          </cell>
          <cell r="C802" t="str">
            <v>VACUNO</v>
          </cell>
          <cell r="D802" t="str">
            <v>USA</v>
          </cell>
          <cell r="E802" t="str">
            <v>5 STAR</v>
          </cell>
          <cell r="F802" t="str">
            <v>ENFRIADO</v>
          </cell>
          <cell r="G802" t="str">
            <v>CHOICE</v>
          </cell>
          <cell r="H802" t="str">
            <v>1PC/B - 2B/C</v>
          </cell>
        </row>
        <row r="803">
          <cell r="A803" t="str">
            <v>DMW-27</v>
          </cell>
          <cell r="B803" t="str">
            <v>TRUTRO ALA MARINADO</v>
          </cell>
          <cell r="C803" t="str">
            <v>POLLO</v>
          </cell>
          <cell r="D803" t="str">
            <v>BRASIL</v>
          </cell>
          <cell r="E803" t="str">
            <v>SEARA</v>
          </cell>
          <cell r="F803" t="str">
            <v>CONGELADO</v>
          </cell>
          <cell r="G803" t="str">
            <v>-</v>
          </cell>
          <cell r="H803" t="str">
            <v>CAJA 12KG</v>
          </cell>
        </row>
        <row r="804">
          <cell r="A804">
            <v>878</v>
          </cell>
          <cell r="B804" t="str">
            <v>POLLO GANSO</v>
          </cell>
          <cell r="C804" t="str">
            <v>VACUNO</v>
          </cell>
          <cell r="D804" t="str">
            <v>PARAGUAY</v>
          </cell>
          <cell r="E804" t="str">
            <v>VICTORIA</v>
          </cell>
          <cell r="F804" t="str">
            <v>ENFRIADO</v>
          </cell>
          <cell r="G804" t="str">
            <v>V</v>
          </cell>
          <cell r="H804" t="str">
            <v>8 - 10PC/C</v>
          </cell>
        </row>
        <row r="805">
          <cell r="A805">
            <v>879</v>
          </cell>
          <cell r="B805" t="str">
            <v>POSTA NEGRA</v>
          </cell>
          <cell r="C805" t="str">
            <v>VACUNO</v>
          </cell>
          <cell r="D805" t="str">
            <v>PARAGUAY</v>
          </cell>
          <cell r="E805" t="str">
            <v>VICTORIA</v>
          </cell>
          <cell r="F805" t="str">
            <v>ENFRIADO</v>
          </cell>
          <cell r="G805" t="str">
            <v>V</v>
          </cell>
          <cell r="H805" t="str">
            <v>2 - 3PC/C</v>
          </cell>
        </row>
        <row r="806">
          <cell r="A806">
            <v>880</v>
          </cell>
          <cell r="B806" t="str">
            <v>POSTA ROSADA</v>
          </cell>
          <cell r="C806" t="str">
            <v>VACUNO</v>
          </cell>
          <cell r="D806" t="str">
            <v>PARAGUAY</v>
          </cell>
          <cell r="E806" t="str">
            <v>VICTORIA</v>
          </cell>
          <cell r="F806" t="str">
            <v>ENFRIADO</v>
          </cell>
          <cell r="G806" t="str">
            <v>V</v>
          </cell>
          <cell r="H806" t="str">
            <v>3 - 4PC/C</v>
          </cell>
        </row>
        <row r="807">
          <cell r="A807">
            <v>877</v>
          </cell>
          <cell r="B807" t="str">
            <v>GANSO</v>
          </cell>
          <cell r="C807" t="str">
            <v>VACUNO</v>
          </cell>
          <cell r="D807" t="str">
            <v>PARAGUAY</v>
          </cell>
          <cell r="E807" t="str">
            <v>VICTORIA</v>
          </cell>
          <cell r="F807" t="str">
            <v>ENFRIADO</v>
          </cell>
          <cell r="G807" t="str">
            <v>V</v>
          </cell>
          <cell r="H807" t="str">
            <v>3 - 4PC/C</v>
          </cell>
        </row>
        <row r="808">
          <cell r="A808">
            <v>901</v>
          </cell>
          <cell r="B808" t="str">
            <v>ENTRAÑA</v>
          </cell>
          <cell r="C808" t="str">
            <v>VACUNO</v>
          </cell>
          <cell r="D808" t="str">
            <v>PARAGUAY</v>
          </cell>
          <cell r="E808" t="str">
            <v>VICTORIA</v>
          </cell>
          <cell r="F808" t="str">
            <v>ENFRIADO</v>
          </cell>
          <cell r="G808" t="str">
            <v>V</v>
          </cell>
          <cell r="H808" t="str">
            <v>15 - 18PC/C</v>
          </cell>
        </row>
        <row r="809">
          <cell r="A809">
            <v>881</v>
          </cell>
          <cell r="B809" t="str">
            <v>ASIENTO</v>
          </cell>
          <cell r="C809" t="str">
            <v>VACUNO</v>
          </cell>
          <cell r="D809" t="str">
            <v>PARAGUAY</v>
          </cell>
          <cell r="E809" t="str">
            <v>VICTORIA</v>
          </cell>
          <cell r="F809" t="str">
            <v>ENFRIADO</v>
          </cell>
          <cell r="G809" t="str">
            <v>V</v>
          </cell>
          <cell r="H809" t="str">
            <v>5 - 7PC/C</v>
          </cell>
        </row>
        <row r="810">
          <cell r="A810">
            <v>876</v>
          </cell>
          <cell r="B810" t="str">
            <v>FILETE</v>
          </cell>
          <cell r="C810" t="str">
            <v>VACUNO</v>
          </cell>
          <cell r="D810" t="str">
            <v>PARAGUAY</v>
          </cell>
          <cell r="E810" t="str">
            <v>VICTORIA</v>
          </cell>
          <cell r="F810" t="str">
            <v>ENFRIADO</v>
          </cell>
          <cell r="G810" t="str">
            <v>V</v>
          </cell>
          <cell r="H810" t="str">
            <v>10 - 12PC/C</v>
          </cell>
        </row>
        <row r="811">
          <cell r="A811">
            <v>875</v>
          </cell>
          <cell r="B811" t="str">
            <v>LOMO LISO</v>
          </cell>
          <cell r="C811" t="str">
            <v>VACUNO</v>
          </cell>
          <cell r="D811" t="str">
            <v>PARAGUAY</v>
          </cell>
          <cell r="E811" t="str">
            <v>VICTORIA</v>
          </cell>
          <cell r="F811" t="str">
            <v>ENFRIADO</v>
          </cell>
          <cell r="G811" t="str">
            <v>V</v>
          </cell>
          <cell r="H811" t="str">
            <v>3 - 4PC/C</v>
          </cell>
        </row>
        <row r="812">
          <cell r="A812">
            <v>892</v>
          </cell>
          <cell r="B812" t="str">
            <v>LOMO VETADO</v>
          </cell>
          <cell r="C812" t="str">
            <v>VACUNO</v>
          </cell>
          <cell r="D812" t="str">
            <v>PARAGUAY</v>
          </cell>
          <cell r="E812" t="str">
            <v>VICTORIA</v>
          </cell>
          <cell r="F812" t="str">
            <v>ENFRIADO</v>
          </cell>
          <cell r="G812" t="str">
            <v>V</v>
          </cell>
          <cell r="H812" t="str">
            <v>5 - 7PC/C</v>
          </cell>
        </row>
        <row r="813">
          <cell r="A813">
            <v>882</v>
          </cell>
          <cell r="B813" t="str">
            <v>PUNTA PICANA</v>
          </cell>
          <cell r="C813" t="str">
            <v>VACUNO</v>
          </cell>
          <cell r="D813" t="str">
            <v>PARAGUAY</v>
          </cell>
          <cell r="E813" t="str">
            <v>VICTORIA</v>
          </cell>
          <cell r="F813" t="str">
            <v>ENFRIADO</v>
          </cell>
          <cell r="G813" t="str">
            <v>V</v>
          </cell>
          <cell r="H813" t="str">
            <v>9 - 11PC/C</v>
          </cell>
        </row>
        <row r="814">
          <cell r="A814">
            <v>3400</v>
          </cell>
          <cell r="B814" t="str">
            <v>TRUTRO LARGO</v>
          </cell>
          <cell r="C814" t="str">
            <v>POLLO</v>
          </cell>
          <cell r="D814" t="str">
            <v>USA</v>
          </cell>
          <cell r="E814" t="str">
            <v>PILGRIMS</v>
          </cell>
          <cell r="F814" t="str">
            <v>CONGELADO</v>
          </cell>
          <cell r="G814" t="str">
            <v>-</v>
          </cell>
          <cell r="H814" t="str">
            <v>CAJA 15KG</v>
          </cell>
        </row>
        <row r="815">
          <cell r="A815">
            <v>928</v>
          </cell>
          <cell r="B815" t="str">
            <v>ABASTERO</v>
          </cell>
          <cell r="C815" t="str">
            <v>VACUNO</v>
          </cell>
          <cell r="D815" t="str">
            <v>PARAGUAY</v>
          </cell>
          <cell r="E815" t="str">
            <v>VICTORIA</v>
          </cell>
          <cell r="F815" t="str">
            <v>ENFRIADO</v>
          </cell>
          <cell r="G815" t="str">
            <v>V</v>
          </cell>
          <cell r="H815" t="str">
            <v>10 - 14PC/C</v>
          </cell>
        </row>
        <row r="816">
          <cell r="A816">
            <v>946</v>
          </cell>
          <cell r="B816" t="str">
            <v>ASADO DEL CARNICERO</v>
          </cell>
          <cell r="C816" t="str">
            <v>VACUNO</v>
          </cell>
          <cell r="D816" t="str">
            <v>PARAGUAY</v>
          </cell>
          <cell r="E816" t="str">
            <v>VICTORIA</v>
          </cell>
          <cell r="F816" t="str">
            <v>ENFRIADO</v>
          </cell>
          <cell r="G816" t="str">
            <v>V</v>
          </cell>
          <cell r="H816" t="str">
            <v>12 - 15PC/C</v>
          </cell>
        </row>
        <row r="817">
          <cell r="A817">
            <v>917</v>
          </cell>
          <cell r="B817" t="str">
            <v>ASIENTO</v>
          </cell>
          <cell r="C817" t="str">
            <v>VACUNO</v>
          </cell>
          <cell r="D817" t="str">
            <v>PARAGUAY</v>
          </cell>
          <cell r="E817" t="str">
            <v>VICTORIA</v>
          </cell>
          <cell r="F817" t="str">
            <v>ENFRIADO</v>
          </cell>
          <cell r="G817" t="str">
            <v>V</v>
          </cell>
          <cell r="H817" t="str">
            <v>12 PC/C</v>
          </cell>
        </row>
        <row r="818">
          <cell r="A818">
            <v>929</v>
          </cell>
          <cell r="B818" t="str">
            <v>CHOCLILLO</v>
          </cell>
          <cell r="C818" t="str">
            <v>VACUNO</v>
          </cell>
          <cell r="D818" t="str">
            <v>PARAGUAY</v>
          </cell>
          <cell r="E818" t="str">
            <v>VICTORIA</v>
          </cell>
          <cell r="F818" t="str">
            <v>ENFRIADO</v>
          </cell>
          <cell r="G818" t="str">
            <v>V</v>
          </cell>
          <cell r="H818" t="str">
            <v>9 - 11PC/C</v>
          </cell>
        </row>
        <row r="819">
          <cell r="A819">
            <v>931</v>
          </cell>
          <cell r="B819" t="str">
            <v>FILETE</v>
          </cell>
          <cell r="C819" t="str">
            <v>VACUNO</v>
          </cell>
          <cell r="D819" t="str">
            <v>PARAGUAY</v>
          </cell>
          <cell r="E819" t="str">
            <v>VICTORIA</v>
          </cell>
          <cell r="F819" t="str">
            <v>ENFRIADO</v>
          </cell>
          <cell r="G819" t="str">
            <v>V</v>
          </cell>
          <cell r="H819" t="str">
            <v>10 - 12PC/C</v>
          </cell>
        </row>
        <row r="820">
          <cell r="A820">
            <v>918</v>
          </cell>
          <cell r="B820" t="str">
            <v>GANSO</v>
          </cell>
          <cell r="C820" t="str">
            <v>VACUNO</v>
          </cell>
          <cell r="D820" t="str">
            <v>PARAGUAY</v>
          </cell>
          <cell r="E820" t="str">
            <v>VICTORIA</v>
          </cell>
          <cell r="F820" t="str">
            <v>ENFRIADO</v>
          </cell>
          <cell r="G820" t="str">
            <v>V</v>
          </cell>
          <cell r="H820" t="str">
            <v>12 PC/C</v>
          </cell>
        </row>
        <row r="821">
          <cell r="A821">
            <v>919</v>
          </cell>
          <cell r="B821" t="str">
            <v>HUACHALOMO</v>
          </cell>
          <cell r="C821" t="str">
            <v>VACUNO</v>
          </cell>
          <cell r="D821" t="str">
            <v>PARAGUAY</v>
          </cell>
          <cell r="E821" t="str">
            <v>VICTORIA</v>
          </cell>
          <cell r="F821" t="str">
            <v>ENFRIADO</v>
          </cell>
          <cell r="G821" t="str">
            <v>V</v>
          </cell>
          <cell r="H821" t="str">
            <v>12 PC/C</v>
          </cell>
        </row>
        <row r="822">
          <cell r="A822" t="str">
            <v>000920</v>
          </cell>
          <cell r="B822" t="str">
            <v>LOMO LISO</v>
          </cell>
          <cell r="C822" t="str">
            <v>VACUNO</v>
          </cell>
          <cell r="D822" t="str">
            <v>PARAGUAY</v>
          </cell>
          <cell r="E822" t="str">
            <v>VICTORIA</v>
          </cell>
          <cell r="F822" t="str">
            <v>ENFRIADO</v>
          </cell>
          <cell r="G822" t="str">
            <v>V</v>
          </cell>
          <cell r="H822" t="str">
            <v>12 PC/C</v>
          </cell>
        </row>
        <row r="823">
          <cell r="A823">
            <v>921</v>
          </cell>
          <cell r="B823" t="str">
            <v>LOMO VETADO</v>
          </cell>
          <cell r="C823" t="str">
            <v>VACUNO</v>
          </cell>
          <cell r="D823" t="str">
            <v>PARAGUAY</v>
          </cell>
          <cell r="E823" t="str">
            <v>VICTORIA</v>
          </cell>
          <cell r="F823" t="str">
            <v>ENFRIADO</v>
          </cell>
          <cell r="G823" t="str">
            <v>V</v>
          </cell>
          <cell r="H823" t="str">
            <v>12 PC/C</v>
          </cell>
        </row>
        <row r="824">
          <cell r="A824">
            <v>932</v>
          </cell>
          <cell r="B824" t="str">
            <v>PALANCA</v>
          </cell>
          <cell r="C824" t="str">
            <v>VACUNO</v>
          </cell>
          <cell r="D824" t="str">
            <v>PARAGUAY</v>
          </cell>
          <cell r="E824" t="str">
            <v>VICTORIA</v>
          </cell>
          <cell r="F824" t="str">
            <v>ENFRIADO</v>
          </cell>
          <cell r="G824" t="str">
            <v>V</v>
          </cell>
          <cell r="H824" t="str">
            <v>15 - 19PC/C</v>
          </cell>
        </row>
        <row r="825">
          <cell r="A825">
            <v>933</v>
          </cell>
          <cell r="B825" t="str">
            <v>PLATEADA</v>
          </cell>
          <cell r="C825" t="str">
            <v>VACUNO</v>
          </cell>
          <cell r="D825" t="str">
            <v>PARAGUAY</v>
          </cell>
          <cell r="E825" t="str">
            <v>VICTORIA</v>
          </cell>
          <cell r="F825" t="str">
            <v>ENFRIADO</v>
          </cell>
          <cell r="G825" t="str">
            <v>V</v>
          </cell>
          <cell r="H825" t="str">
            <v>12 - 15PC/C</v>
          </cell>
        </row>
        <row r="826">
          <cell r="A826">
            <v>922</v>
          </cell>
          <cell r="B826" t="str">
            <v>POLLO GANSO</v>
          </cell>
          <cell r="C826" t="str">
            <v>VACUNO</v>
          </cell>
          <cell r="D826" t="str">
            <v>PARAGUAY</v>
          </cell>
          <cell r="E826" t="str">
            <v>VICTORIA</v>
          </cell>
          <cell r="F826" t="str">
            <v>ENFRIADO</v>
          </cell>
          <cell r="G826" t="str">
            <v>V</v>
          </cell>
          <cell r="H826" t="str">
            <v>18 PC/C</v>
          </cell>
        </row>
        <row r="827">
          <cell r="A827">
            <v>924</v>
          </cell>
          <cell r="B827" t="str">
            <v>POSTA DE PALETA</v>
          </cell>
          <cell r="C827" t="str">
            <v>VACUNO</v>
          </cell>
          <cell r="D827" t="str">
            <v>PARAGUAY</v>
          </cell>
          <cell r="E827" t="str">
            <v>VICTORIA</v>
          </cell>
          <cell r="F827" t="str">
            <v>ENFRIADO</v>
          </cell>
          <cell r="G827" t="str">
            <v>V</v>
          </cell>
          <cell r="H827" t="str">
            <v>15 PC/C</v>
          </cell>
        </row>
        <row r="828">
          <cell r="A828">
            <v>923</v>
          </cell>
          <cell r="B828" t="str">
            <v>POSTA NEGRA</v>
          </cell>
          <cell r="C828" t="str">
            <v>VACUNO</v>
          </cell>
          <cell r="D828" t="str">
            <v>PARAGUAY</v>
          </cell>
          <cell r="E828" t="str">
            <v>VICTORIA</v>
          </cell>
          <cell r="F828" t="str">
            <v>ENFRIADO</v>
          </cell>
          <cell r="G828" t="str">
            <v>V</v>
          </cell>
          <cell r="H828" t="str">
            <v>12 PC/C</v>
          </cell>
        </row>
        <row r="829">
          <cell r="A829">
            <v>925</v>
          </cell>
          <cell r="B829" t="str">
            <v>POSTA ROSADA</v>
          </cell>
          <cell r="C829" t="str">
            <v>VACUNO</v>
          </cell>
          <cell r="D829" t="str">
            <v>PARAGUAY</v>
          </cell>
          <cell r="E829" t="str">
            <v>VICTORIA</v>
          </cell>
          <cell r="F829" t="str">
            <v>ENFRIADO</v>
          </cell>
          <cell r="G829" t="str">
            <v>V</v>
          </cell>
          <cell r="H829" t="str">
            <v>12 PC/C</v>
          </cell>
        </row>
        <row r="830">
          <cell r="A830">
            <v>934</v>
          </cell>
          <cell r="B830" t="str">
            <v>PUNTA DE GANSO</v>
          </cell>
          <cell r="C830" t="str">
            <v>VACUNO</v>
          </cell>
          <cell r="D830" t="str">
            <v>PARAGUAY</v>
          </cell>
          <cell r="E830" t="str">
            <v>VICTORIA</v>
          </cell>
          <cell r="F830" t="str">
            <v>ENFRIADO</v>
          </cell>
          <cell r="G830" t="str">
            <v>V</v>
          </cell>
          <cell r="H830" t="str">
            <v>12 - 15PC/C</v>
          </cell>
        </row>
        <row r="831">
          <cell r="A831">
            <v>935</v>
          </cell>
          <cell r="B831" t="str">
            <v>PUNTA DE PALETA</v>
          </cell>
          <cell r="C831" t="str">
            <v>VACUNO</v>
          </cell>
          <cell r="D831" t="str">
            <v>PARAGUAY</v>
          </cell>
          <cell r="E831" t="str">
            <v>VICTORIA</v>
          </cell>
          <cell r="F831" t="str">
            <v>ENFRIADO</v>
          </cell>
          <cell r="G831" t="str">
            <v>V</v>
          </cell>
          <cell r="H831" t="str">
            <v>6 - 8PC/C</v>
          </cell>
        </row>
        <row r="832">
          <cell r="A832">
            <v>936</v>
          </cell>
          <cell r="B832" t="str">
            <v>PUNTA DE PICANA</v>
          </cell>
          <cell r="C832" t="str">
            <v>VACUNO</v>
          </cell>
          <cell r="D832" t="str">
            <v>PARAGUAY</v>
          </cell>
          <cell r="E832" t="str">
            <v>VICTORIA</v>
          </cell>
          <cell r="F832" t="str">
            <v>ENFRIADO</v>
          </cell>
          <cell r="G832" t="str">
            <v>V</v>
          </cell>
          <cell r="H832" t="str">
            <v>9 - 11PC/C</v>
          </cell>
        </row>
        <row r="833">
          <cell r="A833">
            <v>926</v>
          </cell>
          <cell r="B833" t="str">
            <v>SOBRECOSTILLA</v>
          </cell>
          <cell r="C833" t="str">
            <v>VACUNO</v>
          </cell>
          <cell r="D833" t="str">
            <v>PARAGUAY</v>
          </cell>
          <cell r="E833" t="str">
            <v>VICTORIA</v>
          </cell>
          <cell r="F833" t="str">
            <v>ENFRIADO</v>
          </cell>
          <cell r="G833" t="str">
            <v>V</v>
          </cell>
          <cell r="H833" t="str">
            <v>12 PC/C</v>
          </cell>
        </row>
        <row r="834">
          <cell r="A834">
            <v>937</v>
          </cell>
          <cell r="B834" t="str">
            <v>TAPABARRIGA</v>
          </cell>
          <cell r="C834" t="str">
            <v>VACUNO</v>
          </cell>
          <cell r="D834" t="str">
            <v>PARAGUAY</v>
          </cell>
          <cell r="E834" t="str">
            <v>VICTORIA</v>
          </cell>
          <cell r="F834" t="str">
            <v>ENFRIADO</v>
          </cell>
          <cell r="G834" t="str">
            <v>V</v>
          </cell>
          <cell r="H834" t="str">
            <v>14 - 16PC/C</v>
          </cell>
        </row>
        <row r="835">
          <cell r="A835">
            <v>927</v>
          </cell>
          <cell r="B835" t="str">
            <v>TAPAPECHO</v>
          </cell>
          <cell r="C835" t="str">
            <v>VACUNO</v>
          </cell>
          <cell r="D835" t="str">
            <v>PARAGUAY</v>
          </cell>
          <cell r="E835" t="str">
            <v>VICTORIA</v>
          </cell>
          <cell r="F835" t="str">
            <v>ENFRIADO</v>
          </cell>
          <cell r="G835" t="str">
            <v>V</v>
          </cell>
          <cell r="H835" t="str">
            <v>12 PC/C</v>
          </cell>
        </row>
        <row r="836">
          <cell r="A836">
            <v>930</v>
          </cell>
          <cell r="B836" t="str">
            <v>ENTRAÑA</v>
          </cell>
          <cell r="C836" t="str">
            <v>VACUNO</v>
          </cell>
          <cell r="D836" t="str">
            <v>PARAGUAY</v>
          </cell>
          <cell r="E836" t="str">
            <v>VICTORIA</v>
          </cell>
          <cell r="F836" t="str">
            <v>ENFRIADO</v>
          </cell>
          <cell r="G836" t="str">
            <v>V</v>
          </cell>
          <cell r="H836" t="str">
            <v>15 - 18PC/C</v>
          </cell>
        </row>
        <row r="837">
          <cell r="A837">
            <v>900</v>
          </cell>
          <cell r="B837" t="str">
            <v>COGOTE</v>
          </cell>
          <cell r="C837" t="str">
            <v>VACUNO</v>
          </cell>
          <cell r="D837" t="str">
            <v>PARAGUAY</v>
          </cell>
          <cell r="E837" t="str">
            <v>VICTORIA</v>
          </cell>
          <cell r="F837" t="str">
            <v>CONGELADO</v>
          </cell>
          <cell r="G837" t="str">
            <v>V</v>
          </cell>
          <cell r="H837" t="str">
            <v>15 - 18PC/C</v>
          </cell>
        </row>
        <row r="838">
          <cell r="A838">
            <v>384546</v>
          </cell>
          <cell r="B838" t="str">
            <v>PUNTA DE PALETA</v>
          </cell>
          <cell r="C838" t="str">
            <v>VACUNO</v>
          </cell>
          <cell r="D838" t="str">
            <v>BRASIL</v>
          </cell>
          <cell r="E838" t="str">
            <v>FRIBOI BLACK</v>
          </cell>
          <cell r="F838" t="str">
            <v>ENFRIADO</v>
          </cell>
          <cell r="G838" t="str">
            <v>V</v>
          </cell>
          <cell r="H838" t="str">
            <v>1PC/B - 12-26B/C</v>
          </cell>
        </row>
        <row r="839">
          <cell r="A839">
            <v>384689</v>
          </cell>
          <cell r="B839" t="str">
            <v>ENTRAÑA</v>
          </cell>
          <cell r="C839" t="str">
            <v>VACUNO</v>
          </cell>
          <cell r="D839" t="str">
            <v>BRASIL</v>
          </cell>
          <cell r="E839" t="str">
            <v>FRIBOI BLACK</v>
          </cell>
          <cell r="F839" t="str">
            <v>ENFRIADO</v>
          </cell>
          <cell r="G839" t="str">
            <v>V</v>
          </cell>
          <cell r="H839" t="str">
            <v>1PC/B - 12-30B/C</v>
          </cell>
        </row>
        <row r="840">
          <cell r="A840">
            <v>384765</v>
          </cell>
          <cell r="B840" t="str">
            <v>LOMO LISO</v>
          </cell>
          <cell r="C840" t="str">
            <v>VACUNO</v>
          </cell>
          <cell r="D840" t="str">
            <v>BRASIL</v>
          </cell>
          <cell r="E840" t="str">
            <v>FRIBOI BLACK</v>
          </cell>
          <cell r="F840" t="str">
            <v>ENFRIADO</v>
          </cell>
          <cell r="G840" t="str">
            <v>V</v>
          </cell>
          <cell r="H840" t="str">
            <v>1PC/B - 12-15B/C</v>
          </cell>
        </row>
        <row r="841">
          <cell r="A841">
            <v>384789</v>
          </cell>
          <cell r="B841" t="str">
            <v>PALANCA</v>
          </cell>
          <cell r="C841" t="str">
            <v>VACUNO</v>
          </cell>
          <cell r="D841" t="str">
            <v>BRASIL</v>
          </cell>
          <cell r="E841" t="str">
            <v>FRIBOI BLACK</v>
          </cell>
          <cell r="F841" t="str">
            <v>ENFRIADO</v>
          </cell>
          <cell r="G841" t="str">
            <v>V</v>
          </cell>
          <cell r="H841" t="str">
            <v>1PC/B - 1-50B/C</v>
          </cell>
        </row>
        <row r="842">
          <cell r="A842">
            <v>384790</v>
          </cell>
          <cell r="B842" t="str">
            <v>ASADO AMERICANO</v>
          </cell>
          <cell r="C842" t="str">
            <v>VACUNO</v>
          </cell>
          <cell r="D842" t="str">
            <v>BRASIL</v>
          </cell>
          <cell r="E842" t="str">
            <v>FRIBOI BLACK</v>
          </cell>
          <cell r="F842" t="str">
            <v>ENFRIADO</v>
          </cell>
          <cell r="G842" t="str">
            <v>V</v>
          </cell>
          <cell r="H842" t="str">
            <v>1PC/B - 12-15B/C</v>
          </cell>
        </row>
        <row r="843">
          <cell r="A843">
            <v>385998</v>
          </cell>
          <cell r="B843" t="str">
            <v>ASIENTO BOMBOM</v>
          </cell>
          <cell r="C843" t="str">
            <v>VACUNO</v>
          </cell>
          <cell r="D843" t="str">
            <v>BRASIL</v>
          </cell>
          <cell r="E843" t="str">
            <v>FRIBOI BLACK</v>
          </cell>
          <cell r="F843" t="str">
            <v>ENFRIADO</v>
          </cell>
          <cell r="G843" t="str">
            <v>V</v>
          </cell>
          <cell r="H843" t="str">
            <v>1PC/B - 12-15B/C</v>
          </cell>
        </row>
        <row r="844">
          <cell r="A844">
            <v>385999</v>
          </cell>
          <cell r="B844" t="str">
            <v>ASIENTO BABY BEEF</v>
          </cell>
          <cell r="C844" t="str">
            <v>VACUNO</v>
          </cell>
          <cell r="D844" t="str">
            <v>BRASIL</v>
          </cell>
          <cell r="E844" t="str">
            <v>FRIBOI BLACK</v>
          </cell>
          <cell r="F844" t="str">
            <v>ENFRIADO</v>
          </cell>
          <cell r="G844" t="str">
            <v>V</v>
          </cell>
          <cell r="H844" t="str">
            <v>1PC/B - 12-15B/C</v>
          </cell>
        </row>
        <row r="845">
          <cell r="A845">
            <v>902</v>
          </cell>
          <cell r="B845" t="str">
            <v>RECORTES 80VL</v>
          </cell>
          <cell r="C845" t="str">
            <v>VACUNO</v>
          </cell>
          <cell r="D845" t="str">
            <v>PARAGUAY</v>
          </cell>
          <cell r="E845" t="str">
            <v>VICTORIA</v>
          </cell>
          <cell r="F845" t="str">
            <v>CONGELADO</v>
          </cell>
          <cell r="G845" t="str">
            <v>V</v>
          </cell>
          <cell r="H845" t="str">
            <v>1PC/B - 20-25KG/C</v>
          </cell>
        </row>
        <row r="846">
          <cell r="A846">
            <v>355434</v>
          </cell>
          <cell r="B846" t="str">
            <v>ASIENTO</v>
          </cell>
          <cell r="C846" t="str">
            <v>VACUNO</v>
          </cell>
          <cell r="D846" t="str">
            <v>BRASIL</v>
          </cell>
          <cell r="E846" t="str">
            <v>FRIBOI</v>
          </cell>
          <cell r="F846" t="str">
            <v>ENFRIADO</v>
          </cell>
          <cell r="G846" t="str">
            <v>V</v>
          </cell>
          <cell r="H846" t="str">
            <v>1PC/B - 4-8B/C</v>
          </cell>
        </row>
        <row r="847">
          <cell r="A847" t="str">
            <v>C6427AWFR</v>
          </cell>
          <cell r="B847" t="str">
            <v>RECORTE DE DESPUNTE</v>
          </cell>
          <cell r="C847" t="str">
            <v>VACUNO</v>
          </cell>
          <cell r="D847" t="str">
            <v>CANADA</v>
          </cell>
          <cell r="E847" t="str">
            <v>BLUE RIBBON</v>
          </cell>
          <cell r="F847" t="str">
            <v>ENFRIADO</v>
          </cell>
          <cell r="G847" t="str">
            <v>AAA</v>
          </cell>
          <cell r="H847" t="str">
            <v>1PC/B - 13B/C</v>
          </cell>
        </row>
        <row r="848">
          <cell r="A848">
            <v>883</v>
          </cell>
          <cell r="B848" t="str">
            <v>ABASTERO</v>
          </cell>
          <cell r="C848" t="str">
            <v>VACUNO</v>
          </cell>
          <cell r="D848" t="str">
            <v>PARAGUAY</v>
          </cell>
          <cell r="E848" t="str">
            <v>VICTORIA</v>
          </cell>
          <cell r="F848" t="str">
            <v>ENFRIADO</v>
          </cell>
          <cell r="G848" t="str">
            <v>V</v>
          </cell>
          <cell r="H848" t="str">
            <v>9 - 12PC/C</v>
          </cell>
        </row>
        <row r="849">
          <cell r="A849">
            <v>890</v>
          </cell>
          <cell r="B849" t="str">
            <v>ASADO DEL CARNICERO</v>
          </cell>
          <cell r="C849" t="str">
            <v>VACUNO</v>
          </cell>
          <cell r="D849" t="str">
            <v>PARAGUAY</v>
          </cell>
          <cell r="E849" t="str">
            <v>VICTORIA</v>
          </cell>
          <cell r="F849" t="str">
            <v>ENFRIADO</v>
          </cell>
          <cell r="G849" t="str">
            <v>V</v>
          </cell>
          <cell r="H849" t="str">
            <v>12 - 15PC/C</v>
          </cell>
        </row>
        <row r="850">
          <cell r="A850">
            <v>888</v>
          </cell>
          <cell r="B850" t="str">
            <v>CHOCLILLO</v>
          </cell>
          <cell r="C850" t="str">
            <v>VACUNO</v>
          </cell>
          <cell r="D850" t="str">
            <v>PARAGUAY</v>
          </cell>
          <cell r="E850" t="str">
            <v>VICTORIA</v>
          </cell>
          <cell r="F850" t="str">
            <v>ENFRIADO</v>
          </cell>
          <cell r="G850" t="str">
            <v>V</v>
          </cell>
          <cell r="H850" t="str">
            <v>9 - 11PC/C</v>
          </cell>
        </row>
        <row r="851">
          <cell r="A851">
            <v>887</v>
          </cell>
          <cell r="B851" t="str">
            <v>HUACHALOMO</v>
          </cell>
          <cell r="C851" t="str">
            <v>VACUNO</v>
          </cell>
          <cell r="D851" t="str">
            <v>PARAGUAY</v>
          </cell>
          <cell r="E851" t="str">
            <v>VICTORIA</v>
          </cell>
          <cell r="F851" t="str">
            <v>ENFRIADO</v>
          </cell>
          <cell r="G851" t="str">
            <v>V</v>
          </cell>
          <cell r="H851" t="str">
            <v>5 - 7 PC/C</v>
          </cell>
        </row>
        <row r="852">
          <cell r="A852">
            <v>884</v>
          </cell>
          <cell r="B852" t="str">
            <v>PLATEADA</v>
          </cell>
          <cell r="C852" t="str">
            <v>VACUNO</v>
          </cell>
          <cell r="D852" t="str">
            <v>PARAGUAY</v>
          </cell>
          <cell r="E852" t="str">
            <v>VICTORIA</v>
          </cell>
          <cell r="F852" t="str">
            <v>ENFRIADO</v>
          </cell>
          <cell r="G852" t="str">
            <v>V</v>
          </cell>
          <cell r="H852" t="str">
            <v>12 - 15PC/C</v>
          </cell>
        </row>
        <row r="853">
          <cell r="A853">
            <v>891</v>
          </cell>
          <cell r="B853" t="str">
            <v>POSTA DE PALETA</v>
          </cell>
          <cell r="C853" t="str">
            <v>VACUNO</v>
          </cell>
          <cell r="D853" t="str">
            <v>PARAGUAY</v>
          </cell>
          <cell r="E853" t="str">
            <v>VICTORIA</v>
          </cell>
          <cell r="F853" t="str">
            <v>ENFRIADO</v>
          </cell>
          <cell r="G853" t="str">
            <v>V</v>
          </cell>
          <cell r="H853" t="str">
            <v>4 -6 PC/C</v>
          </cell>
        </row>
        <row r="854">
          <cell r="A854">
            <v>889</v>
          </cell>
          <cell r="B854" t="str">
            <v>PUNTA DE PALETA</v>
          </cell>
          <cell r="C854" t="str">
            <v>VACUNO</v>
          </cell>
          <cell r="D854" t="str">
            <v>PARAGUAY</v>
          </cell>
          <cell r="E854" t="str">
            <v>VICTORIA</v>
          </cell>
          <cell r="F854" t="str">
            <v>ENFRIADO</v>
          </cell>
          <cell r="G854" t="str">
            <v>V</v>
          </cell>
          <cell r="H854" t="str">
            <v>6 - 8PC/C</v>
          </cell>
        </row>
        <row r="855">
          <cell r="A855">
            <v>885</v>
          </cell>
          <cell r="B855" t="str">
            <v>SOBRECOSTILLA</v>
          </cell>
          <cell r="C855" t="str">
            <v>VACUNO</v>
          </cell>
          <cell r="D855" t="str">
            <v>PARAGUAY</v>
          </cell>
          <cell r="E855" t="str">
            <v>VICTORIA</v>
          </cell>
          <cell r="F855" t="str">
            <v>ENFRIADO</v>
          </cell>
          <cell r="G855" t="str">
            <v>V</v>
          </cell>
          <cell r="H855" t="str">
            <v>5 - 7 PC/C</v>
          </cell>
        </row>
        <row r="856">
          <cell r="A856">
            <v>886</v>
          </cell>
          <cell r="B856" t="str">
            <v>TAPAPECHO</v>
          </cell>
          <cell r="C856" t="str">
            <v>VACUNO</v>
          </cell>
          <cell r="D856" t="str">
            <v>PARAGUAY</v>
          </cell>
          <cell r="E856" t="str">
            <v>VICTORIA</v>
          </cell>
          <cell r="F856" t="str">
            <v>ENFRIADO</v>
          </cell>
          <cell r="G856" t="str">
            <v>V</v>
          </cell>
          <cell r="H856" t="str">
            <v>5 - 6 PC/C</v>
          </cell>
        </row>
        <row r="857">
          <cell r="A857">
            <v>894</v>
          </cell>
          <cell r="B857" t="str">
            <v>PALANCA</v>
          </cell>
          <cell r="C857" t="str">
            <v>VACUNO</v>
          </cell>
          <cell r="D857" t="str">
            <v>PARAGUAY</v>
          </cell>
          <cell r="E857" t="str">
            <v>VICTORIA</v>
          </cell>
          <cell r="F857" t="str">
            <v>ENFRIADO</v>
          </cell>
          <cell r="G857" t="str">
            <v>V</v>
          </cell>
          <cell r="H857" t="str">
            <v>15 - 19PC/C</v>
          </cell>
        </row>
        <row r="858">
          <cell r="A858">
            <v>903</v>
          </cell>
          <cell r="B858" t="str">
            <v>GUATA</v>
          </cell>
          <cell r="C858" t="str">
            <v>VACUNO</v>
          </cell>
          <cell r="D858" t="str">
            <v>PARAGUAY</v>
          </cell>
          <cell r="E858" t="str">
            <v>VICTORIA</v>
          </cell>
          <cell r="F858" t="str">
            <v>CONGELADO</v>
          </cell>
          <cell r="G858" t="str">
            <v>V</v>
          </cell>
          <cell r="H858" t="str">
            <v>5 - 6 PC/C</v>
          </cell>
        </row>
        <row r="859">
          <cell r="A859">
            <v>996</v>
          </cell>
          <cell r="B859" t="str">
            <v>FILETE 3/4LB</v>
          </cell>
          <cell r="C859" t="str">
            <v>VACUNO</v>
          </cell>
          <cell r="D859" t="str">
            <v>PARAGUAY</v>
          </cell>
          <cell r="E859" t="str">
            <v>VICTORIA</v>
          </cell>
          <cell r="F859" t="str">
            <v>CONGELADO</v>
          </cell>
          <cell r="G859" t="str">
            <v>V</v>
          </cell>
          <cell r="H859" t="str">
            <v>10 - 14PC/C</v>
          </cell>
        </row>
        <row r="860">
          <cell r="A860">
            <v>997</v>
          </cell>
          <cell r="B860" t="str">
            <v>FILETE 4/5LB</v>
          </cell>
          <cell r="C860" t="str">
            <v>VACUNO</v>
          </cell>
          <cell r="D860" t="str">
            <v>PARAGUAY</v>
          </cell>
          <cell r="E860" t="str">
            <v>VICTORIA</v>
          </cell>
          <cell r="F860" t="str">
            <v>CONGELADO</v>
          </cell>
          <cell r="G860" t="str">
            <v>V</v>
          </cell>
          <cell r="H860" t="str">
            <v>10 - 14PC/C</v>
          </cell>
        </row>
        <row r="861">
          <cell r="A861" t="str">
            <v>CV1730FVFR</v>
          </cell>
          <cell r="B861" t="str">
            <v>POLLO BARRIGA</v>
          </cell>
          <cell r="C861" t="str">
            <v>VACUNO</v>
          </cell>
          <cell r="D861" t="str">
            <v>CANADA</v>
          </cell>
          <cell r="E861" t="str">
            <v>BLUE RIBBON</v>
          </cell>
          <cell r="F861" t="str">
            <v>ENFRIADO</v>
          </cell>
          <cell r="G861" t="str">
            <v>AAA</v>
          </cell>
          <cell r="H861" t="str">
            <v>1PC/B - 12B/C</v>
          </cell>
        </row>
        <row r="862">
          <cell r="A862">
            <v>58370</v>
          </cell>
          <cell r="B862" t="str">
            <v>ENTRAÑA</v>
          </cell>
          <cell r="C862" t="str">
            <v>VACUNO</v>
          </cell>
          <cell r="D862" t="str">
            <v>USA</v>
          </cell>
          <cell r="E862" t="str">
            <v>SWIFT</v>
          </cell>
          <cell r="F862" t="str">
            <v>CONGELADO</v>
          </cell>
          <cell r="G862" t="str">
            <v>CHOICE</v>
          </cell>
          <cell r="H862" t="str">
            <v>2PC/B - 8B/C</v>
          </cell>
        </row>
        <row r="863">
          <cell r="A863">
            <v>24742</v>
          </cell>
          <cell r="B863" t="str">
            <v>ENTRECOT</v>
          </cell>
          <cell r="C863" t="str">
            <v>VACUNO</v>
          </cell>
          <cell r="D863" t="str">
            <v>USA</v>
          </cell>
          <cell r="E863" t="str">
            <v>SWIFT</v>
          </cell>
          <cell r="F863" t="str">
            <v>CONGELADO</v>
          </cell>
          <cell r="G863" t="str">
            <v>CHOICE</v>
          </cell>
          <cell r="H863" t="str">
            <v>1PC/B - 3B/C</v>
          </cell>
        </row>
        <row r="864">
          <cell r="A864">
            <v>82581</v>
          </cell>
          <cell r="B864" t="str">
            <v>MOLLEJAS</v>
          </cell>
          <cell r="C864" t="str">
            <v>VACUNO M</v>
          </cell>
          <cell r="D864" t="str">
            <v>USA</v>
          </cell>
          <cell r="E864" t="str">
            <v>SWIFT</v>
          </cell>
          <cell r="F864" t="str">
            <v>CONGELADO</v>
          </cell>
          <cell r="G864" t="str">
            <v>-</v>
          </cell>
          <cell r="H864" t="str">
            <v>1,5LB/B - 12B/C</v>
          </cell>
        </row>
        <row r="865">
          <cell r="A865">
            <v>82100</v>
          </cell>
          <cell r="B865" t="str">
            <v>HIGADO</v>
          </cell>
          <cell r="C865" t="str">
            <v>VACUNO M</v>
          </cell>
          <cell r="D865" t="str">
            <v>USA</v>
          </cell>
          <cell r="E865" t="str">
            <v>SWIFT</v>
          </cell>
          <cell r="F865" t="str">
            <v>CONGELADO</v>
          </cell>
          <cell r="H865" t="str">
            <v>1PC/B - 14LB/C</v>
          </cell>
        </row>
        <row r="866">
          <cell r="A866">
            <v>46471</v>
          </cell>
          <cell r="B866" t="str">
            <v>ENTRAÑA</v>
          </cell>
          <cell r="C866" t="str">
            <v>VACUNO</v>
          </cell>
          <cell r="D866" t="str">
            <v>USA</v>
          </cell>
          <cell r="E866" t="str">
            <v>SWIFT</v>
          </cell>
          <cell r="F866" t="str">
            <v>CONGELADO</v>
          </cell>
          <cell r="G866" t="str">
            <v>CHOICE</v>
          </cell>
          <cell r="H866" t="str">
            <v>2PC/B - 8B/C</v>
          </cell>
        </row>
        <row r="867">
          <cell r="A867">
            <v>79359</v>
          </cell>
          <cell r="B867" t="str">
            <v>BRISKET (SKIRTS)</v>
          </cell>
          <cell r="C867" t="str">
            <v>VACUNO</v>
          </cell>
          <cell r="D867" t="str">
            <v>USA</v>
          </cell>
          <cell r="E867" t="str">
            <v>SWFIT</v>
          </cell>
          <cell r="F867" t="str">
            <v>CONGELADO</v>
          </cell>
          <cell r="G867" t="str">
            <v>-</v>
          </cell>
          <cell r="H867" t="str">
            <v xml:space="preserve">6PC/B - 10B/C </v>
          </cell>
        </row>
        <row r="868">
          <cell r="A868">
            <v>385969</v>
          </cell>
          <cell r="B868" t="str">
            <v>HAMBURGUESA</v>
          </cell>
          <cell r="C868" t="str">
            <v>PROCESADO</v>
          </cell>
          <cell r="D868" t="str">
            <v>BRASIL</v>
          </cell>
          <cell r="E868" t="str">
            <v>ACUENTA</v>
          </cell>
          <cell r="F868" t="str">
            <v>CONGELADO</v>
          </cell>
          <cell r="G868" t="str">
            <v>-</v>
          </cell>
          <cell r="H868" t="str">
            <v>50G/B - 60B/C</v>
          </cell>
        </row>
        <row r="869">
          <cell r="A869">
            <v>394112</v>
          </cell>
          <cell r="B869" t="str">
            <v>HAMBURGUESA</v>
          </cell>
          <cell r="C869" t="str">
            <v>PROCESADO</v>
          </cell>
          <cell r="D869" t="str">
            <v>BRASIL</v>
          </cell>
          <cell r="E869" t="str">
            <v>ACUENTA</v>
          </cell>
          <cell r="F869" t="str">
            <v>CONGELADO</v>
          </cell>
          <cell r="G869" t="str">
            <v>-</v>
          </cell>
          <cell r="H869" t="str">
            <v>56G/B - 60B/C</v>
          </cell>
        </row>
        <row r="870">
          <cell r="A870">
            <v>50440</v>
          </cell>
          <cell r="B870" t="str">
            <v>POLLO BARRIGA</v>
          </cell>
          <cell r="C870" t="str">
            <v>VACUNO</v>
          </cell>
          <cell r="D870" t="str">
            <v>USA</v>
          </cell>
          <cell r="E870" t="str">
            <v>SWIFT</v>
          </cell>
          <cell r="F870" t="str">
            <v>CONGELADO</v>
          </cell>
          <cell r="G870" t="str">
            <v>CHOICE</v>
          </cell>
          <cell r="H870" t="str">
            <v>2PC/B - 8B/C</v>
          </cell>
        </row>
        <row r="871">
          <cell r="A871">
            <v>72437</v>
          </cell>
          <cell r="B871" t="str">
            <v>TOMAHAWK</v>
          </cell>
          <cell r="C871" t="str">
            <v>VACUNO</v>
          </cell>
          <cell r="D871" t="str">
            <v>USA</v>
          </cell>
          <cell r="E871" t="str">
            <v>5 STAR</v>
          </cell>
          <cell r="F871" t="str">
            <v>CONGELADO</v>
          </cell>
          <cell r="G871" t="str">
            <v>CHOICE</v>
          </cell>
          <cell r="H871" t="str">
            <v>4PC/B - 8B/C</v>
          </cell>
        </row>
        <row r="872">
          <cell r="A872" t="str">
            <v>U2521CHR</v>
          </cell>
          <cell r="B872" t="str">
            <v>ASADO DE TIRA RECORTADO</v>
          </cell>
          <cell r="C872" t="str">
            <v>VACUNO</v>
          </cell>
          <cell r="D872" t="str">
            <v>CANADA</v>
          </cell>
          <cell r="E872" t="str">
            <v>BLUE RIBBON</v>
          </cell>
          <cell r="F872" t="str">
            <v>CONGELADO</v>
          </cell>
          <cell r="G872" t="str">
            <v>U</v>
          </cell>
          <cell r="H872" t="str">
            <v>60PC/C</v>
          </cell>
        </row>
        <row r="873">
          <cell r="A873" t="str">
            <v>C3827AHR</v>
          </cell>
          <cell r="B873" t="str">
            <v>PLATEADA</v>
          </cell>
          <cell r="C873" t="str">
            <v>VACUNO</v>
          </cell>
          <cell r="D873" t="str">
            <v>CANADA</v>
          </cell>
          <cell r="E873" t="str">
            <v>BLUE RIBBON</v>
          </cell>
          <cell r="F873" t="str">
            <v>CONGELADO</v>
          </cell>
          <cell r="G873" t="str">
            <v>AAA</v>
          </cell>
          <cell r="H873" t="str">
            <v>1PC/B - 4B/C</v>
          </cell>
        </row>
        <row r="874">
          <cell r="A874" t="str">
            <v>U3822AHR</v>
          </cell>
          <cell r="B874" t="str">
            <v>PLATEADA</v>
          </cell>
          <cell r="C874" t="str">
            <v>VACUNO</v>
          </cell>
          <cell r="D874" t="str">
            <v>CANADA</v>
          </cell>
          <cell r="E874" t="str">
            <v>BLUE RIBBON</v>
          </cell>
          <cell r="F874" t="str">
            <v>CONGELADO</v>
          </cell>
          <cell r="G874" t="str">
            <v>U</v>
          </cell>
          <cell r="H874" t="str">
            <v>1PC/B - 4B/C</v>
          </cell>
        </row>
        <row r="875">
          <cell r="A875">
            <v>1232</v>
          </cell>
          <cell r="B875" t="str">
            <v>LOMO VETADO</v>
          </cell>
          <cell r="C875" t="str">
            <v>VACUNO</v>
          </cell>
          <cell r="D875" t="str">
            <v>PARAGUAY</v>
          </cell>
          <cell r="E875" t="str">
            <v>VICTORIA</v>
          </cell>
          <cell r="F875" t="str">
            <v>CONGELADO</v>
          </cell>
          <cell r="G875" t="str">
            <v>V</v>
          </cell>
          <cell r="H875" t="str">
            <v>5 - 6 PC/C</v>
          </cell>
        </row>
        <row r="876">
          <cell r="A876">
            <v>1233</v>
          </cell>
          <cell r="B876" t="str">
            <v>LOMO LISO</v>
          </cell>
          <cell r="C876" t="str">
            <v>VACUNO</v>
          </cell>
          <cell r="D876" t="str">
            <v>PARAGUAY</v>
          </cell>
          <cell r="E876" t="str">
            <v>VICTORIA</v>
          </cell>
          <cell r="F876" t="str">
            <v>CONGELADO</v>
          </cell>
          <cell r="G876" t="str">
            <v>V</v>
          </cell>
          <cell r="H876" t="str">
            <v>3 - 4 PC/C</v>
          </cell>
        </row>
        <row r="877">
          <cell r="A877">
            <v>1234</v>
          </cell>
          <cell r="B877" t="str">
            <v>FILETE</v>
          </cell>
          <cell r="C877" t="str">
            <v>VACUNO</v>
          </cell>
          <cell r="D877" t="str">
            <v>PARAGUAY</v>
          </cell>
          <cell r="E877" t="str">
            <v>VICTORIA</v>
          </cell>
          <cell r="F877" t="str">
            <v>CONGELADO</v>
          </cell>
          <cell r="G877" t="str">
            <v>V</v>
          </cell>
          <cell r="H877" t="str">
            <v>8 - 10 PC/C</v>
          </cell>
        </row>
        <row r="878">
          <cell r="A878">
            <v>1235</v>
          </cell>
          <cell r="B878" t="str">
            <v>ASIENTO</v>
          </cell>
          <cell r="C878" t="str">
            <v>VACUNO</v>
          </cell>
          <cell r="D878" t="str">
            <v>PARAGUAY</v>
          </cell>
          <cell r="E878" t="str">
            <v>VICTORIA</v>
          </cell>
          <cell r="F878" t="str">
            <v>CONGELADO</v>
          </cell>
          <cell r="G878" t="str">
            <v>V</v>
          </cell>
          <cell r="H878" t="str">
            <v>5 - 6 PC/C</v>
          </cell>
        </row>
        <row r="879">
          <cell r="A879">
            <v>1236</v>
          </cell>
          <cell r="B879" t="str">
            <v>PUNTA DE PALETA</v>
          </cell>
          <cell r="C879" t="str">
            <v>VACUNO</v>
          </cell>
          <cell r="D879" t="str">
            <v>PARAGUAY</v>
          </cell>
          <cell r="E879" t="str">
            <v>VICTORIA</v>
          </cell>
          <cell r="F879" t="str">
            <v>CONGELADO</v>
          </cell>
          <cell r="G879" t="str">
            <v>V</v>
          </cell>
          <cell r="H879" t="str">
            <v>15 - 17 PC/C</v>
          </cell>
        </row>
        <row r="880">
          <cell r="A880">
            <v>1237</v>
          </cell>
          <cell r="B880" t="str">
            <v>ENTRAÑA</v>
          </cell>
          <cell r="C880" t="str">
            <v>VACUNO</v>
          </cell>
          <cell r="D880" t="str">
            <v>PARAGUAY</v>
          </cell>
          <cell r="E880" t="str">
            <v>VICTORIA</v>
          </cell>
          <cell r="F880" t="str">
            <v>CONGELADO</v>
          </cell>
          <cell r="G880" t="str">
            <v>V</v>
          </cell>
          <cell r="H880" t="str">
            <v>9 - 11 PC/C</v>
          </cell>
        </row>
        <row r="881">
          <cell r="A881">
            <v>1238</v>
          </cell>
          <cell r="B881" t="str">
            <v>PUNTA DE PICANA</v>
          </cell>
          <cell r="C881" t="str">
            <v>VACUNO</v>
          </cell>
          <cell r="D881" t="str">
            <v>PARAGUAY</v>
          </cell>
          <cell r="E881" t="str">
            <v>VICTORIA</v>
          </cell>
          <cell r="F881" t="str">
            <v>CONGELADO</v>
          </cell>
          <cell r="G881" t="str">
            <v>V</v>
          </cell>
          <cell r="H881" t="str">
            <v>8 - 11 PC/C</v>
          </cell>
        </row>
        <row r="882">
          <cell r="A882">
            <v>1239</v>
          </cell>
          <cell r="B882" t="str">
            <v>PALANCA</v>
          </cell>
          <cell r="C882" t="str">
            <v>VACUNO</v>
          </cell>
          <cell r="D882" t="str">
            <v>PARAGUAY</v>
          </cell>
          <cell r="E882" t="str">
            <v>VICTORIA</v>
          </cell>
          <cell r="F882" t="str">
            <v>CONGELADO</v>
          </cell>
          <cell r="G882" t="str">
            <v>V</v>
          </cell>
          <cell r="H882" t="str">
            <v>15 - 19 PC/C</v>
          </cell>
        </row>
        <row r="883">
          <cell r="A883">
            <v>1240</v>
          </cell>
          <cell r="B883" t="str">
            <v>POLLO GANSO</v>
          </cell>
          <cell r="C883" t="str">
            <v>VACUNO</v>
          </cell>
          <cell r="D883" t="str">
            <v>PARAGUAY</v>
          </cell>
          <cell r="E883" t="str">
            <v>VICTORIA</v>
          </cell>
          <cell r="F883" t="str">
            <v>CONGELADO</v>
          </cell>
          <cell r="G883" t="str">
            <v>V</v>
          </cell>
          <cell r="H883" t="str">
            <v>8 - 10 PC/C</v>
          </cell>
        </row>
        <row r="884">
          <cell r="A884">
            <v>1241</v>
          </cell>
          <cell r="B884" t="str">
            <v>POSTA NEGRA</v>
          </cell>
          <cell r="C884" t="str">
            <v>VACUNO</v>
          </cell>
          <cell r="D884" t="str">
            <v>PARAGUAY</v>
          </cell>
          <cell r="E884" t="str">
            <v>VICTORIA</v>
          </cell>
          <cell r="F884" t="str">
            <v>CONGELADO</v>
          </cell>
          <cell r="G884" t="str">
            <v>V</v>
          </cell>
          <cell r="H884" t="str">
            <v>2 - 3 PC/C</v>
          </cell>
        </row>
        <row r="885">
          <cell r="A885">
            <v>1243</v>
          </cell>
          <cell r="B885" t="str">
            <v>PUNTA DE GANSO</v>
          </cell>
          <cell r="C885" t="str">
            <v>VACUNO</v>
          </cell>
          <cell r="D885" t="str">
            <v>PARAGUAY</v>
          </cell>
          <cell r="E885" t="str">
            <v>VICTORIA</v>
          </cell>
          <cell r="F885" t="str">
            <v>CONGELADO</v>
          </cell>
          <cell r="G885" t="str">
            <v>V</v>
          </cell>
          <cell r="H885" t="str">
            <v>12 - 15 PC/C</v>
          </cell>
        </row>
        <row r="886">
          <cell r="A886">
            <v>25027</v>
          </cell>
          <cell r="B886" t="str">
            <v>LOMO EN MITAD</v>
          </cell>
          <cell r="C886" t="str">
            <v>CERDO</v>
          </cell>
          <cell r="D886" t="str">
            <v>USA</v>
          </cell>
          <cell r="E886" t="str">
            <v>SWIFT</v>
          </cell>
          <cell r="F886" t="str">
            <v>CONGELADO</v>
          </cell>
          <cell r="G886" t="str">
            <v>-</v>
          </cell>
          <cell r="H886" t="str">
            <v>1PC/B - 12B/C</v>
          </cell>
        </row>
        <row r="887">
          <cell r="A887" t="str">
            <v>LWS-59</v>
          </cell>
          <cell r="B887" t="str">
            <v>PULPA PIERNA 95 VL</v>
          </cell>
          <cell r="C887" t="str">
            <v>CERDO</v>
          </cell>
          <cell r="D887" t="str">
            <v>BRASIL</v>
          </cell>
          <cell r="E887" t="str">
            <v>SEARA</v>
          </cell>
          <cell r="F887" t="str">
            <v>ENFRIADO</v>
          </cell>
          <cell r="G887" t="str">
            <v>-</v>
          </cell>
          <cell r="H887" t="str">
            <v>1PC/B - 2B/C</v>
          </cell>
        </row>
        <row r="888">
          <cell r="A888" t="str">
            <v>LWR-02</v>
          </cell>
          <cell r="B888" t="str">
            <v>PULPA PIERNA 90 VL</v>
          </cell>
          <cell r="C888" t="str">
            <v>CERDO</v>
          </cell>
          <cell r="D888" t="str">
            <v>BRASIL</v>
          </cell>
          <cell r="E888" t="str">
            <v>SEARA</v>
          </cell>
          <cell r="F888" t="str">
            <v>ENFRIADO</v>
          </cell>
          <cell r="G888" t="str">
            <v>-</v>
          </cell>
          <cell r="H888" t="str">
            <v>1PC/B - 2B/C</v>
          </cell>
        </row>
        <row r="889">
          <cell r="A889" t="str">
            <v>LWS-66</v>
          </cell>
          <cell r="B889" t="str">
            <v>PULPA PIERNA</v>
          </cell>
          <cell r="C889" t="str">
            <v>CERDO</v>
          </cell>
          <cell r="D889" t="str">
            <v>BRASIL</v>
          </cell>
          <cell r="E889" t="str">
            <v>SEARA</v>
          </cell>
          <cell r="F889" t="str">
            <v>CONGELADO</v>
          </cell>
          <cell r="G889" t="str">
            <v>-</v>
          </cell>
          <cell r="H889" t="str">
            <v>1PC/B - 2B/C</v>
          </cell>
        </row>
        <row r="890">
          <cell r="A890">
            <v>36953228</v>
          </cell>
          <cell r="B890" t="str">
            <v>MALAYITA</v>
          </cell>
          <cell r="C890" t="str">
            <v>CERDO</v>
          </cell>
          <cell r="D890" t="str">
            <v>UK</v>
          </cell>
          <cell r="E890" t="str">
            <v>PILGRIMS</v>
          </cell>
          <cell r="F890" t="str">
            <v>CONGELADO</v>
          </cell>
          <cell r="G890" t="str">
            <v>-</v>
          </cell>
          <cell r="H890" t="str">
            <v>-</v>
          </cell>
        </row>
        <row r="891">
          <cell r="A891">
            <v>36951258</v>
          </cell>
          <cell r="B891" t="str">
            <v>COSTILLAR</v>
          </cell>
          <cell r="C891" t="str">
            <v>CERDO</v>
          </cell>
          <cell r="D891" t="str">
            <v>UK</v>
          </cell>
          <cell r="E891" t="str">
            <v>PILGRIMS</v>
          </cell>
          <cell r="F891" t="str">
            <v>CONGELADO</v>
          </cell>
          <cell r="G891" t="str">
            <v>-</v>
          </cell>
          <cell r="H891" t="str">
            <v>CAJA 10KG</v>
          </cell>
        </row>
        <row r="892">
          <cell r="A892">
            <v>58944</v>
          </cell>
          <cell r="B892" t="str">
            <v>POLLO BARRIGA</v>
          </cell>
          <cell r="C892" t="str">
            <v>VACUNO</v>
          </cell>
          <cell r="D892" t="str">
            <v>USA</v>
          </cell>
          <cell r="E892" t="str">
            <v>SWIFT BLACK ANGUS</v>
          </cell>
          <cell r="F892" t="str">
            <v>ENFRIADO</v>
          </cell>
          <cell r="G892" t="str">
            <v>CHOICE</v>
          </cell>
          <cell r="H892" t="str">
            <v>2PC/B - 8B/C</v>
          </cell>
        </row>
        <row r="893">
          <cell r="A893">
            <v>67808</v>
          </cell>
          <cell r="B893" t="str">
            <v>PUNTA DE GANSO</v>
          </cell>
          <cell r="C893" t="str">
            <v>VACUNO</v>
          </cell>
          <cell r="D893" t="str">
            <v>USA</v>
          </cell>
          <cell r="E893" t="str">
            <v>HIGH RIVER ANGUS EXCLUSIVE</v>
          </cell>
          <cell r="F893" t="str">
            <v>ENFRIADO</v>
          </cell>
          <cell r="G893" t="str">
            <v>CHOICE</v>
          </cell>
          <cell r="H893" t="str">
            <v>1PC/B - 20B/C</v>
          </cell>
        </row>
        <row r="894">
          <cell r="A894">
            <v>41854</v>
          </cell>
          <cell r="B894" t="str">
            <v>PUNTA PICANA</v>
          </cell>
          <cell r="C894" t="str">
            <v>VACUNO</v>
          </cell>
          <cell r="D894" t="str">
            <v>USA</v>
          </cell>
          <cell r="E894" t="str">
            <v>SWIFT BLACK ANGUS</v>
          </cell>
          <cell r="F894" t="str">
            <v>ENFRIADO</v>
          </cell>
          <cell r="G894" t="str">
            <v>CHOICE</v>
          </cell>
          <cell r="H894" t="str">
            <v>4PC/B - 4B/C</v>
          </cell>
        </row>
        <row r="895">
          <cell r="A895">
            <v>41021</v>
          </cell>
          <cell r="B895" t="str">
            <v>LOMO VETADO</v>
          </cell>
          <cell r="C895" t="str">
            <v>VACUNO</v>
          </cell>
          <cell r="D895" t="str">
            <v>USA</v>
          </cell>
          <cell r="E895" t="str">
            <v>SWIFT BLACK ANGUS</v>
          </cell>
          <cell r="F895" t="str">
            <v>ENFRIADO</v>
          </cell>
          <cell r="G895" t="str">
            <v>CHOICE</v>
          </cell>
          <cell r="H895" t="str">
            <v>1PC/B - 5B/C</v>
          </cell>
        </row>
        <row r="896">
          <cell r="A896">
            <v>41810</v>
          </cell>
          <cell r="B896" t="str">
            <v>LOMO LISO</v>
          </cell>
          <cell r="C896" t="str">
            <v>VACUNO</v>
          </cell>
          <cell r="D896" t="str">
            <v>USA</v>
          </cell>
          <cell r="E896" t="str">
            <v>SWIFT BLACK ANGUS</v>
          </cell>
          <cell r="F896" t="str">
            <v>ENFRIADO</v>
          </cell>
          <cell r="G896" t="str">
            <v>CHOICE</v>
          </cell>
          <cell r="H896" t="str">
            <v>1PC/B - 5B/C</v>
          </cell>
        </row>
        <row r="897">
          <cell r="A897">
            <v>67205</v>
          </cell>
          <cell r="B897" t="str">
            <v>PUNTA PALETA</v>
          </cell>
          <cell r="C897" t="str">
            <v>VACUNO</v>
          </cell>
          <cell r="D897" t="str">
            <v>USA</v>
          </cell>
          <cell r="E897" t="str">
            <v>SWIFT BLACK ANGUS</v>
          </cell>
          <cell r="F897" t="str">
            <v>ENFRIADO</v>
          </cell>
          <cell r="G897" t="str">
            <v>CHOICE</v>
          </cell>
          <cell r="H897" t="str">
            <v>1PC/B - 16B/C</v>
          </cell>
        </row>
        <row r="898">
          <cell r="A898">
            <v>41200</v>
          </cell>
          <cell r="B898" t="str">
            <v>BRISKET</v>
          </cell>
          <cell r="C898" t="str">
            <v>VACUNO</v>
          </cell>
          <cell r="D898" t="str">
            <v>USA</v>
          </cell>
          <cell r="E898" t="str">
            <v>SWIFT BLACK ANGUS</v>
          </cell>
          <cell r="F898" t="str">
            <v>ENFRIADO</v>
          </cell>
          <cell r="G898" t="str">
            <v>CHOICE</v>
          </cell>
          <cell r="H898" t="str">
            <v>1PC/B - 5B/C</v>
          </cell>
        </row>
        <row r="899">
          <cell r="A899">
            <v>20796002</v>
          </cell>
          <cell r="B899" t="str">
            <v>SALAMI TRIO</v>
          </cell>
          <cell r="C899" t="str">
            <v>PROCESADO</v>
          </cell>
          <cell r="D899" t="str">
            <v>USA</v>
          </cell>
          <cell r="E899" t="str">
            <v>PRINCIPE</v>
          </cell>
          <cell r="F899" t="str">
            <v>ENFRIADO</v>
          </cell>
          <cell r="G899" t="str">
            <v>-</v>
          </cell>
          <cell r="H899" t="str">
            <v>-</v>
          </cell>
        </row>
        <row r="900">
          <cell r="A900">
            <v>20796000</v>
          </cell>
          <cell r="B900" t="str">
            <v>TRIO</v>
          </cell>
          <cell r="C900" t="str">
            <v>PROCESADO</v>
          </cell>
          <cell r="D900" t="str">
            <v>USA</v>
          </cell>
          <cell r="E900" t="str">
            <v>PRINCIPE</v>
          </cell>
          <cell r="F900" t="str">
            <v>ENFRIADO</v>
          </cell>
          <cell r="G900" t="str">
            <v>-</v>
          </cell>
          <cell r="H900" t="str">
            <v>-</v>
          </cell>
        </row>
        <row r="901">
          <cell r="A901" t="str">
            <v>C4545AHFR</v>
          </cell>
          <cell r="B901" t="str">
            <v>PUNTA PICANA</v>
          </cell>
          <cell r="C901" t="str">
            <v>VACUNO</v>
          </cell>
          <cell r="D901" t="str">
            <v>CANADA</v>
          </cell>
          <cell r="E901" t="str">
            <v>CANADIAN BLACK ANGUS BEEF</v>
          </cell>
          <cell r="F901" t="str">
            <v>ENFRIADO</v>
          </cell>
          <cell r="G901" t="str">
            <v>AAA</v>
          </cell>
          <cell r="H901" t="str">
            <v>1PC/B - 10B/C</v>
          </cell>
        </row>
        <row r="902">
          <cell r="A902" t="str">
            <v>C4805AHFR</v>
          </cell>
          <cell r="B902" t="str">
            <v>PUNTA DE GANSO</v>
          </cell>
          <cell r="C902" t="str">
            <v>VACUNO</v>
          </cell>
          <cell r="D902" t="str">
            <v>CANADA</v>
          </cell>
          <cell r="E902" t="str">
            <v>CANADIAN BLACK ANGUS BEEF</v>
          </cell>
          <cell r="F902" t="str">
            <v>ENFRIADO</v>
          </cell>
          <cell r="G902" t="str">
            <v>AAA</v>
          </cell>
          <cell r="H902" t="str">
            <v>1PC/B - 16B/C</v>
          </cell>
        </row>
        <row r="903">
          <cell r="A903" t="str">
            <v>C2025AHFR</v>
          </cell>
          <cell r="B903" t="str">
            <v>TOMAHAWK</v>
          </cell>
          <cell r="C903" t="str">
            <v>VACUNO</v>
          </cell>
          <cell r="D903" t="str">
            <v>CANADA</v>
          </cell>
          <cell r="E903" t="str">
            <v>CANADIAN BLACK ANGUS BEEF</v>
          </cell>
          <cell r="F903" t="str">
            <v>ENFRIADO</v>
          </cell>
          <cell r="G903" t="str">
            <v>AAA</v>
          </cell>
          <cell r="H903" t="str">
            <v>1PC/B - 2B/C</v>
          </cell>
        </row>
        <row r="904">
          <cell r="A904" t="str">
            <v>C2145AHFR</v>
          </cell>
          <cell r="B904" t="str">
            <v>LOMO VETADO</v>
          </cell>
          <cell r="C904" t="str">
            <v>VACUNO</v>
          </cell>
          <cell r="D904" t="str">
            <v>CANADA</v>
          </cell>
          <cell r="E904" t="str">
            <v>CANADIAN BLACK ANGUS BEEF</v>
          </cell>
          <cell r="F904" t="str">
            <v>ENFRIADO</v>
          </cell>
          <cell r="G904" t="str">
            <v>AAA</v>
          </cell>
          <cell r="H904" t="str">
            <v>1PC/B - 5B/C</v>
          </cell>
        </row>
        <row r="905">
          <cell r="A905" t="str">
            <v>C4275AHFR</v>
          </cell>
          <cell r="B905" t="str">
            <v>LOMO LISO</v>
          </cell>
          <cell r="C905" t="str">
            <v>VACUNO</v>
          </cell>
          <cell r="D905" t="str">
            <v>CANADA</v>
          </cell>
          <cell r="E905" t="str">
            <v>CANADIAN BLACK ANGUS BEEF</v>
          </cell>
          <cell r="F905" t="str">
            <v>ENFRIADO</v>
          </cell>
          <cell r="G905" t="str">
            <v>AAA</v>
          </cell>
          <cell r="H905" t="str">
            <v>1PC/B - 5B/C</v>
          </cell>
        </row>
        <row r="906">
          <cell r="A906" t="str">
            <v>C1875AHFR</v>
          </cell>
          <cell r="B906" t="str">
            <v>PUNTA PALETA</v>
          </cell>
          <cell r="C906" t="str">
            <v>VACUNO</v>
          </cell>
          <cell r="D906" t="str">
            <v>CANADA</v>
          </cell>
          <cell r="E906" t="str">
            <v>CANADIAN BLACK ANGUS BEEF</v>
          </cell>
          <cell r="F906" t="str">
            <v>ENFRIADO</v>
          </cell>
          <cell r="G906" t="str">
            <v>AAA</v>
          </cell>
          <cell r="H906" t="str">
            <v>1PC/B - 8B/C</v>
          </cell>
        </row>
        <row r="907">
          <cell r="A907" t="str">
            <v>C7105AHFR</v>
          </cell>
          <cell r="B907" t="str">
            <v>BRISKET</v>
          </cell>
          <cell r="C907" t="str">
            <v>VACUNO</v>
          </cell>
          <cell r="D907" t="str">
            <v>CANADA</v>
          </cell>
          <cell r="E907" t="str">
            <v>CANADIAN BLACK ANGUS BEEF</v>
          </cell>
          <cell r="F907" t="str">
            <v>ENFRIADO</v>
          </cell>
          <cell r="G907" t="str">
            <v>AAA</v>
          </cell>
          <cell r="H907" t="str">
            <v>1PC/B - 4B/C</v>
          </cell>
        </row>
        <row r="908">
          <cell r="A908">
            <v>384763</v>
          </cell>
          <cell r="B908" t="str">
            <v>FILETE</v>
          </cell>
          <cell r="C908" t="str">
            <v>VACUNO</v>
          </cell>
          <cell r="D908" t="str">
            <v>BRASIL</v>
          </cell>
          <cell r="E908" t="str">
            <v>FRIBOI BLACK</v>
          </cell>
          <cell r="F908" t="str">
            <v>ENFRIADO</v>
          </cell>
          <cell r="G908" t="str">
            <v>V</v>
          </cell>
          <cell r="H908" t="str">
            <v>1PC/B - 8-12B/C</v>
          </cell>
        </row>
        <row r="909">
          <cell r="A909">
            <v>391009</v>
          </cell>
          <cell r="B909" t="str">
            <v>LOMO VETADO</v>
          </cell>
          <cell r="C909" t="str">
            <v>VACUNO</v>
          </cell>
          <cell r="D909" t="str">
            <v>BRASIL</v>
          </cell>
          <cell r="E909" t="str">
            <v>FRIBOI BLACK</v>
          </cell>
          <cell r="F909" t="str">
            <v>ENFRIADO</v>
          </cell>
          <cell r="G909" t="str">
            <v>V</v>
          </cell>
          <cell r="H909" t="str">
            <v>1PC/B - 1-7B/C</v>
          </cell>
        </row>
        <row r="910">
          <cell r="A910">
            <v>384785</v>
          </cell>
          <cell r="B910" t="str">
            <v>PUNTA DE GANSO</v>
          </cell>
          <cell r="C910" t="str">
            <v>VACUNO</v>
          </cell>
          <cell r="D910" t="str">
            <v>BRASIL</v>
          </cell>
          <cell r="E910" t="str">
            <v>FRIBOI BLACK</v>
          </cell>
          <cell r="F910" t="str">
            <v>ENFRIADO</v>
          </cell>
          <cell r="G910" t="str">
            <v>V</v>
          </cell>
          <cell r="H910" t="str">
            <v>1PC/B - 8-24B/C</v>
          </cell>
        </row>
        <row r="911">
          <cell r="A911">
            <v>88230</v>
          </cell>
          <cell r="B911" t="str">
            <v>ASADO DE TIRA 3H</v>
          </cell>
          <cell r="C911" t="str">
            <v>VACUNO</v>
          </cell>
          <cell r="D911" t="str">
            <v>USA</v>
          </cell>
          <cell r="E911" t="str">
            <v>5 STAR</v>
          </cell>
          <cell r="F911" t="str">
            <v>CONGELADO</v>
          </cell>
          <cell r="G911" t="str">
            <v>CHOICE</v>
          </cell>
          <cell r="H911" t="str">
            <v>2PC/B - 5B/C</v>
          </cell>
        </row>
        <row r="912">
          <cell r="A912" t="str">
            <v>D-15</v>
          </cell>
          <cell r="B912" t="str">
            <v>TRUTRO LARGO</v>
          </cell>
          <cell r="C912" t="str">
            <v>POLLO</v>
          </cell>
          <cell r="D912" t="str">
            <v>BRASIL</v>
          </cell>
          <cell r="E912" t="str">
            <v>SEARA</v>
          </cell>
          <cell r="F912" t="str">
            <v>CONGELADO</v>
          </cell>
          <cell r="G912" t="str">
            <v>-</v>
          </cell>
          <cell r="H912" t="str">
            <v>CAJA 12,8KG</v>
          </cell>
        </row>
        <row r="913">
          <cell r="A913" t="str">
            <v>FM-22</v>
          </cell>
          <cell r="B913" t="str">
            <v>FILETITOS DE PECHUGA IQF</v>
          </cell>
          <cell r="C913" t="str">
            <v>POLLO</v>
          </cell>
          <cell r="D913" t="str">
            <v>BRASIL</v>
          </cell>
          <cell r="E913" t="str">
            <v>SEARA</v>
          </cell>
          <cell r="F913" t="str">
            <v>CONGELADO</v>
          </cell>
          <cell r="G913" t="str">
            <v>-</v>
          </cell>
          <cell r="H913" t="str">
            <v>1KG/B - 12B/C</v>
          </cell>
        </row>
        <row r="914">
          <cell r="A914" t="str">
            <v>OBM-05</v>
          </cell>
          <cell r="B914" t="str">
            <v>PECHUGA IQF</v>
          </cell>
          <cell r="C914" t="str">
            <v>POLLO</v>
          </cell>
          <cell r="D914" t="str">
            <v>BRASIL</v>
          </cell>
          <cell r="E914" t="str">
            <v>SEARA</v>
          </cell>
          <cell r="F914" t="str">
            <v>CONGELADO</v>
          </cell>
          <cell r="G914" t="str">
            <v>-</v>
          </cell>
          <cell r="H914" t="str">
            <v>1KG/B - 12B/C</v>
          </cell>
        </row>
        <row r="915">
          <cell r="A915">
            <v>4677</v>
          </cell>
          <cell r="B915" t="str">
            <v>RECORTES 15VL</v>
          </cell>
          <cell r="C915" t="str">
            <v>VACUNO</v>
          </cell>
          <cell r="D915" t="str">
            <v>BRASIL</v>
          </cell>
          <cell r="E915" t="str">
            <v>FRIBOI</v>
          </cell>
          <cell r="F915" t="str">
            <v>CONGELADO</v>
          </cell>
          <cell r="G915" t="str">
            <v>V</v>
          </cell>
          <cell r="H915" t="str">
            <v>1PC/B - 20-27KG/C</v>
          </cell>
        </row>
        <row r="916">
          <cell r="A916" t="str">
            <v>973P</v>
          </cell>
          <cell r="B916" t="str">
            <v>TRUTRO CUARTO</v>
          </cell>
          <cell r="C916" t="str">
            <v>POLLO</v>
          </cell>
          <cell r="D916" t="str">
            <v>USA</v>
          </cell>
          <cell r="E916" t="str">
            <v>PILGRIMS</v>
          </cell>
          <cell r="F916" t="str">
            <v>CONGELADO</v>
          </cell>
          <cell r="G916" t="str">
            <v>-</v>
          </cell>
          <cell r="H916" t="str">
            <v>CAJA 18,14KG</v>
          </cell>
        </row>
        <row r="917">
          <cell r="A917" t="str">
            <v>SPA-49</v>
          </cell>
          <cell r="B917" t="str">
            <v>COSTILLAR</v>
          </cell>
          <cell r="C917" t="str">
            <v>CERDO</v>
          </cell>
          <cell r="D917" t="str">
            <v>BRASIL</v>
          </cell>
          <cell r="E917" t="str">
            <v>LEBON</v>
          </cell>
          <cell r="F917" t="str">
            <v>CONGELADO</v>
          </cell>
          <cell r="G917" t="str">
            <v>-</v>
          </cell>
          <cell r="H917" t="str">
            <v xml:space="preserve">1PC/B </v>
          </cell>
        </row>
      </sheetData>
      <sheetData sheetId="1">
        <row r="5">
          <cell r="M5" t="str">
            <v>VACUNOBRASIL</v>
          </cell>
          <cell r="N5">
            <v>0.03</v>
          </cell>
        </row>
        <row r="6">
          <cell r="M6" t="str">
            <v>VACUNOUSA</v>
          </cell>
          <cell r="N6">
            <v>0.03</v>
          </cell>
        </row>
        <row r="7">
          <cell r="M7" t="str">
            <v>VACUNOPARAGUAY</v>
          </cell>
          <cell r="N7">
            <v>0.03</v>
          </cell>
        </row>
        <row r="8">
          <cell r="M8" t="str">
            <v>VACUNOCANADA</v>
          </cell>
          <cell r="N8">
            <v>0.03</v>
          </cell>
        </row>
        <row r="9">
          <cell r="M9" t="str">
            <v>CERDOBRASIL</v>
          </cell>
          <cell r="N9">
            <v>0.04</v>
          </cell>
        </row>
        <row r="10">
          <cell r="M10" t="str">
            <v>CERDOUSA</v>
          </cell>
          <cell r="N10">
            <v>0.04</v>
          </cell>
        </row>
        <row r="11">
          <cell r="M11" t="str">
            <v>POLLOBRASIL</v>
          </cell>
          <cell r="N11">
            <v>0.05</v>
          </cell>
        </row>
        <row r="12">
          <cell r="M12" t="str">
            <v>POLLOUSA</v>
          </cell>
          <cell r="N12">
            <v>0.1</v>
          </cell>
        </row>
        <row r="13">
          <cell r="M13" t="str">
            <v>PROCESADOBRASIL</v>
          </cell>
          <cell r="N13">
            <v>0.04</v>
          </cell>
        </row>
        <row r="14">
          <cell r="M14" t="str">
            <v>PROCESADOUSA</v>
          </cell>
          <cell r="N14">
            <v>0.04</v>
          </cell>
        </row>
        <row r="15">
          <cell r="M15" t="str">
            <v>PROCESADOHOLANDA</v>
          </cell>
          <cell r="N15">
            <v>0.04</v>
          </cell>
        </row>
        <row r="16">
          <cell r="M16" t="str">
            <v>VACUNO MBRASIL</v>
          </cell>
          <cell r="N16">
            <v>0.05</v>
          </cell>
        </row>
        <row r="17">
          <cell r="M17" t="str">
            <v>VACUNO MUSA</v>
          </cell>
          <cell r="N17">
            <v>0.05</v>
          </cell>
        </row>
        <row r="18">
          <cell r="M18" t="str">
            <v>VACUNO MCANADA</v>
          </cell>
          <cell r="N18">
            <v>0.05</v>
          </cell>
        </row>
        <row r="19">
          <cell r="M19" t="str">
            <v>CERDO MBRASIL</v>
          </cell>
          <cell r="N19">
            <v>0.06</v>
          </cell>
        </row>
        <row r="20">
          <cell r="M20" t="str">
            <v>CERDO MUSA</v>
          </cell>
          <cell r="N20">
            <v>0.06</v>
          </cell>
        </row>
        <row r="21">
          <cell r="M21" t="str">
            <v>POLLO MBRASIL</v>
          </cell>
          <cell r="N21">
            <v>7.0000000000000007E-2</v>
          </cell>
        </row>
        <row r="22">
          <cell r="M22" t="str">
            <v>POLLO MUSA</v>
          </cell>
          <cell r="N22">
            <v>7.0000000000000007E-2</v>
          </cell>
        </row>
        <row r="23">
          <cell r="M23" t="str">
            <v>CERDO MUK</v>
          </cell>
          <cell r="N23">
            <v>7.0000000000000007E-2</v>
          </cell>
        </row>
        <row r="24">
          <cell r="M24" t="str">
            <v>CERDOUK</v>
          </cell>
          <cell r="N24">
            <v>0.05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AQ143"/>
  <sheetViews>
    <sheetView tabSelected="1" zoomScale="85" zoomScaleNormal="85" zoomScaleSheetLayoutView="22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29" sqref="A129"/>
    </sheetView>
  </sheetViews>
  <sheetFormatPr baseColWidth="10" defaultColWidth="11.42578125" defaultRowHeight="15" outlineLevelCol="1" x14ac:dyDescent="0.25"/>
  <cols>
    <col min="1" max="1" width="15.7109375" style="4" customWidth="1"/>
    <col min="2" max="2" width="14.28515625" style="5" customWidth="1"/>
    <col min="3" max="3" width="36" style="4" customWidth="1"/>
    <col min="4" max="4" width="18" style="5" customWidth="1"/>
    <col min="5" max="5" width="14.7109375" style="26" customWidth="1"/>
    <col min="6" max="6" width="21" style="26" customWidth="1"/>
    <col min="7" max="7" width="13.42578125" style="26" customWidth="1" outlineLevel="1"/>
    <col min="8" max="8" width="13.28515625" style="10" customWidth="1" outlineLevel="1"/>
    <col min="9" max="9" width="21" style="26" customWidth="1" outlineLevel="1"/>
    <col min="10" max="10" width="20.85546875" style="5" customWidth="1"/>
    <col min="11" max="11" width="12.7109375" style="36" customWidth="1"/>
    <col min="12" max="12" width="17.42578125" style="29" bestFit="1" customWidth="1"/>
    <col min="13" max="13" width="21.28515625" style="38" customWidth="1"/>
    <col min="14" max="14" width="24.42578125" style="4" customWidth="1"/>
    <col min="15" max="15" width="17.28515625" style="8" customWidth="1"/>
    <col min="16" max="16" width="16.140625" style="4" bestFit="1" customWidth="1"/>
    <col min="17" max="17" width="19.42578125" style="4" customWidth="1"/>
    <col min="18" max="18" width="8" style="4" bestFit="1" customWidth="1"/>
    <col min="19" max="19" width="10.7109375" style="4" bestFit="1" customWidth="1"/>
    <col min="20" max="20" width="10.85546875" style="35" bestFit="1" customWidth="1"/>
    <col min="21" max="21" width="65" style="39" bestFit="1" customWidth="1"/>
    <col min="22" max="22" width="15.42578125" style="40" bestFit="1" customWidth="1"/>
    <col min="23" max="23" width="15" style="40" bestFit="1" customWidth="1"/>
    <col min="24" max="24" width="22" style="41" bestFit="1" customWidth="1"/>
    <col min="25" max="25" width="16.85546875" style="42" customWidth="1"/>
    <col min="26" max="26" width="13.42578125" style="44" customWidth="1"/>
    <col min="27" max="27" width="17.42578125" style="44" customWidth="1"/>
    <col min="28" max="28" width="17.140625" style="44" customWidth="1"/>
    <col min="29" max="29" width="22" style="44" customWidth="1"/>
    <col min="30" max="30" width="23.85546875" style="45" customWidth="1"/>
    <col min="31" max="31" width="29.85546875" style="44" customWidth="1"/>
    <col min="32" max="32" width="24.85546875" style="46" customWidth="1"/>
    <col min="33" max="33" width="21.5703125" style="12" bestFit="1" customWidth="1"/>
    <col min="34" max="34" width="12.28515625" style="46" bestFit="1" customWidth="1"/>
    <col min="35" max="35" width="24.140625" style="4" bestFit="1" customWidth="1"/>
    <col min="36" max="36" width="21.85546875" style="4" customWidth="1"/>
    <col min="37" max="37" width="17.42578125" style="35" customWidth="1"/>
    <col min="38" max="38" width="16.85546875" style="4" customWidth="1"/>
    <col min="39" max="39" width="19.5703125" style="35" customWidth="1"/>
    <col min="40" max="40" width="15.5703125" style="35" customWidth="1"/>
    <col min="41" max="42" width="26.42578125" style="11" customWidth="1"/>
    <col min="43" max="43" width="11.5703125" style="6"/>
    <col min="44" max="44" width="13.28515625" bestFit="1" customWidth="1"/>
  </cols>
  <sheetData>
    <row r="1" spans="1:43" x14ac:dyDescent="0.25">
      <c r="A1" s="64" t="s">
        <v>0</v>
      </c>
      <c r="B1" s="64"/>
      <c r="C1" s="30">
        <v>45852</v>
      </c>
      <c r="D1" s="3"/>
      <c r="E1" s="7"/>
      <c r="F1" s="54"/>
      <c r="G1" s="7"/>
      <c r="H1" s="3"/>
      <c r="I1" s="7"/>
      <c r="J1" s="3"/>
      <c r="K1" s="31"/>
      <c r="L1" s="61"/>
      <c r="M1" s="9"/>
      <c r="N1" s="2"/>
      <c r="O1" s="2"/>
      <c r="P1" s="2"/>
      <c r="Q1" s="2"/>
      <c r="R1" s="2"/>
      <c r="S1" s="2"/>
      <c r="T1" s="2"/>
      <c r="U1"/>
      <c r="V1" s="1"/>
      <c r="W1"/>
      <c r="X1" s="19"/>
      <c r="Y1" s="22"/>
      <c r="Z1"/>
      <c r="AA1"/>
      <c r="AB1"/>
      <c r="AC1"/>
      <c r="AD1" s="2"/>
      <c r="AE1"/>
      <c r="AF1"/>
      <c r="AG1"/>
      <c r="AH1"/>
      <c r="AI1" s="2"/>
      <c r="AJ1" s="2"/>
      <c r="AK1" s="2"/>
      <c r="AL1" s="2"/>
      <c r="AM1" s="2"/>
      <c r="AN1" s="2"/>
      <c r="AO1" s="2"/>
      <c r="AP1" s="2"/>
      <c r="AQ1"/>
    </row>
    <row r="2" spans="1:43" x14ac:dyDescent="0.25">
      <c r="A2" s="15"/>
      <c r="B2" s="23"/>
      <c r="C2" s="2" t="s">
        <v>51</v>
      </c>
      <c r="D2" s="23"/>
      <c r="E2" s="24"/>
      <c r="F2" s="55"/>
      <c r="G2" s="24"/>
      <c r="H2" s="23"/>
      <c r="I2" s="24"/>
      <c r="J2" s="23"/>
      <c r="K2" s="15"/>
      <c r="L2" s="62"/>
      <c r="M2" s="25"/>
      <c r="N2" s="15"/>
      <c r="O2" s="15"/>
      <c r="P2" s="15"/>
      <c r="Q2" s="15"/>
      <c r="R2" s="15"/>
      <c r="S2" s="15"/>
      <c r="T2" s="15"/>
      <c r="U2" s="14"/>
      <c r="V2" s="18"/>
      <c r="W2" s="14"/>
      <c r="X2" s="20"/>
      <c r="Y2" s="17"/>
      <c r="Z2" s="14"/>
      <c r="AA2" s="14"/>
      <c r="AB2" s="14"/>
      <c r="AC2" s="14"/>
      <c r="AD2" s="15"/>
      <c r="AE2" s="14"/>
      <c r="AF2" s="14"/>
      <c r="AG2" s="14"/>
      <c r="AH2" s="14"/>
      <c r="AI2" s="15"/>
      <c r="AJ2" s="15"/>
      <c r="AK2" s="15"/>
      <c r="AL2" s="15"/>
      <c r="AM2" s="15"/>
      <c r="AN2" s="15"/>
      <c r="AO2" s="15"/>
      <c r="AP2" s="2"/>
      <c r="AQ2"/>
    </row>
    <row r="3" spans="1:43" s="14" customFormat="1" x14ac:dyDescent="0.25">
      <c r="A3" s="28" t="s">
        <v>1</v>
      </c>
      <c r="B3" s="28" t="s">
        <v>3</v>
      </c>
      <c r="C3" s="28" t="s">
        <v>2</v>
      </c>
      <c r="D3" s="28" t="s">
        <v>4</v>
      </c>
      <c r="E3" s="28" t="s">
        <v>5</v>
      </c>
      <c r="F3" s="28" t="s">
        <v>6</v>
      </c>
      <c r="G3" s="28" t="s">
        <v>7</v>
      </c>
      <c r="H3" s="13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34" t="s">
        <v>13</v>
      </c>
      <c r="N3" s="34" t="s">
        <v>52</v>
      </c>
      <c r="O3" s="13" t="s">
        <v>14</v>
      </c>
      <c r="P3" s="28" t="s">
        <v>15</v>
      </c>
      <c r="Q3" s="28" t="s">
        <v>16</v>
      </c>
      <c r="R3" s="28" t="s">
        <v>17</v>
      </c>
      <c r="S3" s="28" t="s">
        <v>54</v>
      </c>
      <c r="T3" s="28" t="s">
        <v>18</v>
      </c>
      <c r="U3" s="28" t="s">
        <v>53</v>
      </c>
      <c r="V3" s="57" t="s">
        <v>48</v>
      </c>
      <c r="W3" s="28" t="s">
        <v>19</v>
      </c>
      <c r="X3" s="58" t="s">
        <v>20</v>
      </c>
      <c r="Y3" s="59" t="s">
        <v>21</v>
      </c>
      <c r="Z3" s="28" t="s">
        <v>22</v>
      </c>
      <c r="AA3" s="28" t="s">
        <v>23</v>
      </c>
      <c r="AB3" s="28" t="s">
        <v>24</v>
      </c>
      <c r="AC3" s="28" t="s">
        <v>25</v>
      </c>
      <c r="AD3" s="28" t="s">
        <v>49</v>
      </c>
      <c r="AE3" s="28" t="s">
        <v>26</v>
      </c>
      <c r="AF3" s="28" t="s">
        <v>27</v>
      </c>
      <c r="AG3" s="60" t="s">
        <v>28</v>
      </c>
      <c r="AH3" s="28" t="s">
        <v>50</v>
      </c>
      <c r="AI3" s="28" t="s">
        <v>29</v>
      </c>
      <c r="AJ3" s="28" t="s">
        <v>16</v>
      </c>
      <c r="AK3" s="28" t="s">
        <v>30</v>
      </c>
      <c r="AL3" s="28" t="s">
        <v>31</v>
      </c>
      <c r="AM3" s="28" t="s">
        <v>32</v>
      </c>
      <c r="AN3" s="28" t="s">
        <v>33</v>
      </c>
      <c r="AO3" s="60" t="s">
        <v>34</v>
      </c>
      <c r="AP3" s="13"/>
      <c r="AQ3" s="16"/>
    </row>
    <row r="4" spans="1:43" x14ac:dyDescent="0.25">
      <c r="A4" s="4" t="s">
        <v>36</v>
      </c>
      <c r="B4" s="5" t="s">
        <v>67</v>
      </c>
      <c r="C4" s="27" t="str">
        <f>VLOOKUP($B4,[1]SKU!$A$2:$H$1048576,2,FALSE)</f>
        <v>PULPA PIERNA</v>
      </c>
      <c r="D4" s="26" t="str">
        <f>VLOOKUP($B4,[1]SKU!$A$2:$H$1048576,3,FALSE)</f>
        <v>CERDO</v>
      </c>
      <c r="E4" s="26" t="str">
        <f>VLOOKUP($B4,[1]SKU!$A$2:$H$1048576,4,FALSE)</f>
        <v>BRASIL</v>
      </c>
      <c r="F4" s="26" t="str">
        <f>VLOOKUP($B4,[1]SKU!$A$2:$H$1048576,5,FALSE)</f>
        <v>SEARA</v>
      </c>
      <c r="G4" s="26" t="str">
        <f>VLOOKUP($B4,[1]SKU!$A$2:$H$1048576,6,FALSE)</f>
        <v>CONGELADO</v>
      </c>
      <c r="H4" s="26" t="str">
        <f>VLOOKUP($B4,[1]SKU!$A$2:$H$1048576,7,FALSE)</f>
        <v>-</v>
      </c>
      <c r="I4" s="26" t="str">
        <f>VLOOKUP($B4,[1]SKU!$A$2:$H$1048576,8,FALSE)</f>
        <v>1PC/B - 2B/C</v>
      </c>
      <c r="J4" s="26" t="s">
        <v>35</v>
      </c>
      <c r="K4" s="36">
        <f>AO4</f>
        <v>23961</v>
      </c>
      <c r="L4" s="29">
        <f>+AE4</f>
        <v>2923.8946879999999</v>
      </c>
      <c r="M4" s="50">
        <v>46541</v>
      </c>
      <c r="N4" s="32">
        <f>+K4*L4</f>
        <v>70059440.619167998</v>
      </c>
      <c r="O4" s="21">
        <f>+L4/(1-0.03)</f>
        <v>3014.3244206185568</v>
      </c>
      <c r="P4" s="21">
        <f>+L4/(1-0.07)</f>
        <v>3143.972782795699</v>
      </c>
      <c r="Q4" s="56" t="s">
        <v>68</v>
      </c>
      <c r="R4" s="4">
        <v>940.28</v>
      </c>
      <c r="S4" s="37">
        <v>45839</v>
      </c>
      <c r="T4" s="35">
        <f>+AN4</f>
        <v>1175</v>
      </c>
      <c r="U4" s="39" t="s">
        <v>66</v>
      </c>
      <c r="V4" s="40">
        <v>23961</v>
      </c>
      <c r="W4" s="40">
        <f>IF(E4="canada",V4/2.20462,IF(E4="usa",V4/2.20462,V4))</f>
        <v>23961</v>
      </c>
      <c r="X4" s="63">
        <f>W4/SUM($W$4)</f>
        <v>1</v>
      </c>
      <c r="Y4" s="42">
        <v>71643.39</v>
      </c>
      <c r="Z4" s="44">
        <f>Y4*AH4</f>
        <v>67364846.749200001</v>
      </c>
      <c r="AA4" s="44">
        <f>Z4/W4</f>
        <v>2811.4371999999998</v>
      </c>
      <c r="AB4" s="52">
        <f>VLOOKUP(_xlfn.CONCAT(D4,E4),[1]INTERNACIÓN!$M$5:$N$1048576,2,FALSE)*Z4</f>
        <v>2694593.8699680003</v>
      </c>
      <c r="AC4" s="43">
        <f>Z4+AB4</f>
        <v>70059440.619167998</v>
      </c>
      <c r="AD4" s="45" t="str">
        <f>_xlfn.CONCAT(B4,Q4)</f>
        <v>LWS-571261158</v>
      </c>
      <c r="AE4" s="43">
        <f>AC4/W4</f>
        <v>2923.8946879999999</v>
      </c>
      <c r="AF4" s="46">
        <f>IF(E4="USA",Y4/V4,IF(E4="CANADA",Y4/V4,(Y4/V4)/2.20462))</f>
        <v>1.3562427992125627</v>
      </c>
      <c r="AG4" s="12">
        <f>Y4/W4</f>
        <v>2.9899999999999998</v>
      </c>
      <c r="AH4" s="51">
        <f>IF(R4&lt;&gt;"",R4,"")</f>
        <v>940.28</v>
      </c>
      <c r="AI4" s="4">
        <f>W4</f>
        <v>23961</v>
      </c>
      <c r="AJ4" s="47" t="str">
        <f>IF(Q4&lt;&gt;"",Q4,"")</f>
        <v>1261158</v>
      </c>
      <c r="AK4" s="35">
        <v>1175</v>
      </c>
      <c r="AL4" s="4">
        <f>AI4/AK4</f>
        <v>20.392340425531916</v>
      </c>
      <c r="AM4" s="35">
        <f>0</f>
        <v>0</v>
      </c>
      <c r="AN4" s="35">
        <f>AK4-AM4</f>
        <v>1175</v>
      </c>
      <c r="AO4" s="11">
        <f>AN4*AL4</f>
        <v>23961</v>
      </c>
      <c r="AP4" s="11" t="str">
        <f>+J4</f>
        <v>3) STOCK</v>
      </c>
    </row>
    <row r="5" spans="1:43" x14ac:dyDescent="0.25">
      <c r="A5" s="4" t="s">
        <v>36</v>
      </c>
      <c r="B5" s="5" t="s">
        <v>67</v>
      </c>
      <c r="C5" s="27" t="str">
        <f>VLOOKUP($B5,[1]SKU!$A$2:$H$1048576,2,FALSE)</f>
        <v>PULPA PIERNA</v>
      </c>
      <c r="D5" s="26" t="str">
        <f>VLOOKUP($B5,[1]SKU!$A$2:$H$1048576,3,FALSE)</f>
        <v>CERDO</v>
      </c>
      <c r="E5" s="26" t="str">
        <f>VLOOKUP($B5,[1]SKU!$A$2:$H$1048576,4,FALSE)</f>
        <v>BRASIL</v>
      </c>
      <c r="F5" s="26" t="str">
        <f>VLOOKUP($B5,[1]SKU!$A$2:$H$1048576,5,FALSE)</f>
        <v>SEARA</v>
      </c>
      <c r="G5" s="26" t="str">
        <f>VLOOKUP($B5,[1]SKU!$A$2:$H$1048576,6,FALSE)</f>
        <v>CONGELADO</v>
      </c>
      <c r="H5" s="26" t="str">
        <f>VLOOKUP($B5,[1]SKU!$A$2:$H$1048576,7,FALSE)</f>
        <v>-</v>
      </c>
      <c r="I5" s="26" t="str">
        <f>VLOOKUP($B5,[1]SKU!$A$2:$H$1048576,8,FALSE)</f>
        <v>1PC/B - 2B/C</v>
      </c>
      <c r="J5" s="26" t="s">
        <v>35</v>
      </c>
      <c r="K5" s="36">
        <f>AO5</f>
        <v>23995.84</v>
      </c>
      <c r="L5" s="29">
        <f>+AE5</f>
        <v>2904.3366683878539</v>
      </c>
      <c r="M5" s="50">
        <v>46541</v>
      </c>
      <c r="N5" s="32">
        <f>+K5*L5</f>
        <v>69691998.000768006</v>
      </c>
      <c r="O5" s="21">
        <f>+L5/(1-0.03)</f>
        <v>2994.1615138019115</v>
      </c>
      <c r="P5" s="21">
        <f>+L5/(1-0.07)</f>
        <v>3122.9426541804883</v>
      </c>
      <c r="Q5" s="56">
        <v>1260796</v>
      </c>
      <c r="R5" s="4">
        <v>940.28</v>
      </c>
      <c r="S5" s="37">
        <v>45839</v>
      </c>
      <c r="T5" s="35">
        <f>+AN5</f>
        <v>1138</v>
      </c>
      <c r="U5" s="39" t="s">
        <v>70</v>
      </c>
      <c r="V5" s="40">
        <v>23995.84</v>
      </c>
      <c r="W5" s="40">
        <f>IF(E5="canada",V5/2.20462,IF(E5="usa",V5/2.20462,V5))</f>
        <v>23995.84</v>
      </c>
      <c r="X5" s="63">
        <f>W5/SUM($W$5)</f>
        <v>1</v>
      </c>
      <c r="Y5" s="42">
        <v>71267.64</v>
      </c>
      <c r="Z5" s="44">
        <f>Y5*AH5</f>
        <v>67011536.5392</v>
      </c>
      <c r="AA5" s="44">
        <f>Z5/W5</f>
        <v>2792.6314119113981</v>
      </c>
      <c r="AB5" s="52">
        <f>VLOOKUP(_xlfn.CONCAT(D5,E5),[1]INTERNACIÓN!$M$5:$N$1048576,2,FALSE)*Z5</f>
        <v>2680461.4615680003</v>
      </c>
      <c r="AC5" s="43">
        <f>Z5+AB5</f>
        <v>69691998.000768006</v>
      </c>
      <c r="AD5" s="45" t="str">
        <f>_xlfn.CONCAT(B5,Q5)</f>
        <v>LWS-571260796</v>
      </c>
      <c r="AE5" s="43">
        <f>AC5/W5</f>
        <v>2904.3366683878539</v>
      </c>
      <c r="AF5" s="46">
        <f>IF(E5="USA",Y5/V5,IF(E5="CANADA",Y5/V5,(Y5/V5)/2.20462))</f>
        <v>1.347170850289541</v>
      </c>
      <c r="AG5" s="12">
        <f>Y5/W5</f>
        <v>2.9699997999653274</v>
      </c>
      <c r="AH5" s="51">
        <f>IF(R5&lt;&gt;"",R5,"")</f>
        <v>940.28</v>
      </c>
      <c r="AI5" s="4">
        <f>W5</f>
        <v>23995.84</v>
      </c>
      <c r="AJ5" s="47">
        <f>IF(Q5&lt;&gt;"",Q5,"")</f>
        <v>1260796</v>
      </c>
      <c r="AK5" s="35">
        <v>1138</v>
      </c>
      <c r="AL5" s="4">
        <f>AI5/AK5</f>
        <v>21.08597539543058</v>
      </c>
      <c r="AM5" s="35">
        <f>0</f>
        <v>0</v>
      </c>
      <c r="AN5" s="35">
        <f>AK5-AM5</f>
        <v>1138</v>
      </c>
      <c r="AO5" s="11">
        <f>AN5*AL5</f>
        <v>23995.84</v>
      </c>
      <c r="AP5" s="11" t="str">
        <f>+J5</f>
        <v>3) STOCK</v>
      </c>
    </row>
    <row r="6" spans="1:43" x14ac:dyDescent="0.25">
      <c r="A6" s="4" t="s">
        <v>36</v>
      </c>
      <c r="B6" s="5">
        <v>966</v>
      </c>
      <c r="C6" s="27" t="str">
        <f>VLOOKUP($B6,[1]SKU!$A$2:$H$1048576,2,FALSE)</f>
        <v>POSTA PALETA</v>
      </c>
      <c r="D6" s="26" t="str">
        <f>VLOOKUP($B6,[1]SKU!$A$2:$H$1048576,3,FALSE)</f>
        <v>VACUNO</v>
      </c>
      <c r="E6" s="26" t="str">
        <f>VLOOKUP($B6,[1]SKU!$A$2:$H$1048576,4,FALSE)</f>
        <v>BRASIL</v>
      </c>
      <c r="F6" s="26" t="str">
        <f>VLOOKUP($B6,[1]SKU!$A$2:$H$1048576,5,FALSE)</f>
        <v>FRIBOI</v>
      </c>
      <c r="G6" s="26" t="str">
        <f>VLOOKUP($B6,[1]SKU!$A$2:$H$1048576,6,FALSE)</f>
        <v>ENFRIADO</v>
      </c>
      <c r="H6" s="26" t="str">
        <f>VLOOKUP($B6,[1]SKU!$A$2:$H$1048576,7,FALSE)</f>
        <v>V</v>
      </c>
      <c r="I6" s="26" t="str">
        <f>VLOOKUP($B6,[1]SKU!$A$2:$H$1048576,8,FALSE)</f>
        <v>1PC/B - 3-8B/C</v>
      </c>
      <c r="J6" s="26" t="s">
        <v>35</v>
      </c>
      <c r="K6" s="36">
        <f t="shared" ref="K6:K12" si="0">AO6</f>
        <v>4675.04</v>
      </c>
      <c r="L6" s="29">
        <f t="shared" ref="L6:L12" si="1">+AE6</f>
        <v>5632.727987493583</v>
      </c>
      <c r="M6" s="50">
        <v>45921</v>
      </c>
      <c r="N6" s="32">
        <f t="shared" ref="N6:N12" si="2">+K6*L6</f>
        <v>26333228.650651999</v>
      </c>
      <c r="O6" s="21">
        <f t="shared" ref="O6:O12" si="3">+L6/(1-0.03)</f>
        <v>5806.9360695810137</v>
      </c>
      <c r="P6" s="21">
        <f t="shared" ref="P6:P12" si="4">+L6/(1-0.07)</f>
        <v>6056.6967607457882</v>
      </c>
      <c r="Q6" s="56" t="s">
        <v>69</v>
      </c>
      <c r="R6" s="4">
        <v>940.28</v>
      </c>
      <c r="S6" s="37">
        <v>45839</v>
      </c>
      <c r="T6" s="35">
        <f t="shared" ref="T6:T12" si="5">+AN6</f>
        <v>239</v>
      </c>
      <c r="U6" s="39" t="s">
        <v>64</v>
      </c>
      <c r="V6" s="40">
        <v>4675.04</v>
      </c>
      <c r="W6" s="40">
        <f t="shared" ref="W6:W12" si="6">IF(E6="canada",V6/2.20462,IF(E6="usa",V6/2.20462,V6))</f>
        <v>4675.04</v>
      </c>
      <c r="X6" s="41">
        <f>SUM(W6)/SUM($W$6:$W$13)</f>
        <v>0.19471453074012168</v>
      </c>
      <c r="Y6" s="42">
        <v>27190.03</v>
      </c>
      <c r="Z6" s="44">
        <f t="shared" ref="Z6:Z12" si="7">Y6*AH6</f>
        <v>25566241.408399999</v>
      </c>
      <c r="AA6" s="44">
        <f t="shared" ref="AA6:AA12" si="8">Z6/W6</f>
        <v>5468.6679490228962</v>
      </c>
      <c r="AB6" s="52">
        <f>VLOOKUP(_xlfn.CONCAT(D6,E6),[1]INTERNACIÓN!$M$5:$N$1048576,2,FALSE)*Z6</f>
        <v>766987.24225199991</v>
      </c>
      <c r="AC6" s="43">
        <f t="shared" ref="AC6:AC12" si="9">Z6+AB6</f>
        <v>26333228.650651999</v>
      </c>
      <c r="AD6" s="45" t="str">
        <f t="shared" ref="AD6:AD12" si="10">_xlfn.CONCAT(B6,Q6)</f>
        <v>96661703002-2</v>
      </c>
      <c r="AE6" s="43">
        <f t="shared" ref="AE6:AE12" si="11">AC6/W6</f>
        <v>5632.727987493583</v>
      </c>
      <c r="AF6" s="46">
        <f t="shared" ref="AF6:AF12" si="12">IF(E6="USA",Y6/V6,IF(E6="CANADA",Y6/V6,(Y6/V6)/2.20462))</f>
        <v>2.6380961051332883</v>
      </c>
      <c r="AG6" s="12">
        <f t="shared" ref="AG6:AG12" si="13">Y6/W6</f>
        <v>5.8159994352989495</v>
      </c>
      <c r="AH6" s="51">
        <f t="shared" ref="AH6:AH12" si="14">IF(R6&lt;&gt;"",R6,"")</f>
        <v>940.28</v>
      </c>
      <c r="AI6" s="4">
        <f t="shared" ref="AI6:AI12" si="15">W6</f>
        <v>4675.04</v>
      </c>
      <c r="AJ6" s="47" t="str">
        <f t="shared" ref="AJ6:AJ12" si="16">IF(Q6&lt;&gt;"",Q6,"")</f>
        <v>61703002-2</v>
      </c>
      <c r="AK6" s="35">
        <v>239</v>
      </c>
      <c r="AL6" s="4">
        <f t="shared" ref="AL6:AL12" si="17">AI6/AK6</f>
        <v>19.560836820083683</v>
      </c>
      <c r="AM6" s="35">
        <f>0</f>
        <v>0</v>
      </c>
      <c r="AN6" s="35">
        <f t="shared" ref="AN6:AN12" si="18">AK6-AM6</f>
        <v>239</v>
      </c>
      <c r="AO6" s="11">
        <f t="shared" ref="AO6:AO12" si="19">AN6*AL6</f>
        <v>4675.04</v>
      </c>
      <c r="AP6" s="11" t="str">
        <f t="shared" ref="AP6:AP12" si="20">+J6</f>
        <v>3) STOCK</v>
      </c>
    </row>
    <row r="7" spans="1:43" x14ac:dyDescent="0.25">
      <c r="A7" s="4" t="s">
        <v>36</v>
      </c>
      <c r="B7" s="5">
        <v>968</v>
      </c>
      <c r="C7" s="27" t="str">
        <f>VLOOKUP($B7,[1]SKU!$A$2:$H$1048576,2,FALSE)</f>
        <v>HUACHALOMO</v>
      </c>
      <c r="D7" s="26" t="str">
        <f>VLOOKUP($B7,[1]SKU!$A$2:$H$1048576,3,FALSE)</f>
        <v>VACUNO</v>
      </c>
      <c r="E7" s="26" t="str">
        <f>VLOOKUP($B7,[1]SKU!$A$2:$H$1048576,4,FALSE)</f>
        <v>BRASIL</v>
      </c>
      <c r="F7" s="26" t="str">
        <f>VLOOKUP($B7,[1]SKU!$A$2:$H$1048576,5,FALSE)</f>
        <v>FRIBOI</v>
      </c>
      <c r="G7" s="26" t="str">
        <f>VLOOKUP($B7,[1]SKU!$A$2:$H$1048576,6,FALSE)</f>
        <v>ENFRIADO</v>
      </c>
      <c r="H7" s="26" t="str">
        <f>VLOOKUP($B7,[1]SKU!$A$2:$H$1048576,7,FALSE)</f>
        <v>V</v>
      </c>
      <c r="I7" s="26" t="str">
        <f>VLOOKUP($B7,[1]SKU!$A$2:$H$1048576,8,FALSE)</f>
        <v>1PC/B - 3-13B/C</v>
      </c>
      <c r="J7" s="26" t="s">
        <v>35</v>
      </c>
      <c r="K7" s="36">
        <f t="shared" si="0"/>
        <v>4529.6260000000002</v>
      </c>
      <c r="L7" s="29">
        <f t="shared" si="1"/>
        <v>5632.7275046814011</v>
      </c>
      <c r="M7" s="50">
        <v>45921</v>
      </c>
      <c r="N7" s="32">
        <f t="shared" si="2"/>
        <v>25514148.956119996</v>
      </c>
      <c r="O7" s="21">
        <f t="shared" si="3"/>
        <v>5806.9355718364959</v>
      </c>
      <c r="P7" s="21">
        <f t="shared" si="4"/>
        <v>6056.6962415929047</v>
      </c>
      <c r="Q7" s="56" t="s">
        <v>69</v>
      </c>
      <c r="R7" s="4">
        <v>940.28</v>
      </c>
      <c r="S7" s="37">
        <v>45839</v>
      </c>
      <c r="T7" s="35">
        <f t="shared" si="5"/>
        <v>244</v>
      </c>
      <c r="U7" s="39" t="s">
        <v>64</v>
      </c>
      <c r="V7" s="40">
        <v>4529.6260000000002</v>
      </c>
      <c r="W7" s="40">
        <f t="shared" si="6"/>
        <v>4529.6260000000002</v>
      </c>
      <c r="X7" s="41">
        <f t="shared" ref="X7:X13" si="21">SUM(W7)/SUM($W$6:$W$13)</f>
        <v>0.18865806517553957</v>
      </c>
      <c r="Y7" s="42">
        <v>26344.3</v>
      </c>
      <c r="Z7" s="44">
        <f t="shared" si="7"/>
        <v>24771018.403999999</v>
      </c>
      <c r="AA7" s="44">
        <f t="shared" si="8"/>
        <v>5468.667480273205</v>
      </c>
      <c r="AB7" s="52">
        <f>VLOOKUP(_xlfn.CONCAT(D7,E7),[1]INTERNACIÓN!$M$5:$N$1048576,2,FALSE)*Z7</f>
        <v>743130.55211999989</v>
      </c>
      <c r="AC7" s="43">
        <f t="shared" si="9"/>
        <v>25514148.956119999</v>
      </c>
      <c r="AD7" s="45" t="str">
        <f t="shared" si="10"/>
        <v>96861703002-2</v>
      </c>
      <c r="AE7" s="43">
        <f t="shared" si="11"/>
        <v>5632.7275046814011</v>
      </c>
      <c r="AF7" s="46">
        <f t="shared" si="12"/>
        <v>2.6380958790075217</v>
      </c>
      <c r="AG7" s="12">
        <f t="shared" si="13"/>
        <v>5.8159989367775617</v>
      </c>
      <c r="AH7" s="51">
        <f t="shared" si="14"/>
        <v>940.28</v>
      </c>
      <c r="AI7" s="4">
        <f t="shared" si="15"/>
        <v>4529.6260000000002</v>
      </c>
      <c r="AJ7" s="47" t="str">
        <f t="shared" si="16"/>
        <v>61703002-2</v>
      </c>
      <c r="AK7" s="35">
        <v>244</v>
      </c>
      <c r="AL7" s="4">
        <f t="shared" si="17"/>
        <v>18.564040983606557</v>
      </c>
      <c r="AM7" s="35">
        <f>0</f>
        <v>0</v>
      </c>
      <c r="AN7" s="35">
        <f t="shared" si="18"/>
        <v>244</v>
      </c>
      <c r="AO7" s="11">
        <f t="shared" si="19"/>
        <v>4529.6260000000002</v>
      </c>
      <c r="AP7" s="11" t="str">
        <f t="shared" si="20"/>
        <v>3) STOCK</v>
      </c>
    </row>
    <row r="8" spans="1:43" x14ac:dyDescent="0.25">
      <c r="A8" s="4" t="s">
        <v>36</v>
      </c>
      <c r="B8" s="5">
        <v>973</v>
      </c>
      <c r="C8" s="27" t="str">
        <f>VLOOKUP($B8,[1]SKU!$A$2:$H$1048576,2,FALSE)</f>
        <v>ABASTERO</v>
      </c>
      <c r="D8" s="26" t="str">
        <f>VLOOKUP($B8,[1]SKU!$A$2:$H$1048576,3,FALSE)</f>
        <v>VACUNO</v>
      </c>
      <c r="E8" s="26" t="str">
        <f>VLOOKUP($B8,[1]SKU!$A$2:$H$1048576,4,FALSE)</f>
        <v>BRASIL</v>
      </c>
      <c r="F8" s="26" t="str">
        <f>VLOOKUP($B8,[1]SKU!$A$2:$H$1048576,5,FALSE)</f>
        <v>FRIBOI</v>
      </c>
      <c r="G8" s="26" t="str">
        <f>VLOOKUP($B8,[1]SKU!$A$2:$H$1048576,6,FALSE)</f>
        <v>ENFRIADO</v>
      </c>
      <c r="H8" s="26" t="str">
        <f>VLOOKUP($B8,[1]SKU!$A$2:$H$1048576,7,FALSE)</f>
        <v>V</v>
      </c>
      <c r="I8" s="26" t="str">
        <f>VLOOKUP($B8,[1]SKU!$A$2:$H$1048576,8,FALSE)</f>
        <v>1PC/B - 8-25B/C</v>
      </c>
      <c r="J8" s="26" t="s">
        <v>35</v>
      </c>
      <c r="K8" s="36">
        <f t="shared" si="0"/>
        <v>1616.8330000000001</v>
      </c>
      <c r="L8" s="29">
        <f t="shared" si="1"/>
        <v>5632.7280983255541</v>
      </c>
      <c r="M8" s="50">
        <v>45921</v>
      </c>
      <c r="N8" s="32">
        <f t="shared" si="2"/>
        <v>9107180.6694000009</v>
      </c>
      <c r="O8" s="21">
        <f t="shared" si="3"/>
        <v>5806.9361838407776</v>
      </c>
      <c r="P8" s="21">
        <f t="shared" si="4"/>
        <v>6056.6968799199512</v>
      </c>
      <c r="Q8" s="56" t="s">
        <v>69</v>
      </c>
      <c r="R8" s="4">
        <v>940.28</v>
      </c>
      <c r="S8" s="37">
        <v>45839</v>
      </c>
      <c r="T8" s="35">
        <f t="shared" si="5"/>
        <v>73</v>
      </c>
      <c r="U8" s="39" t="s">
        <v>64</v>
      </c>
      <c r="V8" s="40">
        <v>1616.8330000000001</v>
      </c>
      <c r="W8" s="40">
        <f t="shared" si="6"/>
        <v>1616.8330000000001</v>
      </c>
      <c r="X8" s="41">
        <f t="shared" si="21"/>
        <v>6.7340788288473077E-2</v>
      </c>
      <c r="Y8" s="42">
        <v>9403.5</v>
      </c>
      <c r="Z8" s="44">
        <f t="shared" si="7"/>
        <v>8841922.9800000004</v>
      </c>
      <c r="AA8" s="44">
        <f t="shared" si="8"/>
        <v>5468.6680566267514</v>
      </c>
      <c r="AB8" s="52">
        <f>VLOOKUP(_xlfn.CONCAT(D8,E8),[1]INTERNACIÓN!$M$5:$N$1048576,2,FALSE)*Z8</f>
        <v>265257.68940000003</v>
      </c>
      <c r="AC8" s="43">
        <f t="shared" si="9"/>
        <v>9107180.6694000009</v>
      </c>
      <c r="AD8" s="45" t="str">
        <f t="shared" si="10"/>
        <v>97361703002-2</v>
      </c>
      <c r="AE8" s="43">
        <f t="shared" si="11"/>
        <v>5632.7280983255541</v>
      </c>
      <c r="AF8" s="46">
        <f t="shared" si="12"/>
        <v>2.6380961570415979</v>
      </c>
      <c r="AG8" s="12">
        <f t="shared" si="13"/>
        <v>5.8159995497370476</v>
      </c>
      <c r="AH8" s="51">
        <f t="shared" si="14"/>
        <v>940.28</v>
      </c>
      <c r="AI8" s="4">
        <f t="shared" si="15"/>
        <v>1616.8330000000001</v>
      </c>
      <c r="AJ8" s="47" t="str">
        <f t="shared" si="16"/>
        <v>61703002-2</v>
      </c>
      <c r="AK8" s="35">
        <v>73</v>
      </c>
      <c r="AL8" s="4">
        <f t="shared" si="17"/>
        <v>22.148397260273974</v>
      </c>
      <c r="AM8" s="35">
        <f>0</f>
        <v>0</v>
      </c>
      <c r="AN8" s="35">
        <f t="shared" si="18"/>
        <v>73</v>
      </c>
      <c r="AO8" s="11">
        <f t="shared" si="19"/>
        <v>1616.8330000000001</v>
      </c>
      <c r="AP8" s="11" t="str">
        <f t="shared" si="20"/>
        <v>3) STOCK</v>
      </c>
    </row>
    <row r="9" spans="1:43" x14ac:dyDescent="0.25">
      <c r="A9" s="4" t="s">
        <v>36</v>
      </c>
      <c r="B9" s="5">
        <v>974</v>
      </c>
      <c r="C9" s="27" t="str">
        <f>VLOOKUP($B9,[1]SKU!$A$2:$H$1048576,2,FALSE)</f>
        <v>CHOCLILLO</v>
      </c>
      <c r="D9" s="26" t="str">
        <f>VLOOKUP($B9,[1]SKU!$A$2:$H$1048576,3,FALSE)</f>
        <v>VACUNO</v>
      </c>
      <c r="E9" s="26" t="str">
        <f>VLOOKUP($B9,[1]SKU!$A$2:$H$1048576,4,FALSE)</f>
        <v>BRASIL</v>
      </c>
      <c r="F9" s="26" t="str">
        <f>VLOOKUP($B9,[1]SKU!$A$2:$H$1048576,5,FALSE)</f>
        <v>FRIBOI</v>
      </c>
      <c r="G9" s="26" t="str">
        <f>VLOOKUP($B9,[1]SKU!$A$2:$H$1048576,6,FALSE)</f>
        <v>ENFRIADO</v>
      </c>
      <c r="H9" s="26" t="str">
        <f>VLOOKUP($B9,[1]SKU!$A$2:$H$1048576,7,FALSE)</f>
        <v>V</v>
      </c>
      <c r="I9" s="26" t="str">
        <f>VLOOKUP($B9,[1]SKU!$A$2:$H$1048576,8,FALSE)</f>
        <v>1PC/B - 8-28B/C</v>
      </c>
      <c r="J9" s="26" t="s">
        <v>35</v>
      </c>
      <c r="K9" s="36">
        <f t="shared" si="0"/>
        <v>1434.38</v>
      </c>
      <c r="L9" s="29">
        <f t="shared" si="1"/>
        <v>5632.7257795981532</v>
      </c>
      <c r="M9" s="50">
        <v>45921</v>
      </c>
      <c r="N9" s="32">
        <f t="shared" si="2"/>
        <v>8079469.2037399998</v>
      </c>
      <c r="O9" s="21">
        <f t="shared" si="3"/>
        <v>5806.9337934001578</v>
      </c>
      <c r="P9" s="21">
        <f t="shared" si="4"/>
        <v>6056.6943866646816</v>
      </c>
      <c r="Q9" s="56" t="s">
        <v>69</v>
      </c>
      <c r="R9" s="4">
        <v>940.28</v>
      </c>
      <c r="S9" s="37">
        <v>45839</v>
      </c>
      <c r="T9" s="35">
        <f t="shared" si="5"/>
        <v>68</v>
      </c>
      <c r="U9" s="39" t="s">
        <v>64</v>
      </c>
      <c r="V9" s="40">
        <v>1434.38</v>
      </c>
      <c r="W9" s="40">
        <f t="shared" si="6"/>
        <v>1434.38</v>
      </c>
      <c r="X9" s="41">
        <f t="shared" si="21"/>
        <v>5.9741655387550857E-2</v>
      </c>
      <c r="Y9" s="42">
        <v>8342.35</v>
      </c>
      <c r="Z9" s="44">
        <f t="shared" si="7"/>
        <v>7844144.858</v>
      </c>
      <c r="AA9" s="44">
        <f t="shared" si="8"/>
        <v>5468.6658054351001</v>
      </c>
      <c r="AB9" s="52">
        <f>VLOOKUP(_xlfn.CONCAT(D9,E9),[1]INTERNACIÓN!$M$5:$N$1048576,2,FALSE)*Z9</f>
        <v>235324.34573999999</v>
      </c>
      <c r="AC9" s="43">
        <f t="shared" si="9"/>
        <v>8079469.2037399998</v>
      </c>
      <c r="AD9" s="45" t="str">
        <f t="shared" si="10"/>
        <v>97461703002-2</v>
      </c>
      <c r="AE9" s="43">
        <f t="shared" si="11"/>
        <v>5632.7257795981532</v>
      </c>
      <c r="AF9" s="46">
        <f t="shared" si="12"/>
        <v>2.638095071062347</v>
      </c>
      <c r="AG9" s="12">
        <f t="shared" si="13"/>
        <v>5.815997155565471</v>
      </c>
      <c r="AH9" s="51">
        <f t="shared" si="14"/>
        <v>940.28</v>
      </c>
      <c r="AI9" s="4">
        <f t="shared" si="15"/>
        <v>1434.38</v>
      </c>
      <c r="AJ9" s="47" t="str">
        <f t="shared" si="16"/>
        <v>61703002-2</v>
      </c>
      <c r="AK9" s="35">
        <v>68</v>
      </c>
      <c r="AL9" s="4">
        <f t="shared" si="17"/>
        <v>21.093823529411765</v>
      </c>
      <c r="AM9" s="35">
        <f>0</f>
        <v>0</v>
      </c>
      <c r="AN9" s="35">
        <f t="shared" si="18"/>
        <v>68</v>
      </c>
      <c r="AO9" s="11">
        <f t="shared" si="19"/>
        <v>1434.38</v>
      </c>
      <c r="AP9" s="11" t="str">
        <f t="shared" si="20"/>
        <v>3) STOCK</v>
      </c>
    </row>
    <row r="10" spans="1:43" x14ac:dyDescent="0.25">
      <c r="A10" s="4" t="s">
        <v>36</v>
      </c>
      <c r="B10" s="5">
        <v>975</v>
      </c>
      <c r="C10" s="27" t="str">
        <f>VLOOKUP($B10,[1]SKU!$A$2:$H$1048576,2,FALSE)</f>
        <v>PUNTA PALETA</v>
      </c>
      <c r="D10" s="26" t="str">
        <f>VLOOKUP($B10,[1]SKU!$A$2:$H$1048576,3,FALSE)</f>
        <v>VACUNO</v>
      </c>
      <c r="E10" s="26" t="str">
        <f>VLOOKUP($B10,[1]SKU!$A$2:$H$1048576,4,FALSE)</f>
        <v>BRASIL</v>
      </c>
      <c r="F10" s="26" t="str">
        <f>VLOOKUP($B10,[1]SKU!$A$2:$H$1048576,5,FALSE)</f>
        <v>FRIBOI</v>
      </c>
      <c r="G10" s="26" t="str">
        <f>VLOOKUP($B10,[1]SKU!$A$2:$H$1048576,6,FALSE)</f>
        <v>ENFRIADO</v>
      </c>
      <c r="H10" s="26" t="str">
        <f>VLOOKUP($B10,[1]SKU!$A$2:$H$1048576,7,FALSE)</f>
        <v>V</v>
      </c>
      <c r="I10" s="26" t="str">
        <f>VLOOKUP($B10,[1]SKU!$A$2:$H$1048576,8,FALSE)</f>
        <v>1PC/B - 8-25B/C</v>
      </c>
      <c r="J10" s="26" t="s">
        <v>35</v>
      </c>
      <c r="K10" s="36">
        <f t="shared" si="0"/>
        <v>1988.546</v>
      </c>
      <c r="L10" s="29">
        <f t="shared" si="1"/>
        <v>5632.7268122497535</v>
      </c>
      <c r="M10" s="50">
        <v>45921</v>
      </c>
      <c r="N10" s="32">
        <f t="shared" si="2"/>
        <v>11200936.371591998</v>
      </c>
      <c r="O10" s="21">
        <f t="shared" si="3"/>
        <v>5806.9348579894368</v>
      </c>
      <c r="P10" s="21">
        <f t="shared" si="4"/>
        <v>6056.695497042746</v>
      </c>
      <c r="Q10" s="56" t="s">
        <v>69</v>
      </c>
      <c r="R10" s="4">
        <v>940.28</v>
      </c>
      <c r="S10" s="37">
        <v>45839</v>
      </c>
      <c r="T10" s="35">
        <f t="shared" si="5"/>
        <v>95</v>
      </c>
      <c r="U10" s="39" t="s">
        <v>64</v>
      </c>
      <c r="V10" s="40">
        <v>1988.546</v>
      </c>
      <c r="W10" s="40">
        <f t="shared" si="6"/>
        <v>1988.546</v>
      </c>
      <c r="X10" s="41">
        <f t="shared" si="21"/>
        <v>8.2822564351352296E-2</v>
      </c>
      <c r="Y10" s="42">
        <v>11565.38</v>
      </c>
      <c r="Z10" s="44">
        <f t="shared" si="7"/>
        <v>10874695.506399998</v>
      </c>
      <c r="AA10" s="44">
        <f t="shared" si="8"/>
        <v>5468.6668080094696</v>
      </c>
      <c r="AB10" s="52">
        <f>VLOOKUP(_xlfn.CONCAT(D10,E10),[1]INTERNACIÓN!$M$5:$N$1048576,2,FALSE)*Z10</f>
        <v>326240.86519199994</v>
      </c>
      <c r="AC10" s="43">
        <f t="shared" si="9"/>
        <v>11200936.371591998</v>
      </c>
      <c r="AD10" s="45" t="str">
        <f t="shared" si="10"/>
        <v>97561703002-2</v>
      </c>
      <c r="AE10" s="43">
        <f t="shared" si="11"/>
        <v>5632.7268122497535</v>
      </c>
      <c r="AF10" s="46">
        <f t="shared" si="12"/>
        <v>2.6380955547061817</v>
      </c>
      <c r="AG10" s="12">
        <f t="shared" si="13"/>
        <v>5.8159982218163417</v>
      </c>
      <c r="AH10" s="51">
        <f t="shared" si="14"/>
        <v>940.28</v>
      </c>
      <c r="AI10" s="4">
        <f t="shared" si="15"/>
        <v>1988.546</v>
      </c>
      <c r="AJ10" s="47" t="str">
        <f t="shared" si="16"/>
        <v>61703002-2</v>
      </c>
      <c r="AK10" s="35">
        <v>95</v>
      </c>
      <c r="AL10" s="4">
        <f t="shared" si="17"/>
        <v>20.932063157894738</v>
      </c>
      <c r="AM10" s="35">
        <f>0</f>
        <v>0</v>
      </c>
      <c r="AN10" s="35">
        <f t="shared" si="18"/>
        <v>95</v>
      </c>
      <c r="AO10" s="11">
        <f t="shared" si="19"/>
        <v>1988.546</v>
      </c>
      <c r="AP10" s="11" t="str">
        <f t="shared" si="20"/>
        <v>3) STOCK</v>
      </c>
    </row>
    <row r="11" spans="1:43" x14ac:dyDescent="0.25">
      <c r="A11" s="4" t="s">
        <v>36</v>
      </c>
      <c r="B11" s="5">
        <v>976</v>
      </c>
      <c r="C11" s="27" t="str">
        <f>VLOOKUP($B11,[1]SKU!$A$2:$H$1048576,2,FALSE)</f>
        <v>SOBRECOSTILLA</v>
      </c>
      <c r="D11" s="26" t="str">
        <f>VLOOKUP($B11,[1]SKU!$A$2:$H$1048576,3,FALSE)</f>
        <v>VACUNO</v>
      </c>
      <c r="E11" s="26" t="str">
        <f>VLOOKUP($B11,[1]SKU!$A$2:$H$1048576,4,FALSE)</f>
        <v>BRASIL</v>
      </c>
      <c r="F11" s="26" t="str">
        <f>VLOOKUP($B11,[1]SKU!$A$2:$H$1048576,5,FALSE)</f>
        <v>FRIBOI</v>
      </c>
      <c r="G11" s="26" t="str">
        <f>VLOOKUP($B11,[1]SKU!$A$2:$H$1048576,6,FALSE)</f>
        <v>ENFRIADO</v>
      </c>
      <c r="H11" s="26" t="str">
        <f>VLOOKUP($B11,[1]SKU!$A$2:$H$1048576,7,FALSE)</f>
        <v>V</v>
      </c>
      <c r="I11" s="26" t="str">
        <f>VLOOKUP($B11,[1]SKU!$A$2:$H$1048576,8,FALSE)</f>
        <v>1PC/B - 3-20B/C</v>
      </c>
      <c r="J11" s="26" t="s">
        <v>35</v>
      </c>
      <c r="K11" s="36">
        <f t="shared" si="0"/>
        <v>5231.1380000000008</v>
      </c>
      <c r="L11" s="29">
        <f t="shared" si="1"/>
        <v>5632.7287921136849</v>
      </c>
      <c r="M11" s="50">
        <v>45921</v>
      </c>
      <c r="N11" s="32">
        <f t="shared" si="2"/>
        <v>29465581.628120001</v>
      </c>
      <c r="O11" s="21">
        <f t="shared" si="3"/>
        <v>5806.9368990862731</v>
      </c>
      <c r="P11" s="21">
        <f t="shared" si="4"/>
        <v>6056.6976259286939</v>
      </c>
      <c r="Q11" s="56" t="s">
        <v>69</v>
      </c>
      <c r="R11" s="4">
        <v>940.28</v>
      </c>
      <c r="S11" s="37">
        <v>45839</v>
      </c>
      <c r="T11" s="35">
        <f t="shared" si="5"/>
        <v>273</v>
      </c>
      <c r="U11" s="39" t="s">
        <v>64</v>
      </c>
      <c r="V11" s="40">
        <v>5231.1379999999999</v>
      </c>
      <c r="W11" s="40">
        <f t="shared" si="6"/>
        <v>5231.1379999999999</v>
      </c>
      <c r="X11" s="41">
        <f t="shared" si="21"/>
        <v>0.21787590713808197</v>
      </c>
      <c r="Y11" s="42">
        <v>30424.3</v>
      </c>
      <c r="Z11" s="44">
        <f t="shared" si="7"/>
        <v>28607360.803999998</v>
      </c>
      <c r="AA11" s="44">
        <f t="shared" si="8"/>
        <v>5468.6687302074615</v>
      </c>
      <c r="AB11" s="52">
        <f>VLOOKUP(_xlfn.CONCAT(D11,E11),[1]INTERNACIÓN!$M$5:$N$1048576,2,FALSE)*Z11</f>
        <v>858220.82411999989</v>
      </c>
      <c r="AC11" s="43">
        <f t="shared" si="9"/>
        <v>29465581.628119998</v>
      </c>
      <c r="AD11" s="45" t="str">
        <f t="shared" si="10"/>
        <v>97661703002-2</v>
      </c>
      <c r="AE11" s="43">
        <f t="shared" si="11"/>
        <v>5632.7287921136849</v>
      </c>
      <c r="AF11" s="46">
        <f t="shared" si="12"/>
        <v>2.6380964819782489</v>
      </c>
      <c r="AG11" s="12">
        <f t="shared" si="13"/>
        <v>5.8160002660988868</v>
      </c>
      <c r="AH11" s="51">
        <f t="shared" si="14"/>
        <v>940.28</v>
      </c>
      <c r="AI11" s="4">
        <f t="shared" si="15"/>
        <v>5231.1379999999999</v>
      </c>
      <c r="AJ11" s="47" t="str">
        <f t="shared" si="16"/>
        <v>61703002-2</v>
      </c>
      <c r="AK11" s="35">
        <v>273</v>
      </c>
      <c r="AL11" s="4">
        <f t="shared" si="17"/>
        <v>19.161677655677657</v>
      </c>
      <c r="AM11" s="35">
        <f>0</f>
        <v>0</v>
      </c>
      <c r="AN11" s="35">
        <f t="shared" si="18"/>
        <v>273</v>
      </c>
      <c r="AO11" s="11">
        <f t="shared" si="19"/>
        <v>5231.1380000000008</v>
      </c>
      <c r="AP11" s="11" t="str">
        <f t="shared" si="20"/>
        <v>3) STOCK</v>
      </c>
    </row>
    <row r="12" spans="1:43" x14ac:dyDescent="0.25">
      <c r="A12" s="4" t="s">
        <v>36</v>
      </c>
      <c r="B12" s="5">
        <v>977</v>
      </c>
      <c r="C12" s="27" t="str">
        <f>VLOOKUP($B12,[1]SKU!$A$2:$H$1048576,2,FALSE)</f>
        <v>ASADO DEL CARNICERO</v>
      </c>
      <c r="D12" s="26" t="str">
        <f>VLOOKUP($B12,[1]SKU!$A$2:$H$1048576,3,FALSE)</f>
        <v>VACUNO</v>
      </c>
      <c r="E12" s="26" t="str">
        <f>VLOOKUP($B12,[1]SKU!$A$2:$H$1048576,4,FALSE)</f>
        <v>BRASIL</v>
      </c>
      <c r="F12" s="26" t="str">
        <f>VLOOKUP($B12,[1]SKU!$A$2:$H$1048576,5,FALSE)</f>
        <v>FRIBOI</v>
      </c>
      <c r="G12" s="26" t="str">
        <f>VLOOKUP($B12,[1]SKU!$A$2:$H$1048576,6,FALSE)</f>
        <v>ENFRIADO</v>
      </c>
      <c r="H12" s="26" t="str">
        <f>VLOOKUP($B12,[1]SKU!$A$2:$H$1048576,7,FALSE)</f>
        <v>V</v>
      </c>
      <c r="I12" s="26" t="str">
        <f>VLOOKUP($B12,[1]SKU!$A$2:$H$1048576,8,FALSE)</f>
        <v>1PC/B - 6-30B/C</v>
      </c>
      <c r="J12" s="26" t="s">
        <v>35</v>
      </c>
      <c r="K12" s="36">
        <f t="shared" si="0"/>
        <v>1728.79</v>
      </c>
      <c r="L12" s="29">
        <f t="shared" si="1"/>
        <v>5632.7270554410889</v>
      </c>
      <c r="M12" s="50">
        <v>45921</v>
      </c>
      <c r="N12" s="32">
        <f t="shared" si="2"/>
        <v>9737802.2061759997</v>
      </c>
      <c r="O12" s="21">
        <f t="shared" si="3"/>
        <v>5806.9351087021532</v>
      </c>
      <c r="P12" s="21">
        <f t="shared" si="4"/>
        <v>6056.6957585388054</v>
      </c>
      <c r="Q12" s="56" t="s">
        <v>69</v>
      </c>
      <c r="R12" s="4">
        <v>940.28</v>
      </c>
      <c r="S12" s="37">
        <v>45839</v>
      </c>
      <c r="T12" s="35">
        <f t="shared" si="5"/>
        <v>82</v>
      </c>
      <c r="U12" s="39" t="s">
        <v>64</v>
      </c>
      <c r="V12" s="40">
        <v>1728.79</v>
      </c>
      <c r="W12" s="40">
        <f t="shared" si="6"/>
        <v>1728.79</v>
      </c>
      <c r="X12" s="41">
        <f t="shared" si="21"/>
        <v>7.2003776138431966E-2</v>
      </c>
      <c r="Y12" s="42">
        <v>10054.64</v>
      </c>
      <c r="Z12" s="44">
        <f t="shared" si="7"/>
        <v>9454176.8991999999</v>
      </c>
      <c r="AA12" s="44">
        <f t="shared" si="8"/>
        <v>5468.667044117562</v>
      </c>
      <c r="AB12" s="52">
        <f>VLOOKUP(_xlfn.CONCAT(D12,E12),[1]INTERNACIÓN!$M$5:$N$1048576,2,FALSE)*Z12</f>
        <v>283625.30697599996</v>
      </c>
      <c r="AC12" s="43">
        <f t="shared" si="9"/>
        <v>9737802.2061759997</v>
      </c>
      <c r="AD12" s="45" t="str">
        <f t="shared" si="10"/>
        <v>97761703002-2</v>
      </c>
      <c r="AE12" s="43">
        <f t="shared" si="11"/>
        <v>5632.7270554410889</v>
      </c>
      <c r="AF12" s="46">
        <f t="shared" si="12"/>
        <v>2.6380956686051866</v>
      </c>
      <c r="AG12" s="12">
        <f t="shared" si="13"/>
        <v>5.8159984729203664</v>
      </c>
      <c r="AH12" s="51">
        <f t="shared" si="14"/>
        <v>940.28</v>
      </c>
      <c r="AI12" s="4">
        <f t="shared" si="15"/>
        <v>1728.79</v>
      </c>
      <c r="AJ12" s="47" t="str">
        <f t="shared" si="16"/>
        <v>61703002-2</v>
      </c>
      <c r="AK12" s="35">
        <v>82</v>
      </c>
      <c r="AL12" s="4">
        <f t="shared" si="17"/>
        <v>21.08280487804878</v>
      </c>
      <c r="AM12" s="35">
        <f>0</f>
        <v>0</v>
      </c>
      <c r="AN12" s="35">
        <f t="shared" si="18"/>
        <v>82</v>
      </c>
      <c r="AO12" s="11">
        <f t="shared" si="19"/>
        <v>1728.79</v>
      </c>
      <c r="AP12" s="11" t="str">
        <f t="shared" si="20"/>
        <v>3) STOCK</v>
      </c>
    </row>
    <row r="13" spans="1:43" x14ac:dyDescent="0.25">
      <c r="A13" s="4" t="s">
        <v>36</v>
      </c>
      <c r="B13" s="5">
        <v>355789</v>
      </c>
      <c r="C13" s="27" t="str">
        <f>VLOOKUP($B13,[1]SKU!$A$2:$H$1048576,2,FALSE)</f>
        <v>LOMO VETADO</v>
      </c>
      <c r="D13" s="26" t="str">
        <f>VLOOKUP($B13,[1]SKU!$A$2:$H$1048576,3,FALSE)</f>
        <v>VACUNO</v>
      </c>
      <c r="E13" s="26" t="str">
        <f>VLOOKUP($B13,[1]SKU!$A$2:$H$1048576,4,FALSE)</f>
        <v>BRASIL</v>
      </c>
      <c r="F13" s="26" t="str">
        <f>VLOOKUP($B13,[1]SKU!$A$2:$H$1048576,5,FALSE)</f>
        <v>FRIBOI</v>
      </c>
      <c r="G13" s="26" t="str">
        <f>VLOOKUP($B13,[1]SKU!$A$2:$H$1048576,6,FALSE)</f>
        <v>ENFRIADO</v>
      </c>
      <c r="H13" s="26" t="str">
        <f>VLOOKUP($B13,[1]SKU!$A$2:$H$1048576,7,FALSE)</f>
        <v>V</v>
      </c>
      <c r="I13" s="26" t="str">
        <f>VLOOKUP($B13,[1]SKU!$A$2:$H$1048576,8,FALSE)</f>
        <v>1PC/B - 5-20B/C</v>
      </c>
      <c r="J13" s="26" t="s">
        <v>35</v>
      </c>
      <c r="K13" s="36">
        <f>AO13</f>
        <v>2805.36</v>
      </c>
      <c r="L13" s="29">
        <f>+AE13</f>
        <v>5632.7272363432849</v>
      </c>
      <c r="M13" s="50">
        <v>45921</v>
      </c>
      <c r="N13" s="32">
        <f>+K13*L13</f>
        <v>15801827.679747999</v>
      </c>
      <c r="O13" s="21">
        <f>+L13/(1-0.03)</f>
        <v>5806.9352951992632</v>
      </c>
      <c r="P13" s="21">
        <f>+L13/(1-0.07)</f>
        <v>6056.6959530572958</v>
      </c>
      <c r="Q13" s="56" t="s">
        <v>69</v>
      </c>
      <c r="R13" s="4">
        <v>940.28</v>
      </c>
      <c r="S13" s="37">
        <v>45839</v>
      </c>
      <c r="T13" s="35">
        <f>+AN13</f>
        <v>138</v>
      </c>
      <c r="U13" s="39" t="s">
        <v>64</v>
      </c>
      <c r="V13" s="40">
        <v>2805.36</v>
      </c>
      <c r="W13" s="40">
        <f>IF(E13="canada",V13/2.20462,IF(E13="usa",V13/2.20462,V13))</f>
        <v>2805.36</v>
      </c>
      <c r="X13" s="41">
        <f t="shared" si="21"/>
        <v>0.11684271278044847</v>
      </c>
      <c r="Y13" s="42">
        <v>16315.97</v>
      </c>
      <c r="Z13" s="44">
        <f>Y13*AH13</f>
        <v>15341580.271599999</v>
      </c>
      <c r="AA13" s="44">
        <f>Z13/W13</f>
        <v>5468.6672197507623</v>
      </c>
      <c r="AB13" s="52">
        <f>VLOOKUP(_xlfn.CONCAT(D13,E13),[1]INTERNACIÓN!$M$5:$N$1048576,2,FALSE)*Z13</f>
        <v>460247.40814799996</v>
      </c>
      <c r="AC13" s="43">
        <f>Z13+AB13</f>
        <v>15801827.679747999</v>
      </c>
      <c r="AD13" s="45" t="str">
        <f>_xlfn.CONCAT(B13,Q13)</f>
        <v>35578961703002-2</v>
      </c>
      <c r="AE13" s="43">
        <f>AC13/W13</f>
        <v>5632.7272363432849</v>
      </c>
      <c r="AF13" s="46">
        <f>IF(E13="USA",Y13/V13,IF(E13="CANADA",Y13/V13,(Y13/V13)/2.20462))</f>
        <v>2.6380957533309859</v>
      </c>
      <c r="AG13" s="12">
        <f>Y13/W13</f>
        <v>5.8159986597085576</v>
      </c>
      <c r="AH13" s="51">
        <f>IF(R13&lt;&gt;"",R13,"")</f>
        <v>940.28</v>
      </c>
      <c r="AI13" s="4">
        <f>W13</f>
        <v>2805.36</v>
      </c>
      <c r="AJ13" s="47" t="str">
        <f>IF(Q13&lt;&gt;"",Q13,"")</f>
        <v>61703002-2</v>
      </c>
      <c r="AK13" s="35">
        <v>138</v>
      </c>
      <c r="AL13" s="4">
        <f>AI13/AK13</f>
        <v>20.328695652173913</v>
      </c>
      <c r="AM13" s="35">
        <f>0</f>
        <v>0</v>
      </c>
      <c r="AN13" s="35">
        <f>AK13-AM13</f>
        <v>138</v>
      </c>
      <c r="AO13" s="11">
        <f>AN13*AL13</f>
        <v>2805.36</v>
      </c>
      <c r="AP13" s="11" t="str">
        <f>+J13</f>
        <v>3) STOCK</v>
      </c>
    </row>
    <row r="14" spans="1:43" x14ac:dyDescent="0.25">
      <c r="A14" s="4" t="s">
        <v>36</v>
      </c>
      <c r="B14" s="5" t="s">
        <v>61</v>
      </c>
      <c r="C14" s="27" t="str">
        <f>VLOOKUP($B14,[1]SKU!$A$2:$H$1048576,2,FALSE)</f>
        <v>COSTILLAR IWP</v>
      </c>
      <c r="D14" s="26" t="str">
        <f>VLOOKUP($B14,[1]SKU!$A$2:$H$1048576,3,FALSE)</f>
        <v>CERDO</v>
      </c>
      <c r="E14" s="26" t="str">
        <f>VLOOKUP($B14,[1]SKU!$A$2:$H$1048576,4,FALSE)</f>
        <v>BRASIL</v>
      </c>
      <c r="F14" s="26" t="str">
        <f>VLOOKUP($B14,[1]SKU!$A$2:$H$1048576,5,FALSE)</f>
        <v>SEARA</v>
      </c>
      <c r="G14" s="26" t="str">
        <f>VLOOKUP($B14,[1]SKU!$A$2:$H$1048576,6,FALSE)</f>
        <v>CONGELADO</v>
      </c>
      <c r="H14" s="26" t="str">
        <f>VLOOKUP($B14,[1]SKU!$A$2:$H$1048576,7,FALSE)</f>
        <v>-</v>
      </c>
      <c r="I14" s="26" t="str">
        <f>VLOOKUP($B14,[1]SKU!$A$2:$H$1048576,8,FALSE)</f>
        <v>1PC/B - 9-10B/C</v>
      </c>
      <c r="J14" s="26" t="s">
        <v>35</v>
      </c>
      <c r="K14" s="36">
        <f>AO14</f>
        <v>24451.08</v>
      </c>
      <c r="L14" s="29">
        <f>+AE14</f>
        <v>3227.0408000248658</v>
      </c>
      <c r="M14" s="50">
        <v>46554</v>
      </c>
      <c r="N14" s="32">
        <f>+K14*L14</f>
        <v>78904632.764671996</v>
      </c>
      <c r="O14" s="21">
        <f>+L14/(1-0.03)</f>
        <v>3326.8461855926453</v>
      </c>
      <c r="P14" s="21">
        <f>+L14/(1-0.07)</f>
        <v>3469.9363441127593</v>
      </c>
      <c r="Q14" s="53">
        <v>1265386</v>
      </c>
      <c r="R14" s="4">
        <v>940.28</v>
      </c>
      <c r="S14" s="37">
        <v>45839</v>
      </c>
      <c r="T14" s="35">
        <f>+AN14</f>
        <v>1365</v>
      </c>
      <c r="V14" s="40">
        <v>24451.08</v>
      </c>
      <c r="W14" s="40">
        <f>IF(E14="canada",V14/2.20462,IF(E14="usa",V14/2.20462,V14))</f>
        <v>24451.08</v>
      </c>
      <c r="X14" s="63">
        <f>W14/SUM($W$14)</f>
        <v>1</v>
      </c>
      <c r="Y14" s="42">
        <v>80688.56</v>
      </c>
      <c r="Z14" s="44">
        <f>Y14*AH14</f>
        <v>75869839.196799994</v>
      </c>
      <c r="AA14" s="44">
        <f>Z14/W14</f>
        <v>3102.9238461777554</v>
      </c>
      <c r="AB14" s="52">
        <f>VLOOKUP(_xlfn.CONCAT(D14,E14),[1]INTERNACIÓN!$M$5:$N$1048576,2,FALSE)*Z14</f>
        <v>3034793.5678719999</v>
      </c>
      <c r="AC14" s="43">
        <f>Z14+AB14</f>
        <v>78904632.764671996</v>
      </c>
      <c r="AD14" s="45" t="str">
        <f>_xlfn.CONCAT(B14,Q14)</f>
        <v>SPA-281265386</v>
      </c>
      <c r="AE14" s="43">
        <f>AC14/W14</f>
        <v>3227.0408000248658</v>
      </c>
      <c r="AF14" s="46">
        <f>IF(E14="USA",Y14/V14,IF(E14="CANADA",Y14/V14,(Y14/V14)/2.20462))</f>
        <v>1.4968565269334597</v>
      </c>
      <c r="AG14" s="12">
        <f>Y14/W14</f>
        <v>3.2999998364080438</v>
      </c>
      <c r="AH14" s="51">
        <f>IF(R14&lt;&gt;"",R14,"")</f>
        <v>940.28</v>
      </c>
      <c r="AI14" s="4">
        <f>W14</f>
        <v>24451.08</v>
      </c>
      <c r="AJ14" s="47">
        <f>IF(Q14&lt;&gt;"",Q14,"")</f>
        <v>1265386</v>
      </c>
      <c r="AK14" s="35">
        <v>1365</v>
      </c>
      <c r="AL14" s="4">
        <f>AI14/AK14</f>
        <v>17.912879120879122</v>
      </c>
      <c r="AM14" s="35">
        <f>0</f>
        <v>0</v>
      </c>
      <c r="AN14" s="35">
        <f>AK14-AM14</f>
        <v>1365</v>
      </c>
      <c r="AO14" s="11">
        <f>AN14*AL14</f>
        <v>24451.08</v>
      </c>
      <c r="AP14" s="11" t="str">
        <f>+J14</f>
        <v>3) STOCK</v>
      </c>
    </row>
    <row r="15" spans="1:43" x14ac:dyDescent="0.25">
      <c r="A15" s="4" t="s">
        <v>36</v>
      </c>
      <c r="B15" s="5" t="s">
        <v>55</v>
      </c>
      <c r="C15" s="27" t="str">
        <f>VLOOKUP($B15,[1]SKU!$A$2:$H$1048576,2,FALSE)</f>
        <v>PUNTA DE GANSO</v>
      </c>
      <c r="D15" s="26" t="str">
        <f>VLOOKUP($B15,[1]SKU!$A$2:$H$1048576,3,FALSE)</f>
        <v>VACUNO</v>
      </c>
      <c r="E15" s="26" t="str">
        <f>VLOOKUP($B15,[1]SKU!$A$2:$H$1048576,4,FALSE)</f>
        <v>CANADA</v>
      </c>
      <c r="F15" s="26" t="str">
        <f>VLOOKUP($B15,[1]SKU!$A$2:$H$1048576,5,FALSE)</f>
        <v>BLUE RIBBON</v>
      </c>
      <c r="G15" s="26" t="str">
        <f>VLOOKUP($B15,[1]SKU!$A$2:$H$1048576,6,FALSE)</f>
        <v>ENFRIADO</v>
      </c>
      <c r="H15" s="26" t="str">
        <f>VLOOKUP($B15,[1]SKU!$A$2:$H$1048576,7,FALSE)</f>
        <v>AAA</v>
      </c>
      <c r="I15" s="26" t="str">
        <f>VLOOKUP($B15,[1]SKU!$A$2:$H$1048576,8,FALSE)</f>
        <v>1PC/B - 10B/C</v>
      </c>
      <c r="J15" s="26" t="s">
        <v>35</v>
      </c>
      <c r="K15" s="36">
        <f t="shared" ref="K15:K19" si="22">AO15</f>
        <v>482.51999999999992</v>
      </c>
      <c r="L15" s="29">
        <f t="shared" ref="L15:L19" si="23">+AE15</f>
        <v>15475.087411920749</v>
      </c>
      <c r="M15" s="50">
        <v>45923</v>
      </c>
      <c r="N15" s="32">
        <f t="shared" ref="N15:N19" si="24">+K15*L15</f>
        <v>7467039.1779999984</v>
      </c>
      <c r="O15" s="21">
        <f t="shared" ref="O15:O19" si="25">+L15/(1-0.03)</f>
        <v>15953.698362804897</v>
      </c>
      <c r="P15" s="21">
        <f t="shared" ref="P15:P19" si="26">+L15/(1-0.07)</f>
        <v>16639.878937549194</v>
      </c>
      <c r="Q15" s="53">
        <v>9091712385</v>
      </c>
      <c r="R15" s="33">
        <v>940</v>
      </c>
      <c r="S15" s="37">
        <v>45839</v>
      </c>
      <c r="T15" s="35">
        <f t="shared" ref="T15:T19" si="27">+AN15</f>
        <v>26</v>
      </c>
      <c r="V15" s="40">
        <v>482.52</v>
      </c>
      <c r="W15" s="40">
        <v>482.52</v>
      </c>
      <c r="X15" s="41">
        <f>SUM(W15)/SUM($W$15:$W$20)</f>
        <v>0.18414263688958768</v>
      </c>
      <c r="Y15" s="42">
        <v>7712.29</v>
      </c>
      <c r="Z15" s="44">
        <f t="shared" ref="Z15:Z19" si="28">Y15*AH15</f>
        <v>7249552.5999999996</v>
      </c>
      <c r="AA15" s="44">
        <f t="shared" ref="AA15:AA19" si="29">Z15/W15</f>
        <v>15024.356710602669</v>
      </c>
      <c r="AB15" s="52">
        <f>VLOOKUP(_xlfn.CONCAT(D15,E15),[1]INTERNACIÓN!$M$5:$N$1048576,2,FALSE)*Z15</f>
        <v>217486.57799999998</v>
      </c>
      <c r="AC15" s="43">
        <f t="shared" ref="AC15:AC19" si="30">Z15+AB15</f>
        <v>7467039.1779999994</v>
      </c>
      <c r="AD15" s="45" t="str">
        <f t="shared" ref="AD15:AD19" si="31">_xlfn.CONCAT(B15,Q15)</f>
        <v>C4807AWFR9091712385</v>
      </c>
      <c r="AE15" s="43">
        <f t="shared" ref="AE15:AE19" si="32">AC15/W15</f>
        <v>15475.087411920749</v>
      </c>
      <c r="AF15" s="46">
        <f t="shared" ref="AF15:AF19" si="33">IF(E15="USA",Y15/V15,IF(E15="CANADA",Y15/V15,(Y15/V15)/2.20462))</f>
        <v>15.983358202768798</v>
      </c>
      <c r="AG15" s="12">
        <f t="shared" ref="AG15:AG19" si="34">Y15/W15</f>
        <v>15.983358202768798</v>
      </c>
      <c r="AH15" s="51">
        <f t="shared" ref="AH15:AH19" si="35">IF(R15&lt;&gt;"",R15,"")</f>
        <v>940</v>
      </c>
      <c r="AI15" s="4">
        <f t="shared" ref="AI15:AI19" si="36">W15</f>
        <v>482.52</v>
      </c>
      <c r="AJ15" s="47">
        <f t="shared" ref="AJ15:AJ19" si="37">IF(Q15&lt;&gt;"",Q15,"")</f>
        <v>9091712385</v>
      </c>
      <c r="AK15" s="35">
        <v>26</v>
      </c>
      <c r="AL15" s="4">
        <f t="shared" ref="AL15:AL19" si="38">AI15/AK15</f>
        <v>18.558461538461536</v>
      </c>
      <c r="AM15" s="35">
        <f>0</f>
        <v>0</v>
      </c>
      <c r="AN15" s="35">
        <f t="shared" ref="AN15:AN19" si="39">AK15-AM15</f>
        <v>26</v>
      </c>
      <c r="AO15" s="11">
        <f t="shared" ref="AO15:AO19" si="40">AN15*AL15</f>
        <v>482.51999999999992</v>
      </c>
      <c r="AP15" s="11" t="str">
        <f t="shared" ref="AP15:AP19" si="41">+J15</f>
        <v>3) STOCK</v>
      </c>
    </row>
    <row r="16" spans="1:43" x14ac:dyDescent="0.25">
      <c r="A16" s="4" t="s">
        <v>36</v>
      </c>
      <c r="B16" s="5" t="s">
        <v>56</v>
      </c>
      <c r="C16" s="27" t="str">
        <f>VLOOKUP($B16,[1]SKU!$A$2:$H$1048576,2,FALSE)</f>
        <v>PUNTA PALETA</v>
      </c>
      <c r="D16" s="26" t="str">
        <f>VLOOKUP($B16,[1]SKU!$A$2:$H$1048576,3,FALSE)</f>
        <v>VACUNO</v>
      </c>
      <c r="E16" s="26" t="str">
        <f>VLOOKUP($B16,[1]SKU!$A$2:$H$1048576,4,FALSE)</f>
        <v>CANADA</v>
      </c>
      <c r="F16" s="26" t="str">
        <f>VLOOKUP($B16,[1]SKU!$A$2:$H$1048576,5,FALSE)</f>
        <v>BLUE RIBBON</v>
      </c>
      <c r="G16" s="26" t="str">
        <f>VLOOKUP($B16,[1]SKU!$A$2:$H$1048576,6,FALSE)</f>
        <v>ENFRIADO</v>
      </c>
      <c r="H16" s="26" t="str">
        <f>VLOOKUP($B16,[1]SKU!$A$2:$H$1048576,7,FALSE)</f>
        <v>AAA</v>
      </c>
      <c r="I16" s="26" t="str">
        <f>VLOOKUP($B16,[1]SKU!$A$2:$H$1048576,8,FALSE)</f>
        <v>4PC/B - 12B/C</v>
      </c>
      <c r="J16" s="26" t="s">
        <v>35</v>
      </c>
      <c r="K16" s="36">
        <f t="shared" si="22"/>
        <v>274.35000000000002</v>
      </c>
      <c r="L16" s="29">
        <f t="shared" si="23"/>
        <v>17289.401669400402</v>
      </c>
      <c r="M16" s="50">
        <v>45923</v>
      </c>
      <c r="N16" s="32">
        <f t="shared" si="24"/>
        <v>4743347.3480000012</v>
      </c>
      <c r="O16" s="21">
        <f t="shared" si="25"/>
        <v>17824.125432371548</v>
      </c>
      <c r="P16" s="21">
        <f t="shared" si="26"/>
        <v>18590.754483226239</v>
      </c>
      <c r="Q16" s="53">
        <v>9091712385</v>
      </c>
      <c r="R16" s="33">
        <v>940</v>
      </c>
      <c r="S16" s="37">
        <v>45839</v>
      </c>
      <c r="T16" s="35">
        <f t="shared" si="27"/>
        <v>14</v>
      </c>
      <c r="V16" s="40">
        <v>274.35000000000002</v>
      </c>
      <c r="W16" s="40">
        <v>274.35000000000002</v>
      </c>
      <c r="X16" s="41">
        <f t="shared" ref="X16:X20" si="42">SUM(W16)/SUM($W$15:$W$20)</f>
        <v>0.10469935428719718</v>
      </c>
      <c r="Y16" s="42">
        <v>4899.1400000000003</v>
      </c>
      <c r="Z16" s="44">
        <f t="shared" si="28"/>
        <v>4605191.6000000006</v>
      </c>
      <c r="AA16" s="44">
        <f t="shared" si="29"/>
        <v>16785.826863495535</v>
      </c>
      <c r="AB16" s="52">
        <f>VLOOKUP(_xlfn.CONCAT(D16,E16),[1]INTERNACIÓN!$M$5:$N$1048576,2,FALSE)*Z16</f>
        <v>138155.74800000002</v>
      </c>
      <c r="AC16" s="43">
        <f t="shared" si="30"/>
        <v>4743347.3480000002</v>
      </c>
      <c r="AD16" s="45" t="str">
        <f t="shared" si="31"/>
        <v>C1807AWFR9091712385</v>
      </c>
      <c r="AE16" s="43">
        <f t="shared" si="32"/>
        <v>17289.401669400402</v>
      </c>
      <c r="AF16" s="46">
        <f t="shared" si="33"/>
        <v>17.857262620739931</v>
      </c>
      <c r="AG16" s="12">
        <f t="shared" si="34"/>
        <v>17.857262620739931</v>
      </c>
      <c r="AH16" s="51">
        <f t="shared" si="35"/>
        <v>940</v>
      </c>
      <c r="AI16" s="4">
        <f t="shared" si="36"/>
        <v>274.35000000000002</v>
      </c>
      <c r="AJ16" s="47">
        <f t="shared" si="37"/>
        <v>9091712385</v>
      </c>
      <c r="AK16" s="35">
        <v>14</v>
      </c>
      <c r="AL16" s="4">
        <f t="shared" si="38"/>
        <v>19.596428571428572</v>
      </c>
      <c r="AM16" s="35">
        <f>0</f>
        <v>0</v>
      </c>
      <c r="AN16" s="35">
        <f t="shared" si="39"/>
        <v>14</v>
      </c>
      <c r="AO16" s="11">
        <f t="shared" si="40"/>
        <v>274.35000000000002</v>
      </c>
      <c r="AP16" s="11" t="str">
        <f t="shared" si="41"/>
        <v>3) STOCK</v>
      </c>
    </row>
    <row r="17" spans="1:42" x14ac:dyDescent="0.25">
      <c r="A17" s="4" t="s">
        <v>36</v>
      </c>
      <c r="B17" s="5" t="s">
        <v>57</v>
      </c>
      <c r="C17" s="27" t="str">
        <f>VLOOKUP($B17,[1]SKU!$A$2:$H$1048576,2,FALSE)</f>
        <v>PALANCA</v>
      </c>
      <c r="D17" s="26" t="str">
        <f>VLOOKUP($B17,[1]SKU!$A$2:$H$1048576,3,FALSE)</f>
        <v>VACUNO</v>
      </c>
      <c r="E17" s="26" t="str">
        <f>VLOOKUP($B17,[1]SKU!$A$2:$H$1048576,4,FALSE)</f>
        <v>CANADA</v>
      </c>
      <c r="F17" s="26" t="str">
        <f>VLOOKUP($B17,[1]SKU!$A$2:$H$1048576,5,FALSE)</f>
        <v>BLUE RIBBON</v>
      </c>
      <c r="G17" s="26" t="str">
        <f>VLOOKUP($B17,[1]SKU!$A$2:$H$1048576,6,FALSE)</f>
        <v>ENFRIADO</v>
      </c>
      <c r="H17" s="26" t="str">
        <f>VLOOKUP($B17,[1]SKU!$A$2:$H$1048576,7,FALSE)</f>
        <v>AAA</v>
      </c>
      <c r="I17" s="26" t="str">
        <f>VLOOKUP($B17,[1]SKU!$A$2:$H$1048576,8,FALSE)</f>
        <v>1PC/B - 18B/C</v>
      </c>
      <c r="J17" s="26" t="s">
        <v>35</v>
      </c>
      <c r="K17" s="36">
        <f t="shared" si="22"/>
        <v>252.03000000000003</v>
      </c>
      <c r="L17" s="29">
        <f t="shared" si="23"/>
        <v>17823.016521842634</v>
      </c>
      <c r="M17" s="50">
        <v>45923</v>
      </c>
      <c r="N17" s="32">
        <f t="shared" si="24"/>
        <v>4491934.8539999994</v>
      </c>
      <c r="O17" s="21">
        <f t="shared" si="25"/>
        <v>18374.243836951169</v>
      </c>
      <c r="P17" s="21">
        <f t="shared" si="26"/>
        <v>19164.533894454446</v>
      </c>
      <c r="Q17" s="53">
        <v>9091712385</v>
      </c>
      <c r="R17" s="33">
        <v>940</v>
      </c>
      <c r="S17" s="37">
        <v>45839</v>
      </c>
      <c r="T17" s="35">
        <f t="shared" si="27"/>
        <v>12</v>
      </c>
      <c r="V17" s="40">
        <v>252.03</v>
      </c>
      <c r="W17" s="40">
        <v>252.03</v>
      </c>
      <c r="X17" s="41">
        <f t="shared" si="42"/>
        <v>9.6181440718069264E-2</v>
      </c>
      <c r="Y17" s="42">
        <v>4639.47</v>
      </c>
      <c r="Z17" s="44">
        <f t="shared" si="28"/>
        <v>4361101.8</v>
      </c>
      <c r="AA17" s="44">
        <f t="shared" si="29"/>
        <v>17303.899535769549</v>
      </c>
      <c r="AB17" s="52">
        <f>VLOOKUP(_xlfn.CONCAT(D17,E17),[1]INTERNACIÓN!$M$5:$N$1048576,2,FALSE)*Z17</f>
        <v>130833.05399999999</v>
      </c>
      <c r="AC17" s="43">
        <f t="shared" si="30"/>
        <v>4491934.8539999994</v>
      </c>
      <c r="AD17" s="45" t="str">
        <f t="shared" si="31"/>
        <v>C5167AWFR9091712385</v>
      </c>
      <c r="AE17" s="43">
        <f t="shared" si="32"/>
        <v>17823.016521842634</v>
      </c>
      <c r="AF17" s="46">
        <f t="shared" si="33"/>
        <v>18.40840376145697</v>
      </c>
      <c r="AG17" s="12">
        <f t="shared" si="34"/>
        <v>18.40840376145697</v>
      </c>
      <c r="AH17" s="51">
        <f t="shared" si="35"/>
        <v>940</v>
      </c>
      <c r="AI17" s="4">
        <f t="shared" si="36"/>
        <v>252.03</v>
      </c>
      <c r="AJ17" s="47">
        <f t="shared" si="37"/>
        <v>9091712385</v>
      </c>
      <c r="AK17" s="35">
        <v>12</v>
      </c>
      <c r="AL17" s="4">
        <f t="shared" si="38"/>
        <v>21.002500000000001</v>
      </c>
      <c r="AM17" s="35">
        <f>0</f>
        <v>0</v>
      </c>
      <c r="AN17" s="35">
        <f t="shared" si="39"/>
        <v>12</v>
      </c>
      <c r="AO17" s="11">
        <f t="shared" si="40"/>
        <v>252.03000000000003</v>
      </c>
      <c r="AP17" s="11" t="str">
        <f t="shared" si="41"/>
        <v>3) STOCK</v>
      </c>
    </row>
    <row r="18" spans="1:42" x14ac:dyDescent="0.25">
      <c r="A18" s="4" t="s">
        <v>36</v>
      </c>
      <c r="B18" s="5" t="s">
        <v>58</v>
      </c>
      <c r="C18" s="27" t="str">
        <f>VLOOKUP($B18,[1]SKU!$A$2:$H$1048576,2,FALSE)</f>
        <v>PUNTA PICANA</v>
      </c>
      <c r="D18" s="26" t="str">
        <f>VLOOKUP($B18,[1]SKU!$A$2:$H$1048576,3,FALSE)</f>
        <v>VACUNO</v>
      </c>
      <c r="E18" s="26" t="str">
        <f>VLOOKUP($B18,[1]SKU!$A$2:$H$1048576,4,FALSE)</f>
        <v>CANADA</v>
      </c>
      <c r="F18" s="26" t="str">
        <f>VLOOKUP($B18,[1]SKU!$A$2:$H$1048576,5,FALSE)</f>
        <v>BLUE RIBBON</v>
      </c>
      <c r="G18" s="26" t="str">
        <f>VLOOKUP($B18,[1]SKU!$A$2:$H$1048576,6,FALSE)</f>
        <v>ENFRIADO</v>
      </c>
      <c r="H18" s="26" t="str">
        <f>VLOOKUP($B18,[1]SKU!$A$2:$H$1048576,7,FALSE)</f>
        <v>AAA</v>
      </c>
      <c r="I18" s="26" t="str">
        <f>VLOOKUP($B18,[1]SKU!$A$2:$H$1048576,8,FALSE)</f>
        <v>1PC/B - 10B/C</v>
      </c>
      <c r="J18" s="26" t="s">
        <v>35</v>
      </c>
      <c r="K18" s="36">
        <f t="shared" si="22"/>
        <v>487</v>
      </c>
      <c r="L18" s="29">
        <f t="shared" si="23"/>
        <v>11526.271893223819</v>
      </c>
      <c r="M18" s="50">
        <v>45923</v>
      </c>
      <c r="N18" s="32">
        <f t="shared" si="24"/>
        <v>5613294.4119999995</v>
      </c>
      <c r="O18" s="21">
        <f t="shared" si="25"/>
        <v>11882.754529096721</v>
      </c>
      <c r="P18" s="21">
        <f t="shared" si="26"/>
        <v>12393.840745401956</v>
      </c>
      <c r="Q18" s="53">
        <v>9091712385</v>
      </c>
      <c r="R18" s="33">
        <v>940</v>
      </c>
      <c r="S18" s="37">
        <v>45839</v>
      </c>
      <c r="T18" s="35">
        <f t="shared" si="27"/>
        <v>24</v>
      </c>
      <c r="V18" s="40">
        <v>487</v>
      </c>
      <c r="W18" s="40">
        <v>487</v>
      </c>
      <c r="X18" s="41">
        <f t="shared" si="42"/>
        <v>0.1858523256346456</v>
      </c>
      <c r="Y18" s="42">
        <v>5797.66</v>
      </c>
      <c r="Z18" s="44">
        <f t="shared" si="28"/>
        <v>5449800.3999999994</v>
      </c>
      <c r="AA18" s="44">
        <f t="shared" si="29"/>
        <v>11190.555236139629</v>
      </c>
      <c r="AB18" s="52">
        <f>VLOOKUP(_xlfn.CONCAT(D18,E18),[1]INTERNACIÓN!$M$5:$N$1048576,2,FALSE)*Z18</f>
        <v>163494.01199999999</v>
      </c>
      <c r="AC18" s="43">
        <f t="shared" si="30"/>
        <v>5613294.4119999995</v>
      </c>
      <c r="AD18" s="45" t="str">
        <f t="shared" si="31"/>
        <v>C4547AWFR9091712385</v>
      </c>
      <c r="AE18" s="43">
        <f t="shared" si="32"/>
        <v>11526.271893223819</v>
      </c>
      <c r="AF18" s="46">
        <f t="shared" si="33"/>
        <v>11.904845995893224</v>
      </c>
      <c r="AG18" s="12">
        <f t="shared" si="34"/>
        <v>11.904845995893224</v>
      </c>
      <c r="AH18" s="51">
        <f t="shared" si="35"/>
        <v>940</v>
      </c>
      <c r="AI18" s="4">
        <f t="shared" si="36"/>
        <v>487</v>
      </c>
      <c r="AJ18" s="47">
        <f t="shared" si="37"/>
        <v>9091712385</v>
      </c>
      <c r="AK18" s="35">
        <v>24</v>
      </c>
      <c r="AL18" s="4">
        <f t="shared" si="38"/>
        <v>20.291666666666668</v>
      </c>
      <c r="AM18" s="35">
        <f>0</f>
        <v>0</v>
      </c>
      <c r="AN18" s="35">
        <f t="shared" si="39"/>
        <v>24</v>
      </c>
      <c r="AO18" s="11">
        <f t="shared" si="40"/>
        <v>487</v>
      </c>
      <c r="AP18" s="11" t="str">
        <f t="shared" si="41"/>
        <v>3) STOCK</v>
      </c>
    </row>
    <row r="19" spans="1:42" x14ac:dyDescent="0.25">
      <c r="A19" s="4" t="s">
        <v>36</v>
      </c>
      <c r="B19" s="5" t="s">
        <v>59</v>
      </c>
      <c r="C19" s="27" t="str">
        <f>VLOOKUP($B19,[1]SKU!$A$2:$H$1048576,2,FALSE)</f>
        <v>ENTRAÑA</v>
      </c>
      <c r="D19" s="26" t="str">
        <f>VLOOKUP($B19,[1]SKU!$A$2:$H$1048576,3,FALSE)</f>
        <v>VACUNO</v>
      </c>
      <c r="E19" s="26" t="str">
        <f>VLOOKUP($B19,[1]SKU!$A$2:$H$1048576,4,FALSE)</f>
        <v>CANADA</v>
      </c>
      <c r="F19" s="26" t="str">
        <f>VLOOKUP($B19,[1]SKU!$A$2:$H$1048576,5,FALSE)</f>
        <v>BLUE RIBBON</v>
      </c>
      <c r="G19" s="26" t="str">
        <f>VLOOKUP($B19,[1]SKU!$A$2:$H$1048576,6,FALSE)</f>
        <v>ENFRIADO</v>
      </c>
      <c r="H19" s="26" t="str">
        <f>VLOOKUP($B19,[1]SKU!$A$2:$H$1048576,7,FALSE)</f>
        <v>AAA</v>
      </c>
      <c r="I19" s="26" t="str">
        <f>VLOOKUP($B19,[1]SKU!$A$2:$H$1048576,8,FALSE)</f>
        <v>1PC/B - 16B/C</v>
      </c>
      <c r="J19" s="26" t="s">
        <v>35</v>
      </c>
      <c r="K19" s="36">
        <f t="shared" si="22"/>
        <v>1011.1700000000001</v>
      </c>
      <c r="L19" s="29">
        <f t="shared" si="23"/>
        <v>20277.689258977221</v>
      </c>
      <c r="M19" s="50">
        <v>45923</v>
      </c>
      <c r="N19" s="32">
        <f t="shared" si="24"/>
        <v>20504191.047999997</v>
      </c>
      <c r="O19" s="21">
        <f t="shared" si="25"/>
        <v>20904.834287605383</v>
      </c>
      <c r="P19" s="21">
        <f t="shared" si="26"/>
        <v>21803.966945136799</v>
      </c>
      <c r="Q19" s="53">
        <v>9091712385</v>
      </c>
      <c r="R19" s="33">
        <v>940</v>
      </c>
      <c r="S19" s="37">
        <v>45839</v>
      </c>
      <c r="T19" s="35">
        <f t="shared" si="27"/>
        <v>53</v>
      </c>
      <c r="V19" s="40">
        <v>1011.17</v>
      </c>
      <c r="W19" s="40">
        <v>1011.17</v>
      </c>
      <c r="X19" s="41">
        <f t="shared" si="42"/>
        <v>0.38588972507594371</v>
      </c>
      <c r="Y19" s="42">
        <v>21177.64</v>
      </c>
      <c r="Z19" s="44">
        <f t="shared" si="28"/>
        <v>19906981.599999998</v>
      </c>
      <c r="AA19" s="44">
        <f t="shared" si="29"/>
        <v>19687.076950463324</v>
      </c>
      <c r="AB19" s="52">
        <f>VLOOKUP(_xlfn.CONCAT(D19,E19),[1]INTERNACIÓN!$M$5:$N$1048576,2,FALSE)*Z19</f>
        <v>597209.44799999986</v>
      </c>
      <c r="AC19" s="43">
        <f t="shared" si="30"/>
        <v>20504191.047999997</v>
      </c>
      <c r="AD19" s="45" t="str">
        <f t="shared" si="31"/>
        <v>C3877AWFR9091712385</v>
      </c>
      <c r="AE19" s="43">
        <f t="shared" si="32"/>
        <v>20277.689258977221</v>
      </c>
      <c r="AF19" s="46">
        <f t="shared" si="33"/>
        <v>20.943698883471622</v>
      </c>
      <c r="AG19" s="12">
        <f t="shared" si="34"/>
        <v>20.943698883471622</v>
      </c>
      <c r="AH19" s="51">
        <f t="shared" si="35"/>
        <v>940</v>
      </c>
      <c r="AI19" s="4">
        <f t="shared" si="36"/>
        <v>1011.17</v>
      </c>
      <c r="AJ19" s="47">
        <f t="shared" si="37"/>
        <v>9091712385</v>
      </c>
      <c r="AK19" s="35">
        <v>53</v>
      </c>
      <c r="AL19" s="4">
        <f t="shared" si="38"/>
        <v>19.07867924528302</v>
      </c>
      <c r="AM19" s="35">
        <f>0</f>
        <v>0</v>
      </c>
      <c r="AN19" s="35">
        <f t="shared" si="39"/>
        <v>53</v>
      </c>
      <c r="AO19" s="11">
        <f t="shared" si="40"/>
        <v>1011.1700000000001</v>
      </c>
      <c r="AP19" s="11" t="str">
        <f t="shared" si="41"/>
        <v>3) STOCK</v>
      </c>
    </row>
    <row r="20" spans="1:42" x14ac:dyDescent="0.25">
      <c r="A20" s="4" t="s">
        <v>36</v>
      </c>
      <c r="B20" s="5" t="s">
        <v>60</v>
      </c>
      <c r="C20" s="27" t="str">
        <f>VLOOKUP($B20,[1]SKU!$A$2:$H$1048576,2,FALSE)</f>
        <v>TAPABARRIGA/ARRACHERA</v>
      </c>
      <c r="D20" s="26" t="str">
        <f>VLOOKUP($B20,[1]SKU!$A$2:$H$1048576,3,FALSE)</f>
        <v>VACUNO</v>
      </c>
      <c r="E20" s="26" t="str">
        <f>VLOOKUP($B20,[1]SKU!$A$2:$H$1048576,4,FALSE)</f>
        <v>CANADA</v>
      </c>
      <c r="F20" s="26" t="str">
        <f>VLOOKUP($B20,[1]SKU!$A$2:$H$1048576,5,FALSE)</f>
        <v>BLUE RIBBON</v>
      </c>
      <c r="G20" s="26" t="str">
        <f>VLOOKUP($B20,[1]SKU!$A$2:$H$1048576,6,FALSE)</f>
        <v>ENFRIADO</v>
      </c>
      <c r="H20" s="26" t="str">
        <f>VLOOKUP($B20,[1]SKU!$A$2:$H$1048576,7,FALSE)</f>
        <v>AAA</v>
      </c>
      <c r="I20" s="26" t="str">
        <f>VLOOKUP($B20,[1]SKU!$A$2:$H$1048576,8,FALSE)</f>
        <v>1PC/B - 13B/C</v>
      </c>
      <c r="J20" s="26" t="s">
        <v>35</v>
      </c>
      <c r="K20" s="36">
        <f>AO20</f>
        <v>113.29</v>
      </c>
      <c r="L20" s="29">
        <f>+AE20</f>
        <v>17075.923506046431</v>
      </c>
      <c r="M20" s="50">
        <v>45923</v>
      </c>
      <c r="N20" s="32">
        <f>+K20*L20</f>
        <v>1934531.3740000003</v>
      </c>
      <c r="O20" s="21">
        <f>+L20/(1-0.03)</f>
        <v>17604.044851594259</v>
      </c>
      <c r="P20" s="21">
        <f>+L20/(1-0.07)</f>
        <v>18361.208071017667</v>
      </c>
      <c r="Q20" s="53">
        <v>9091712385</v>
      </c>
      <c r="R20" s="33">
        <v>940</v>
      </c>
      <c r="S20" s="37">
        <v>45839</v>
      </c>
      <c r="T20" s="35">
        <f>+AN20</f>
        <v>6</v>
      </c>
      <c r="V20" s="40">
        <v>113.29</v>
      </c>
      <c r="W20" s="40">
        <v>113.29</v>
      </c>
      <c r="X20" s="41">
        <f t="shared" si="42"/>
        <v>4.3234517394556471E-2</v>
      </c>
      <c r="Y20" s="42">
        <v>1998.07</v>
      </c>
      <c r="Z20" s="44">
        <f>Y20*AH20</f>
        <v>1878185.8</v>
      </c>
      <c r="AA20" s="44">
        <f>Z20/W20</f>
        <v>16578.56651072469</v>
      </c>
      <c r="AB20" s="52">
        <f>VLOOKUP(_xlfn.CONCAT(D20,E20),[1]INTERNACIÓN!$M$5:$N$1048576,2,FALSE)*Z20</f>
        <v>56345.574000000001</v>
      </c>
      <c r="AC20" s="43">
        <f>Z20+AB20</f>
        <v>1934531.3740000001</v>
      </c>
      <c r="AD20" s="45" t="str">
        <f>_xlfn.CONCAT(B20,Q20)</f>
        <v>C3107AWFR9091712385</v>
      </c>
      <c r="AE20" s="43">
        <f>AC20/W20</f>
        <v>17075.923506046431</v>
      </c>
      <c r="AF20" s="46">
        <f>IF(E20="USA",Y20/V20,IF(E20="CANADA",Y20/V20,(Y20/V20)/2.20462))</f>
        <v>17.636772883749668</v>
      </c>
      <c r="AG20" s="12">
        <f>Y20/W20</f>
        <v>17.636772883749668</v>
      </c>
      <c r="AH20" s="51">
        <f>IF(R20&lt;&gt;"",R20,"")</f>
        <v>940</v>
      </c>
      <c r="AI20" s="4">
        <f>W20</f>
        <v>113.29</v>
      </c>
      <c r="AJ20" s="47">
        <f>IF(Q20&lt;&gt;"",Q20,"")</f>
        <v>9091712385</v>
      </c>
      <c r="AK20" s="35">
        <v>6</v>
      </c>
      <c r="AL20" s="4">
        <f>AI20/AK20</f>
        <v>18.881666666666668</v>
      </c>
      <c r="AM20" s="35">
        <f>0</f>
        <v>0</v>
      </c>
      <c r="AN20" s="35">
        <f>AK20-AM20</f>
        <v>6</v>
      </c>
      <c r="AO20" s="11">
        <f>AN20*AL20</f>
        <v>113.29</v>
      </c>
      <c r="AP20" s="11" t="str">
        <f>+J20</f>
        <v>3) STOCK</v>
      </c>
    </row>
    <row r="21" spans="1:42" x14ac:dyDescent="0.25">
      <c r="A21" s="4" t="s">
        <v>36</v>
      </c>
      <c r="B21" s="5">
        <v>984</v>
      </c>
      <c r="C21" s="27" t="str">
        <f>VLOOKUP($B21,[1]SKU!$A$2:$H$1048576,2,FALSE)</f>
        <v>POSTA ROSADA</v>
      </c>
      <c r="D21" s="26" t="str">
        <f>VLOOKUP($B21,[1]SKU!$A$2:$H$1048576,3,FALSE)</f>
        <v>VACUNO</v>
      </c>
      <c r="E21" s="26" t="str">
        <f>VLOOKUP($B21,[1]SKU!$A$2:$H$1048576,4,FALSE)</f>
        <v>BRASIL</v>
      </c>
      <c r="F21" s="26" t="str">
        <f>VLOOKUP($B21,[1]SKU!$A$2:$H$1048576,5,FALSE)</f>
        <v>FRIBOI</v>
      </c>
      <c r="G21" s="26" t="str">
        <f>VLOOKUP($B21,[1]SKU!$A$2:$H$1048576,6,FALSE)</f>
        <v>ENFRIADO</v>
      </c>
      <c r="H21" s="26" t="str">
        <f>VLOOKUP($B21,[1]SKU!$A$2:$H$1048576,7,FALSE)</f>
        <v>V</v>
      </c>
      <c r="I21" s="26" t="str">
        <f>VLOOKUP($B21,[1]SKU!$A$2:$H$1048576,8,FALSE)</f>
        <v>1PC/B - 3-4B/C</v>
      </c>
      <c r="J21" s="26" t="s">
        <v>35</v>
      </c>
      <c r="K21" s="36">
        <f t="shared" ref="K21:K27" si="43">AO21</f>
        <v>17130.621999999999</v>
      </c>
      <c r="L21" s="29">
        <f t="shared" ref="L21:L27" si="44">+AE21</f>
        <v>5906.0197626215786</v>
      </c>
      <c r="M21" s="50">
        <v>45921</v>
      </c>
      <c r="N21" s="32">
        <f t="shared" ref="N21:N27" si="45">+K21*L21</f>
        <v>101173792.07799999</v>
      </c>
      <c r="O21" s="21">
        <f t="shared" ref="O21:O27" si="46">+L21/(1-0.03)</f>
        <v>6088.6801676511122</v>
      </c>
      <c r="P21" s="21">
        <f t="shared" ref="P21:P27" si="47">+L21/(1-0.07)</f>
        <v>6350.5588845393322</v>
      </c>
      <c r="Q21" s="56" t="s">
        <v>71</v>
      </c>
      <c r="R21" s="33">
        <v>940</v>
      </c>
      <c r="S21" s="37">
        <v>45839</v>
      </c>
      <c r="T21" s="35">
        <f t="shared" ref="T21:T27" si="48">+AN21</f>
        <v>811</v>
      </c>
      <c r="U21" s="39" t="s">
        <v>62</v>
      </c>
      <c r="V21" s="40">
        <v>17130.621999999999</v>
      </c>
      <c r="W21" s="40">
        <f t="shared" ref="W21:W27" si="49">IF(E21="canada",V21/2.20462,IF(E21="usa",V21/2.20462,V21))</f>
        <v>17130.621999999999</v>
      </c>
      <c r="X21" s="41">
        <f>SUM(W21)/SUM($W$21:$W$28)</f>
        <v>0.70104901443781154</v>
      </c>
      <c r="Y21" s="42">
        <v>104496.79</v>
      </c>
      <c r="Z21" s="44">
        <f t="shared" ref="Z21:Z27" si="50">Y21*AH21</f>
        <v>98226982.599999994</v>
      </c>
      <c r="AA21" s="44">
        <f t="shared" ref="AA21:AA27" si="51">Z21/W21</f>
        <v>5733.9997695355132</v>
      </c>
      <c r="AB21" s="52">
        <f>VLOOKUP(_xlfn.CONCAT(D21,E21),[1]INTERNACIÓN!$M$5:$N$1048576,2,FALSE)*Z21</f>
        <v>2946809.4779999997</v>
      </c>
      <c r="AC21" s="43">
        <f t="shared" ref="AC21:AC27" si="52">Z21+AB21</f>
        <v>101173792.07799999</v>
      </c>
      <c r="AD21" s="45" t="str">
        <f t="shared" ref="AD21:AD27" si="53">_xlfn.CONCAT(B21,Q21)</f>
        <v>98461057687-3</v>
      </c>
      <c r="AE21" s="43">
        <f t="shared" ref="AE21:AE27" si="54">AC21/W21</f>
        <v>5906.0197626215786</v>
      </c>
      <c r="AF21" s="46">
        <f t="shared" ref="AF21:AF27" si="55">IF(E21="USA",Y21/V21,IF(E21="CANADA",Y21/V21,(Y21/V21)/2.20462))</f>
        <v>2.7669166363477675</v>
      </c>
      <c r="AG21" s="12">
        <f t="shared" ref="AG21:AG27" si="56">Y21/W21</f>
        <v>6.0999997548250144</v>
      </c>
      <c r="AH21" s="51">
        <f t="shared" ref="AH21:AH27" si="57">IF(R21&lt;&gt;"",R21,"")</f>
        <v>940</v>
      </c>
      <c r="AI21" s="4">
        <f t="shared" ref="AI21:AI27" si="58">W21</f>
        <v>17130.621999999999</v>
      </c>
      <c r="AJ21" s="47" t="str">
        <f t="shared" ref="AJ21:AJ27" si="59">IF(Q21&lt;&gt;"",Q21,"")</f>
        <v>61057687-3</v>
      </c>
      <c r="AK21" s="35">
        <v>811</v>
      </c>
      <c r="AL21" s="4">
        <f t="shared" ref="AL21:AL27" si="60">AI21/AK21</f>
        <v>21.122838471023428</v>
      </c>
      <c r="AM21" s="35">
        <f>0</f>
        <v>0</v>
      </c>
      <c r="AN21" s="35">
        <f t="shared" ref="AN21:AN27" si="61">AK21-AM21</f>
        <v>811</v>
      </c>
      <c r="AO21" s="11">
        <f t="shared" ref="AO21:AO27" si="62">AN21*AL21</f>
        <v>17130.621999999999</v>
      </c>
      <c r="AP21" s="11" t="str">
        <f t="shared" ref="AP21:AP27" si="63">+J21</f>
        <v>3) STOCK</v>
      </c>
    </row>
    <row r="22" spans="1:42" x14ac:dyDescent="0.25">
      <c r="A22" s="4" t="s">
        <v>36</v>
      </c>
      <c r="B22" s="5">
        <v>1047</v>
      </c>
      <c r="C22" s="27" t="str">
        <f>VLOOKUP($B22,[1]SKU!$A$2:$H$1048576,2,FALSE)</f>
        <v>LOMO LISO</v>
      </c>
      <c r="D22" s="26" t="str">
        <f>VLOOKUP($B22,[1]SKU!$A$2:$H$1048576,3,FALSE)</f>
        <v>VACUNO</v>
      </c>
      <c r="E22" s="26" t="str">
        <f>VLOOKUP($B22,[1]SKU!$A$2:$H$1048576,4,FALSE)</f>
        <v>BRASIL</v>
      </c>
      <c r="F22" s="26" t="str">
        <f>VLOOKUP($B22,[1]SKU!$A$2:$H$1048576,5,FALSE)</f>
        <v>FRIBOI</v>
      </c>
      <c r="G22" s="26" t="str">
        <f>VLOOKUP($B22,[1]SKU!$A$2:$H$1048576,6,FALSE)</f>
        <v>ENFRIADO</v>
      </c>
      <c r="H22" s="26" t="str">
        <f>VLOOKUP($B22,[1]SKU!$A$2:$H$1048576,7,FALSE)</f>
        <v>V</v>
      </c>
      <c r="I22" s="26" t="str">
        <f>VLOOKUP($B22,[1]SKU!$A$2:$H$1048576,8,FALSE)</f>
        <v>1PC/B - 3-6B/C</v>
      </c>
      <c r="J22" s="26" t="s">
        <v>35</v>
      </c>
      <c r="K22" s="36">
        <f t="shared" si="43"/>
        <v>468.69100000000003</v>
      </c>
      <c r="L22" s="29">
        <f t="shared" si="44"/>
        <v>7067.8511172606268</v>
      </c>
      <c r="M22" s="50">
        <v>45921</v>
      </c>
      <c r="N22" s="32">
        <f t="shared" si="45"/>
        <v>3312638.2080000006</v>
      </c>
      <c r="O22" s="21">
        <f t="shared" si="46"/>
        <v>7286.4444507841517</v>
      </c>
      <c r="P22" s="21">
        <f t="shared" si="47"/>
        <v>7599.8399110329328</v>
      </c>
      <c r="Q22" s="56" t="s">
        <v>71</v>
      </c>
      <c r="R22" s="33">
        <v>940</v>
      </c>
      <c r="S22" s="37">
        <v>45839</v>
      </c>
      <c r="T22" s="35">
        <f t="shared" si="48"/>
        <v>24</v>
      </c>
      <c r="U22" s="39" t="s">
        <v>62</v>
      </c>
      <c r="V22" s="40">
        <v>468.69099999999997</v>
      </c>
      <c r="W22" s="40">
        <f t="shared" si="49"/>
        <v>468.69099999999997</v>
      </c>
      <c r="X22" s="41">
        <f t="shared" ref="X22:X28" si="64">SUM(W22)/SUM($W$21:$W$28)</f>
        <v>1.9180585715210592E-2</v>
      </c>
      <c r="Y22" s="42">
        <v>3421.44</v>
      </c>
      <c r="Z22" s="44">
        <f t="shared" si="50"/>
        <v>3216153.6</v>
      </c>
      <c r="AA22" s="44">
        <f t="shared" si="51"/>
        <v>6861.9913759811907</v>
      </c>
      <c r="AB22" s="52">
        <f>VLOOKUP(_xlfn.CONCAT(D22,E22),[1]INTERNACIÓN!$M$5:$N$1048576,2,FALSE)*Z22</f>
        <v>96484.607999999993</v>
      </c>
      <c r="AC22" s="43">
        <f t="shared" si="52"/>
        <v>3312638.2080000001</v>
      </c>
      <c r="AD22" s="45" t="str">
        <f t="shared" si="53"/>
        <v>104761057687-3</v>
      </c>
      <c r="AE22" s="43">
        <f t="shared" si="54"/>
        <v>7067.8511172606268</v>
      </c>
      <c r="AF22" s="46">
        <f t="shared" si="55"/>
        <v>3.3112240773974229</v>
      </c>
      <c r="AG22" s="12">
        <f t="shared" si="56"/>
        <v>7.2999908255119053</v>
      </c>
      <c r="AH22" s="51">
        <f t="shared" si="57"/>
        <v>940</v>
      </c>
      <c r="AI22" s="4">
        <f t="shared" si="58"/>
        <v>468.69099999999997</v>
      </c>
      <c r="AJ22" s="47" t="str">
        <f t="shared" si="59"/>
        <v>61057687-3</v>
      </c>
      <c r="AK22" s="35">
        <v>24</v>
      </c>
      <c r="AL22" s="4">
        <f t="shared" si="60"/>
        <v>19.528791666666667</v>
      </c>
      <c r="AM22" s="35">
        <f>0</f>
        <v>0</v>
      </c>
      <c r="AN22" s="35">
        <f t="shared" si="61"/>
        <v>24</v>
      </c>
      <c r="AO22" s="11">
        <f t="shared" si="62"/>
        <v>468.69100000000003</v>
      </c>
      <c r="AP22" s="11" t="str">
        <f t="shared" si="63"/>
        <v>3) STOCK</v>
      </c>
    </row>
    <row r="23" spans="1:42" x14ac:dyDescent="0.25">
      <c r="A23" s="4" t="s">
        <v>36</v>
      </c>
      <c r="B23" s="5">
        <v>1048</v>
      </c>
      <c r="C23" s="27" t="str">
        <f>VLOOKUP($B23,[1]SKU!$A$2:$H$1048576,2,FALSE)</f>
        <v>POSTA NEGRA</v>
      </c>
      <c r="D23" s="26" t="str">
        <f>VLOOKUP($B23,[1]SKU!$A$2:$H$1048576,3,FALSE)</f>
        <v>VACUNO</v>
      </c>
      <c r="E23" s="26" t="str">
        <f>VLOOKUP($B23,[1]SKU!$A$2:$H$1048576,4,FALSE)</f>
        <v>BRASIL</v>
      </c>
      <c r="F23" s="26" t="str">
        <f>VLOOKUP($B23,[1]SKU!$A$2:$H$1048576,5,FALSE)</f>
        <v>FRIBOI</v>
      </c>
      <c r="G23" s="26" t="str">
        <f>VLOOKUP($B23,[1]SKU!$A$2:$H$1048576,6,FALSE)</f>
        <v>ENFRIADO</v>
      </c>
      <c r="H23" s="26" t="str">
        <f>VLOOKUP($B23,[1]SKU!$A$2:$H$1048576,7,FALSE)</f>
        <v>V</v>
      </c>
      <c r="I23" s="26" t="str">
        <f>VLOOKUP($B23,[1]SKU!$A$2:$H$1048576,8,FALSE)</f>
        <v>1PC/B - 1-5B/C</v>
      </c>
      <c r="J23" s="26" t="s">
        <v>35</v>
      </c>
      <c r="K23" s="36">
        <f t="shared" si="43"/>
        <v>2324.1930000000002</v>
      </c>
      <c r="L23" s="29">
        <f t="shared" si="44"/>
        <v>6293.2981254138522</v>
      </c>
      <c r="M23" s="50">
        <v>45921</v>
      </c>
      <c r="N23" s="32">
        <f t="shared" si="45"/>
        <v>14626839.449999999</v>
      </c>
      <c r="O23" s="21">
        <f t="shared" si="46"/>
        <v>6487.9362117668579</v>
      </c>
      <c r="P23" s="21">
        <f t="shared" si="47"/>
        <v>6766.9872316277988</v>
      </c>
      <c r="Q23" s="56" t="s">
        <v>71</v>
      </c>
      <c r="R23" s="33">
        <v>940</v>
      </c>
      <c r="S23" s="37">
        <v>45839</v>
      </c>
      <c r="T23" s="35">
        <f t="shared" si="48"/>
        <v>120</v>
      </c>
      <c r="U23" s="39" t="s">
        <v>62</v>
      </c>
      <c r="V23" s="40">
        <v>2324.1930000000002</v>
      </c>
      <c r="W23" s="40">
        <f t="shared" si="49"/>
        <v>2324.1930000000002</v>
      </c>
      <c r="X23" s="41">
        <f t="shared" si="64"/>
        <v>9.511465561573075E-2</v>
      </c>
      <c r="Y23" s="42">
        <v>15107.25</v>
      </c>
      <c r="Z23" s="44">
        <f t="shared" si="50"/>
        <v>14200815</v>
      </c>
      <c r="AA23" s="44">
        <f t="shared" si="51"/>
        <v>6109.9981800134492</v>
      </c>
      <c r="AB23" s="52">
        <f>VLOOKUP(_xlfn.CONCAT(D23,E23),[1]INTERNACIÓN!$M$5:$N$1048576,2,FALSE)*Z23</f>
        <v>426024.45</v>
      </c>
      <c r="AC23" s="43">
        <f t="shared" si="52"/>
        <v>14626839.449999999</v>
      </c>
      <c r="AD23" s="45" t="str">
        <f t="shared" si="53"/>
        <v>104861057687-3</v>
      </c>
      <c r="AE23" s="43">
        <f t="shared" si="54"/>
        <v>6293.2981254138522</v>
      </c>
      <c r="AF23" s="46">
        <f t="shared" si="55"/>
        <v>2.9483530331050685</v>
      </c>
      <c r="AG23" s="12">
        <f t="shared" si="56"/>
        <v>6.4999980638440951</v>
      </c>
      <c r="AH23" s="51">
        <f t="shared" si="57"/>
        <v>940</v>
      </c>
      <c r="AI23" s="4">
        <f t="shared" si="58"/>
        <v>2324.1930000000002</v>
      </c>
      <c r="AJ23" s="47" t="str">
        <f t="shared" si="59"/>
        <v>61057687-3</v>
      </c>
      <c r="AK23" s="35">
        <v>120</v>
      </c>
      <c r="AL23" s="4">
        <f t="shared" si="60"/>
        <v>19.368275000000001</v>
      </c>
      <c r="AM23" s="35">
        <f>0</f>
        <v>0</v>
      </c>
      <c r="AN23" s="35">
        <f t="shared" si="61"/>
        <v>120</v>
      </c>
      <c r="AO23" s="11">
        <f t="shared" si="62"/>
        <v>2324.1930000000002</v>
      </c>
      <c r="AP23" s="11" t="str">
        <f t="shared" si="63"/>
        <v>3) STOCK</v>
      </c>
    </row>
    <row r="24" spans="1:42" x14ac:dyDescent="0.25">
      <c r="A24" s="4" t="s">
        <v>36</v>
      </c>
      <c r="B24" s="5">
        <v>1051</v>
      </c>
      <c r="C24" s="27" t="str">
        <f>VLOOKUP($B24,[1]SKU!$A$2:$H$1048576,2,FALSE)</f>
        <v>ASIENTO</v>
      </c>
      <c r="D24" s="26" t="str">
        <f>VLOOKUP($B24,[1]SKU!$A$2:$H$1048576,3,FALSE)</f>
        <v>VACUNO</v>
      </c>
      <c r="E24" s="26" t="str">
        <f>VLOOKUP($B24,[1]SKU!$A$2:$H$1048576,4,FALSE)</f>
        <v>BRASIL</v>
      </c>
      <c r="F24" s="26" t="str">
        <f>VLOOKUP($B24,[1]SKU!$A$2:$H$1048576,5,FALSE)</f>
        <v>FRIBOI</v>
      </c>
      <c r="G24" s="26" t="str">
        <f>VLOOKUP($B24,[1]SKU!$A$2:$H$1048576,6,FALSE)</f>
        <v>ENFRIADO</v>
      </c>
      <c r="H24" s="26" t="str">
        <f>VLOOKUP($B24,[1]SKU!$A$2:$H$1048576,7,FALSE)</f>
        <v>V</v>
      </c>
      <c r="I24" s="26" t="str">
        <f>VLOOKUP($B24,[1]SKU!$A$2:$H$1048576,8,FALSE)</f>
        <v>1PC/B - 4-8B/C</v>
      </c>
      <c r="J24" s="26" t="s">
        <v>35</v>
      </c>
      <c r="K24" s="36">
        <f t="shared" si="43"/>
        <v>1019.864</v>
      </c>
      <c r="L24" s="29">
        <f t="shared" si="44"/>
        <v>6390.1177215785629</v>
      </c>
      <c r="M24" s="50">
        <v>45921</v>
      </c>
      <c r="N24" s="32">
        <f t="shared" si="45"/>
        <v>6517051.0199999996</v>
      </c>
      <c r="O24" s="21">
        <f t="shared" si="46"/>
        <v>6587.7502284315078</v>
      </c>
      <c r="P24" s="21">
        <f t="shared" si="47"/>
        <v>6871.0943242780249</v>
      </c>
      <c r="Q24" s="56" t="s">
        <v>71</v>
      </c>
      <c r="R24" s="33">
        <v>940</v>
      </c>
      <c r="S24" s="37">
        <v>45839</v>
      </c>
      <c r="T24" s="35">
        <f t="shared" si="48"/>
        <v>48</v>
      </c>
      <c r="U24" s="39" t="s">
        <v>62</v>
      </c>
      <c r="V24" s="40">
        <v>1019.864</v>
      </c>
      <c r="W24" s="40">
        <f t="shared" si="49"/>
        <v>1019.864</v>
      </c>
      <c r="X24" s="41">
        <f t="shared" si="64"/>
        <v>4.1736642841141681E-2</v>
      </c>
      <c r="Y24" s="42">
        <v>6731.1</v>
      </c>
      <c r="Z24" s="44">
        <f t="shared" si="50"/>
        <v>6327234</v>
      </c>
      <c r="AA24" s="44">
        <f t="shared" si="51"/>
        <v>6203.9977879403523</v>
      </c>
      <c r="AB24" s="52">
        <f>VLOOKUP(_xlfn.CONCAT(D24,E24),[1]INTERNACIÓN!$M$5:$N$1048576,2,FALSE)*Z24</f>
        <v>189817.02</v>
      </c>
      <c r="AC24" s="43">
        <f t="shared" si="52"/>
        <v>6517051.0199999996</v>
      </c>
      <c r="AD24" s="45" t="str">
        <f t="shared" si="53"/>
        <v>105161057687-3</v>
      </c>
      <c r="AE24" s="43">
        <f t="shared" si="54"/>
        <v>6390.1177215785629</v>
      </c>
      <c r="AF24" s="46">
        <f t="shared" si="55"/>
        <v>2.9937121348554658</v>
      </c>
      <c r="AG24" s="12">
        <f t="shared" si="56"/>
        <v>6.5999976467450567</v>
      </c>
      <c r="AH24" s="51">
        <f t="shared" si="57"/>
        <v>940</v>
      </c>
      <c r="AI24" s="4">
        <f t="shared" si="58"/>
        <v>1019.864</v>
      </c>
      <c r="AJ24" s="47" t="str">
        <f t="shared" si="59"/>
        <v>61057687-3</v>
      </c>
      <c r="AK24" s="35">
        <v>48</v>
      </c>
      <c r="AL24" s="4">
        <f t="shared" si="60"/>
        <v>21.247166666666669</v>
      </c>
      <c r="AM24" s="35">
        <f>0</f>
        <v>0</v>
      </c>
      <c r="AN24" s="35">
        <f t="shared" si="61"/>
        <v>48</v>
      </c>
      <c r="AO24" s="11">
        <f t="shared" si="62"/>
        <v>1019.864</v>
      </c>
      <c r="AP24" s="11" t="str">
        <f t="shared" si="63"/>
        <v>3) STOCK</v>
      </c>
    </row>
    <row r="25" spans="1:42" x14ac:dyDescent="0.25">
      <c r="A25" s="4" t="s">
        <v>36</v>
      </c>
      <c r="B25" s="5">
        <v>355789</v>
      </c>
      <c r="C25" s="27" t="str">
        <f>VLOOKUP($B25,[1]SKU!$A$2:$H$1048576,2,FALSE)</f>
        <v>LOMO VETADO</v>
      </c>
      <c r="D25" s="26" t="str">
        <f>VLOOKUP($B25,[1]SKU!$A$2:$H$1048576,3,FALSE)</f>
        <v>VACUNO</v>
      </c>
      <c r="E25" s="26" t="str">
        <f>VLOOKUP($B25,[1]SKU!$A$2:$H$1048576,4,FALSE)</f>
        <v>BRASIL</v>
      </c>
      <c r="F25" s="26" t="str">
        <f>VLOOKUP($B25,[1]SKU!$A$2:$H$1048576,5,FALSE)</f>
        <v>FRIBOI</v>
      </c>
      <c r="G25" s="26" t="str">
        <f>VLOOKUP($B25,[1]SKU!$A$2:$H$1048576,6,FALSE)</f>
        <v>ENFRIADO</v>
      </c>
      <c r="H25" s="26" t="str">
        <f>VLOOKUP($B25,[1]SKU!$A$2:$H$1048576,7,FALSE)</f>
        <v>V</v>
      </c>
      <c r="I25" s="26" t="str">
        <f>VLOOKUP($B25,[1]SKU!$A$2:$H$1048576,8,FALSE)</f>
        <v>1PC/B - 5-20B/C</v>
      </c>
      <c r="J25" s="26" t="s">
        <v>35</v>
      </c>
      <c r="K25" s="36">
        <f t="shared" si="43"/>
        <v>1983.46</v>
      </c>
      <c r="L25" s="29">
        <f t="shared" si="44"/>
        <v>7358.3219525475679</v>
      </c>
      <c r="M25" s="50">
        <v>45921</v>
      </c>
      <c r="N25" s="32">
        <f t="shared" si="45"/>
        <v>14594937.26</v>
      </c>
      <c r="O25" s="21">
        <f t="shared" si="46"/>
        <v>7585.8989201521317</v>
      </c>
      <c r="P25" s="21">
        <f t="shared" si="47"/>
        <v>7912.1741425242672</v>
      </c>
      <c r="Q25" s="56" t="s">
        <v>71</v>
      </c>
      <c r="R25" s="33">
        <v>940</v>
      </c>
      <c r="S25" s="37">
        <v>45839</v>
      </c>
      <c r="T25" s="35">
        <f t="shared" si="48"/>
        <v>102</v>
      </c>
      <c r="U25" s="39" t="s">
        <v>62</v>
      </c>
      <c r="V25" s="40">
        <v>1983.46</v>
      </c>
      <c r="W25" s="40">
        <f t="shared" si="49"/>
        <v>1983.46</v>
      </c>
      <c r="X25" s="41">
        <f t="shared" si="64"/>
        <v>8.1170589029214563E-2</v>
      </c>
      <c r="Y25" s="42">
        <v>15074.3</v>
      </c>
      <c r="Z25" s="44">
        <f t="shared" si="50"/>
        <v>14169842</v>
      </c>
      <c r="AA25" s="44">
        <f t="shared" si="51"/>
        <v>7144.001895677251</v>
      </c>
      <c r="AB25" s="52">
        <f>VLOOKUP(_xlfn.CONCAT(D25,E25),[1]INTERNACIÓN!$M$5:$N$1048576,2,FALSE)*Z25</f>
        <v>425095.26</v>
      </c>
      <c r="AC25" s="43">
        <f t="shared" si="52"/>
        <v>14594937.26</v>
      </c>
      <c r="AD25" s="45" t="str">
        <f t="shared" si="53"/>
        <v>35578961057687-3</v>
      </c>
      <c r="AE25" s="43">
        <f t="shared" si="54"/>
        <v>7358.3219525475679</v>
      </c>
      <c r="AF25" s="46">
        <f t="shared" si="55"/>
        <v>3.4473070264616696</v>
      </c>
      <c r="AG25" s="12">
        <f t="shared" si="56"/>
        <v>7.6000020166779256</v>
      </c>
      <c r="AH25" s="51">
        <f t="shared" si="57"/>
        <v>940</v>
      </c>
      <c r="AI25" s="4">
        <f t="shared" si="58"/>
        <v>1983.46</v>
      </c>
      <c r="AJ25" s="47" t="str">
        <f t="shared" si="59"/>
        <v>61057687-3</v>
      </c>
      <c r="AK25" s="35">
        <v>102</v>
      </c>
      <c r="AL25" s="4">
        <f t="shared" si="60"/>
        <v>19.445686274509804</v>
      </c>
      <c r="AM25" s="35">
        <f>0</f>
        <v>0</v>
      </c>
      <c r="AN25" s="35">
        <f t="shared" si="61"/>
        <v>102</v>
      </c>
      <c r="AO25" s="11">
        <f t="shared" si="62"/>
        <v>1983.46</v>
      </c>
      <c r="AP25" s="11" t="str">
        <f t="shared" si="63"/>
        <v>3) STOCK</v>
      </c>
    </row>
    <row r="26" spans="1:42" x14ac:dyDescent="0.25">
      <c r="A26" s="4" t="s">
        <v>36</v>
      </c>
      <c r="B26" s="5">
        <v>367532</v>
      </c>
      <c r="C26" s="27" t="str">
        <f>VLOOKUP($B26,[1]SKU!$A$2:$H$1048576,2,FALSE)</f>
        <v>FILETE</v>
      </c>
      <c r="D26" s="26" t="str">
        <f>VLOOKUP($B26,[1]SKU!$A$2:$H$1048576,3,FALSE)</f>
        <v>VACUNO</v>
      </c>
      <c r="E26" s="26" t="str">
        <f>VLOOKUP($B26,[1]SKU!$A$2:$H$1048576,4,FALSE)</f>
        <v>BRASIL</v>
      </c>
      <c r="F26" s="26" t="str">
        <f>VLOOKUP($B26,[1]SKU!$A$2:$H$1048576,5,FALSE)</f>
        <v>FRIBOI</v>
      </c>
      <c r="G26" s="26" t="str">
        <f>VLOOKUP($B26,[1]SKU!$A$2:$H$1048576,6,FALSE)</f>
        <v>ENFRIADO</v>
      </c>
      <c r="H26" s="26" t="str">
        <f>VLOOKUP($B26,[1]SKU!$A$2:$H$1048576,7,FALSE)</f>
        <v>V</v>
      </c>
      <c r="I26" s="26" t="str">
        <f>VLOOKUP($B26,[1]SKU!$A$2:$H$1048576,8,FALSE)</f>
        <v>1PC/B - 10-18B/C</v>
      </c>
      <c r="J26" s="26" t="s">
        <v>35</v>
      </c>
      <c r="K26" s="36">
        <f t="shared" si="43"/>
        <v>519.20600000000002</v>
      </c>
      <c r="L26" s="29">
        <f t="shared" si="44"/>
        <v>11327.939627045913</v>
      </c>
      <c r="M26" s="50">
        <v>45921</v>
      </c>
      <c r="N26" s="32">
        <f t="shared" si="45"/>
        <v>5881534.2220000001</v>
      </c>
      <c r="O26" s="21">
        <f t="shared" si="46"/>
        <v>11678.288275305065</v>
      </c>
      <c r="P26" s="21">
        <f t="shared" si="47"/>
        <v>12180.580244135392</v>
      </c>
      <c r="Q26" s="56" t="s">
        <v>71</v>
      </c>
      <c r="R26" s="33">
        <v>940</v>
      </c>
      <c r="S26" s="37">
        <v>45839</v>
      </c>
      <c r="T26" s="35">
        <f t="shared" si="48"/>
        <v>26</v>
      </c>
      <c r="U26" s="39" t="s">
        <v>62</v>
      </c>
      <c r="V26" s="40">
        <v>519.20600000000002</v>
      </c>
      <c r="W26" s="40">
        <f t="shared" si="49"/>
        <v>519.20600000000002</v>
      </c>
      <c r="X26" s="41">
        <f t="shared" si="64"/>
        <v>2.1247848127767831E-2</v>
      </c>
      <c r="Y26" s="42">
        <v>6074.71</v>
      </c>
      <c r="Z26" s="44">
        <f t="shared" si="50"/>
        <v>5710227.4000000004</v>
      </c>
      <c r="AA26" s="44">
        <f t="shared" si="51"/>
        <v>10997.999637908653</v>
      </c>
      <c r="AB26" s="52">
        <f>VLOOKUP(_xlfn.CONCAT(D26,E26),[1]INTERNACIÓN!$M$5:$N$1048576,2,FALSE)*Z26</f>
        <v>171306.82200000001</v>
      </c>
      <c r="AC26" s="43">
        <f t="shared" si="52"/>
        <v>5881534.2220000001</v>
      </c>
      <c r="AD26" s="45" t="str">
        <f t="shared" si="53"/>
        <v>36753261057687-3</v>
      </c>
      <c r="AE26" s="43">
        <f t="shared" si="54"/>
        <v>11327.939627045913</v>
      </c>
      <c r="AF26" s="46">
        <f t="shared" si="55"/>
        <v>5.3070368656713809</v>
      </c>
      <c r="AG26" s="12">
        <f t="shared" si="56"/>
        <v>11.69999961479644</v>
      </c>
      <c r="AH26" s="51">
        <f t="shared" si="57"/>
        <v>940</v>
      </c>
      <c r="AI26" s="4">
        <f t="shared" si="58"/>
        <v>519.20600000000002</v>
      </c>
      <c r="AJ26" s="47" t="str">
        <f t="shared" si="59"/>
        <v>61057687-3</v>
      </c>
      <c r="AK26" s="35">
        <v>26</v>
      </c>
      <c r="AL26" s="4">
        <f t="shared" si="60"/>
        <v>19.969461538461537</v>
      </c>
      <c r="AM26" s="35">
        <f>0</f>
        <v>0</v>
      </c>
      <c r="AN26" s="35">
        <f t="shared" si="61"/>
        <v>26</v>
      </c>
      <c r="AO26" s="11">
        <f t="shared" si="62"/>
        <v>519.20600000000002</v>
      </c>
      <c r="AP26" s="11" t="str">
        <f t="shared" si="63"/>
        <v>3) STOCK</v>
      </c>
    </row>
    <row r="27" spans="1:42" x14ac:dyDescent="0.25">
      <c r="A27" s="4" t="s">
        <v>36</v>
      </c>
      <c r="B27" s="5">
        <v>388271</v>
      </c>
      <c r="C27" s="27" t="str">
        <f>VLOOKUP($B27,[1]SKU!$A$2:$H$1048576,2,FALSE)</f>
        <v>POSTA NEGRA</v>
      </c>
      <c r="D27" s="26" t="str">
        <f>VLOOKUP($B27,[1]SKU!$A$2:$H$1048576,3,FALSE)</f>
        <v>VACUNO</v>
      </c>
      <c r="E27" s="26" t="str">
        <f>VLOOKUP($B27,[1]SKU!$A$2:$H$1048576,4,FALSE)</f>
        <v>BRASIL</v>
      </c>
      <c r="F27" s="26" t="str">
        <f>VLOOKUP($B27,[1]SKU!$A$2:$H$1048576,5,FALSE)</f>
        <v>FRIBOI</v>
      </c>
      <c r="G27" s="26" t="str">
        <f>VLOOKUP($B27,[1]SKU!$A$2:$H$1048576,6,FALSE)</f>
        <v>ENFRIADO</v>
      </c>
      <c r="H27" s="26" t="str">
        <f>VLOOKUP($B27,[1]SKU!$A$2:$H$1048576,7,FALSE)</f>
        <v>V</v>
      </c>
      <c r="I27" s="26" t="str">
        <f>VLOOKUP($B27,[1]SKU!$A$2:$H$1048576,8,FALSE)</f>
        <v>1PC/B - 1-3B/C</v>
      </c>
      <c r="J27" s="26" t="s">
        <v>35</v>
      </c>
      <c r="K27" s="36">
        <f t="shared" si="43"/>
        <v>970.62900000000002</v>
      </c>
      <c r="L27" s="29">
        <f t="shared" si="44"/>
        <v>6583.7627929929968</v>
      </c>
      <c r="M27" s="50">
        <v>45921</v>
      </c>
      <c r="N27" s="32">
        <f t="shared" si="45"/>
        <v>6390391.0959999999</v>
      </c>
      <c r="O27" s="21">
        <f t="shared" si="46"/>
        <v>6787.3843226731924</v>
      </c>
      <c r="P27" s="21">
        <f t="shared" si="47"/>
        <v>7079.3148311752657</v>
      </c>
      <c r="Q27" s="56" t="s">
        <v>71</v>
      </c>
      <c r="R27" s="33">
        <v>940</v>
      </c>
      <c r="S27" s="37">
        <v>45839</v>
      </c>
      <c r="T27" s="35">
        <f t="shared" si="48"/>
        <v>51</v>
      </c>
      <c r="U27" s="39" t="s">
        <v>62</v>
      </c>
      <c r="V27" s="40">
        <v>970.62900000000002</v>
      </c>
      <c r="W27" s="40">
        <f t="shared" si="49"/>
        <v>970.62900000000002</v>
      </c>
      <c r="X27" s="41">
        <f t="shared" si="64"/>
        <v>3.9721762807839588E-2</v>
      </c>
      <c r="Y27" s="42">
        <v>6600.28</v>
      </c>
      <c r="Z27" s="44">
        <f t="shared" si="50"/>
        <v>6204263.2000000002</v>
      </c>
      <c r="AA27" s="44">
        <f t="shared" si="51"/>
        <v>6392.0027116436868</v>
      </c>
      <c r="AB27" s="52">
        <f>VLOOKUP(_xlfn.CONCAT(D27,E27),[1]INTERNACIÓN!$M$5:$N$1048576,2,FALSE)*Z27</f>
        <v>186127.89600000001</v>
      </c>
      <c r="AC27" s="43">
        <f t="shared" si="52"/>
        <v>6390391.0959999999</v>
      </c>
      <c r="AD27" s="45" t="str">
        <f t="shared" si="53"/>
        <v>38827161057687-3</v>
      </c>
      <c r="AE27" s="43">
        <f t="shared" si="54"/>
        <v>6583.7627929929968</v>
      </c>
      <c r="AF27" s="46">
        <f t="shared" si="55"/>
        <v>3.0844330926542112</v>
      </c>
      <c r="AG27" s="12">
        <f t="shared" si="56"/>
        <v>6.8000028847273262</v>
      </c>
      <c r="AH27" s="51">
        <f t="shared" si="57"/>
        <v>940</v>
      </c>
      <c r="AI27" s="4">
        <f t="shared" si="58"/>
        <v>970.62900000000002</v>
      </c>
      <c r="AJ27" s="47" t="str">
        <f t="shared" si="59"/>
        <v>61057687-3</v>
      </c>
      <c r="AK27" s="35">
        <v>51</v>
      </c>
      <c r="AL27" s="4">
        <f t="shared" si="60"/>
        <v>19.031941176470589</v>
      </c>
      <c r="AM27" s="35">
        <f>0</f>
        <v>0</v>
      </c>
      <c r="AN27" s="35">
        <f t="shared" si="61"/>
        <v>51</v>
      </c>
      <c r="AO27" s="11">
        <f t="shared" si="62"/>
        <v>970.62900000000002</v>
      </c>
      <c r="AP27" s="11" t="str">
        <f t="shared" si="63"/>
        <v>3) STOCK</v>
      </c>
    </row>
    <row r="28" spans="1:42" x14ac:dyDescent="0.25">
      <c r="A28" s="4" t="s">
        <v>36</v>
      </c>
      <c r="B28" s="5">
        <v>391322</v>
      </c>
      <c r="C28" s="27" t="str">
        <f>VLOOKUP($B28,[1]SKU!$A$2:$H$1048576,2,FALSE)</f>
        <v>PUNTA DE GANSO</v>
      </c>
      <c r="D28" s="26" t="str">
        <f>VLOOKUP($B28,[1]SKU!$A$2:$H$1048576,3,FALSE)</f>
        <v>VACUNO</v>
      </c>
      <c r="E28" s="26" t="str">
        <f>VLOOKUP($B28,[1]SKU!$A$2:$H$1048576,4,FALSE)</f>
        <v>BRASIL</v>
      </c>
      <c r="F28" s="26" t="str">
        <f>VLOOKUP($B28,[1]SKU!$A$2:$H$1048576,5,FALSE)</f>
        <v>FRIBOI</v>
      </c>
      <c r="G28" s="26" t="str">
        <f>VLOOKUP($B28,[1]SKU!$A$2:$H$1048576,6,FALSE)</f>
        <v>ENFRIADO</v>
      </c>
      <c r="H28" s="26" t="str">
        <f>VLOOKUP($B28,[1]SKU!$A$2:$H$1048576,7,FALSE)</f>
        <v>V</v>
      </c>
      <c r="I28" s="26" t="str">
        <f>VLOOKUP($B28,[1]SKU!$A$2:$H$1048576,8,FALSE)</f>
        <v>1PC/B - 8-15B/C</v>
      </c>
      <c r="J28" s="26" t="s">
        <v>35</v>
      </c>
      <c r="K28" s="36">
        <f>AO28</f>
        <v>19.033000000000001</v>
      </c>
      <c r="L28" s="29">
        <f>+AE28</f>
        <v>10069.117217464403</v>
      </c>
      <c r="M28" s="50">
        <v>45921</v>
      </c>
      <c r="N28" s="32">
        <f>+K28*L28</f>
        <v>191645.508</v>
      </c>
      <c r="O28" s="21">
        <f>+L28/(1-0.03)</f>
        <v>10380.533213880828</v>
      </c>
      <c r="P28" s="21">
        <f>+L28/(1-0.07)</f>
        <v>10827.007760714412</v>
      </c>
      <c r="Q28" s="56" t="s">
        <v>71</v>
      </c>
      <c r="R28" s="33">
        <v>940</v>
      </c>
      <c r="S28" s="37">
        <v>45839</v>
      </c>
      <c r="T28" s="35">
        <f>+AN28</f>
        <v>1</v>
      </c>
      <c r="U28" s="39" t="s">
        <v>62</v>
      </c>
      <c r="V28" s="40">
        <v>19.033000000000001</v>
      </c>
      <c r="W28" s="40">
        <f>IF(E28="canada",V28/2.20462,IF(E28="usa",V28/2.20462,V28))</f>
        <v>19.033000000000001</v>
      </c>
      <c r="X28" s="41">
        <f t="shared" si="64"/>
        <v>7.7890142528361597E-4</v>
      </c>
      <c r="Y28" s="42">
        <v>197.94</v>
      </c>
      <c r="Z28" s="44">
        <f>Y28*AH28</f>
        <v>186063.6</v>
      </c>
      <c r="AA28" s="44">
        <f>Z28/W28</f>
        <v>9775.841958703304</v>
      </c>
      <c r="AB28" s="52">
        <f>VLOOKUP(_xlfn.CONCAT(D28,E28),[1]INTERNACIÓN!$M$5:$N$1048576,2,FALSE)*Z28</f>
        <v>5581.9080000000004</v>
      </c>
      <c r="AC28" s="43">
        <f>Z28+AB28</f>
        <v>191645.508</v>
      </c>
      <c r="AD28" s="45" t="str">
        <f>_xlfn.CONCAT(B28,Q28)</f>
        <v>39132261057687-3</v>
      </c>
      <c r="AE28" s="43">
        <f>AC28/W28</f>
        <v>10069.117217464403</v>
      </c>
      <c r="AF28" s="46">
        <f>IF(E28="USA",Y28/V28,IF(E28="CANADA",Y28/V28,(Y28/V28)/2.20462))</f>
        <v>4.7172899959906749</v>
      </c>
      <c r="AG28" s="12">
        <f>Y28/W28</f>
        <v>10.399831870960961</v>
      </c>
      <c r="AH28" s="51">
        <f>IF(R28&lt;&gt;"",R28,"")</f>
        <v>940</v>
      </c>
      <c r="AI28" s="4">
        <f>W28</f>
        <v>19.033000000000001</v>
      </c>
      <c r="AJ28" s="47" t="str">
        <f>IF(Q28&lt;&gt;"",Q28,"")</f>
        <v>61057687-3</v>
      </c>
      <c r="AK28" s="35">
        <v>1</v>
      </c>
      <c r="AL28" s="4">
        <f>AI28/AK28</f>
        <v>19.033000000000001</v>
      </c>
      <c r="AM28" s="35">
        <f>0</f>
        <v>0</v>
      </c>
      <c r="AN28" s="35">
        <f>AK28-AM28</f>
        <v>1</v>
      </c>
      <c r="AO28" s="11">
        <f>AN28*AL28</f>
        <v>19.033000000000001</v>
      </c>
      <c r="AP28" s="11" t="str">
        <f>+J28</f>
        <v>3) STOCK</v>
      </c>
    </row>
    <row r="29" spans="1:42" x14ac:dyDescent="0.25">
      <c r="A29" s="4" t="s">
        <v>36</v>
      </c>
      <c r="B29" s="5" t="s">
        <v>61</v>
      </c>
      <c r="C29" s="27" t="str">
        <f>VLOOKUP($B29,[1]SKU!$A$2:$H$1048576,2,FALSE)</f>
        <v>COSTILLAR IWP</v>
      </c>
      <c r="D29" s="26" t="str">
        <f>VLOOKUP($B29,[1]SKU!$A$2:$H$1048576,3,FALSE)</f>
        <v>CERDO</v>
      </c>
      <c r="E29" s="26" t="str">
        <f>VLOOKUP($B29,[1]SKU!$A$2:$H$1048576,4,FALSE)</f>
        <v>BRASIL</v>
      </c>
      <c r="F29" s="26" t="str">
        <f>VLOOKUP($B29,[1]SKU!$A$2:$H$1048576,5,FALSE)</f>
        <v>SEARA</v>
      </c>
      <c r="G29" s="26" t="str">
        <f>VLOOKUP($B29,[1]SKU!$A$2:$H$1048576,6,FALSE)</f>
        <v>CONGELADO</v>
      </c>
      <c r="H29" s="26" t="str">
        <f>VLOOKUP($B29,[1]SKU!$A$2:$H$1048576,7,FALSE)</f>
        <v>-</v>
      </c>
      <c r="I29" s="26" t="str">
        <f>VLOOKUP($B29,[1]SKU!$A$2:$H$1048576,8,FALSE)</f>
        <v>1PC/B - 9-10B/C</v>
      </c>
      <c r="J29" s="26" t="s">
        <v>35</v>
      </c>
      <c r="K29" s="36">
        <f>AO29</f>
        <v>24499.51</v>
      </c>
      <c r="L29" s="29">
        <f>+AE29</f>
        <v>3177.2000997570981</v>
      </c>
      <c r="M29" s="50">
        <v>46554</v>
      </c>
      <c r="N29" s="32">
        <f>+K29*L29</f>
        <v>77839845.616000012</v>
      </c>
      <c r="O29" s="21">
        <f>+L29/(1-0.03)</f>
        <v>3275.4640203681424</v>
      </c>
      <c r="P29" s="21">
        <f>+L29/(1-0.07)</f>
        <v>3416.3441932872024</v>
      </c>
      <c r="Q29" s="56">
        <v>1266037</v>
      </c>
      <c r="R29" s="33">
        <v>940</v>
      </c>
      <c r="S29" s="37">
        <v>45839</v>
      </c>
      <c r="T29" s="35">
        <f>+AN29</f>
        <v>1352</v>
      </c>
      <c r="U29" s="39" t="s">
        <v>65</v>
      </c>
      <c r="V29" s="40">
        <v>24499.51</v>
      </c>
      <c r="W29" s="40">
        <f>IF(E29="canada",V29/2.20462,IF(E29="usa",V29/2.20462,V29))</f>
        <v>24499.51</v>
      </c>
      <c r="X29" s="63">
        <f>W29/SUM($W$29)</f>
        <v>1</v>
      </c>
      <c r="Y29" s="42">
        <v>79623.41</v>
      </c>
      <c r="Z29" s="44">
        <f>Y29*AH29</f>
        <v>74846005.400000006</v>
      </c>
      <c r="AA29" s="44">
        <f>Z29/W29</f>
        <v>3055.0000959202862</v>
      </c>
      <c r="AB29" s="52">
        <f>VLOOKUP(_xlfn.CONCAT(D29,E29),[1]INTERNACIÓN!$M$5:$N$1048576,2,FALSE)*Z29</f>
        <v>2993840.2160000005</v>
      </c>
      <c r="AC29" s="43">
        <f>Z29+AB29</f>
        <v>77839845.616000012</v>
      </c>
      <c r="AD29" s="45" t="str">
        <f>_xlfn.CONCAT(B29,Q29)</f>
        <v>SPA-281266037</v>
      </c>
      <c r="AE29" s="43">
        <f>AC29/W29</f>
        <v>3177.2000997570981</v>
      </c>
      <c r="AF29" s="46">
        <f>IF(E29="USA",Y29/V29,IF(E29="CANADA",Y29/V29,(Y29/V29)/2.20462))</f>
        <v>1.4741770019517459</v>
      </c>
      <c r="AG29" s="12">
        <f>Y29/W29</f>
        <v>3.2500001020428577</v>
      </c>
      <c r="AH29" s="51">
        <f>IF(R29&lt;&gt;"",R29,"")</f>
        <v>940</v>
      </c>
      <c r="AI29" s="4">
        <f>W29</f>
        <v>24499.51</v>
      </c>
      <c r="AJ29" s="47">
        <f>IF(Q29&lt;&gt;"",Q29,"")</f>
        <v>1266037</v>
      </c>
      <c r="AK29" s="35">
        <v>1352</v>
      </c>
      <c r="AL29" s="4">
        <f>AI29/AK29</f>
        <v>18.120939349112426</v>
      </c>
      <c r="AM29" s="35">
        <f>0</f>
        <v>0</v>
      </c>
      <c r="AN29" s="35">
        <f>AK29-AM29</f>
        <v>1352</v>
      </c>
      <c r="AO29" s="11">
        <f>AN29*AL29</f>
        <v>24499.51</v>
      </c>
      <c r="AP29" s="11" t="str">
        <f>+J29</f>
        <v>3) STOCK</v>
      </c>
    </row>
    <row r="30" spans="1:42" x14ac:dyDescent="0.25">
      <c r="A30" s="4" t="s">
        <v>36</v>
      </c>
      <c r="B30" s="5" t="s">
        <v>63</v>
      </c>
      <c r="C30" s="27" t="str">
        <f>VLOOKUP($B30,[1]SKU!$A$2:$H$1048576,2,FALSE)</f>
        <v xml:space="preserve">CHULETA CENTRO </v>
      </c>
      <c r="D30" s="26" t="str">
        <f>VLOOKUP($B30,[1]SKU!$A$2:$H$1048576,3,FALSE)</f>
        <v>CERDO</v>
      </c>
      <c r="E30" s="26" t="str">
        <f>VLOOKUP($B30,[1]SKU!$A$2:$H$1048576,4,FALSE)</f>
        <v>BRASIL</v>
      </c>
      <c r="F30" s="26" t="str">
        <f>VLOOKUP($B30,[1]SKU!$A$2:$H$1048576,5,FALSE)</f>
        <v>SEARA</v>
      </c>
      <c r="G30" s="26" t="str">
        <f>VLOOKUP($B30,[1]SKU!$A$2:$H$1048576,6,FALSE)</f>
        <v>CONGELADO</v>
      </c>
      <c r="H30" s="26" t="str">
        <f>VLOOKUP($B30,[1]SKU!$A$2:$H$1048576,7,FALSE)</f>
        <v>-</v>
      </c>
      <c r="I30" s="26" t="str">
        <f>VLOOKUP($B30,[1]SKU!$A$2:$H$1048576,8,FALSE)</f>
        <v>1PC/B - 3-4B/C</v>
      </c>
      <c r="J30" s="26" t="s">
        <v>35</v>
      </c>
      <c r="K30" s="36">
        <f>AO30</f>
        <v>24362.82</v>
      </c>
      <c r="L30" s="29">
        <f>+AE30</f>
        <v>2365.7918234424424</v>
      </c>
      <c r="M30" s="50">
        <v>46559</v>
      </c>
      <c r="N30" s="32">
        <f>+K30*L30</f>
        <v>57637360.352000006</v>
      </c>
      <c r="O30" s="21">
        <f>+L30/(1-0.03)</f>
        <v>2438.9606427241674</v>
      </c>
      <c r="P30" s="21">
        <f>+L30/(1-0.07)</f>
        <v>2543.8621757445617</v>
      </c>
      <c r="Q30" s="53">
        <v>1267093</v>
      </c>
      <c r="R30" s="33">
        <v>940</v>
      </c>
      <c r="S30" s="37">
        <v>45839</v>
      </c>
      <c r="T30" s="35">
        <f>+AN30</f>
        <v>1344</v>
      </c>
      <c r="V30" s="40">
        <v>24362.82</v>
      </c>
      <c r="W30" s="40">
        <f>IF(E30="canada",V30/2.20462,IF(E30="usa",V30/2.20462,V30))</f>
        <v>24362.82</v>
      </c>
      <c r="X30" s="63">
        <f>W30/SUM($W$30)</f>
        <v>1</v>
      </c>
      <c r="Y30" s="42">
        <v>58958.02</v>
      </c>
      <c r="Z30" s="44">
        <f>Y30*AH30</f>
        <v>55420538.799999997</v>
      </c>
      <c r="AA30" s="44">
        <f>Z30/W30</f>
        <v>2274.7998302331175</v>
      </c>
      <c r="AB30" s="52">
        <f>VLOOKUP(_xlfn.CONCAT(D30,E30),[1]INTERNACIÓN!$M$5:$N$1048576,2,FALSE)*Z30</f>
        <v>2216821.5520000001</v>
      </c>
      <c r="AC30" s="43">
        <f>Z30+AB30</f>
        <v>57637360.351999998</v>
      </c>
      <c r="AD30" s="45" t="str">
        <f>_xlfn.CONCAT(B30,Q30)</f>
        <v>LBI-301267093</v>
      </c>
      <c r="AE30" s="43">
        <f>AC30/W30</f>
        <v>2365.7918234424424</v>
      </c>
      <c r="AF30" s="46">
        <f>IF(E30="USA",Y30/V30,IF(E30="CANADA",Y30/V30,(Y30/V30)/2.20462))</f>
        <v>1.0976947589139776</v>
      </c>
      <c r="AG30" s="12">
        <f>Y30/W30</f>
        <v>2.4199998193969332</v>
      </c>
      <c r="AH30" s="51">
        <f>IF(R30&lt;&gt;"",R30,"")</f>
        <v>940</v>
      </c>
      <c r="AI30" s="4">
        <f>W30</f>
        <v>24362.82</v>
      </c>
      <c r="AJ30" s="47">
        <f>IF(Q30&lt;&gt;"",Q30,"")</f>
        <v>1267093</v>
      </c>
      <c r="AK30" s="35">
        <v>1344</v>
      </c>
      <c r="AL30" s="4">
        <f>AI30/AK30</f>
        <v>18.127098214285713</v>
      </c>
      <c r="AM30" s="35">
        <f>0</f>
        <v>0</v>
      </c>
      <c r="AN30" s="35">
        <f>AK30-AM30</f>
        <v>1344</v>
      </c>
      <c r="AO30" s="11">
        <f>AN30*AL30</f>
        <v>24362.82</v>
      </c>
      <c r="AP30" s="11" t="str">
        <f>+J30</f>
        <v>3) STOCK</v>
      </c>
    </row>
    <row r="31" spans="1:42" x14ac:dyDescent="0.25">
      <c r="A31" s="4" t="s">
        <v>36</v>
      </c>
      <c r="B31" s="5" t="s">
        <v>63</v>
      </c>
      <c r="C31" s="27" t="str">
        <f>VLOOKUP($B31,[1]SKU!$A$2:$H$1048576,2,FALSE)</f>
        <v xml:space="preserve">CHULETA CENTRO </v>
      </c>
      <c r="D31" s="26" t="str">
        <f>VLOOKUP($B31,[1]SKU!$A$2:$H$1048576,3,FALSE)</f>
        <v>CERDO</v>
      </c>
      <c r="E31" s="26" t="str">
        <f>VLOOKUP($B31,[1]SKU!$A$2:$H$1048576,4,FALSE)</f>
        <v>BRASIL</v>
      </c>
      <c r="F31" s="26" t="str">
        <f>VLOOKUP($B31,[1]SKU!$A$2:$H$1048576,5,FALSE)</f>
        <v>SEARA</v>
      </c>
      <c r="G31" s="26" t="str">
        <f>VLOOKUP($B31,[1]SKU!$A$2:$H$1048576,6,FALSE)</f>
        <v>CONGELADO</v>
      </c>
      <c r="H31" s="26" t="str">
        <f>VLOOKUP($B31,[1]SKU!$A$2:$H$1048576,7,FALSE)</f>
        <v>-</v>
      </c>
      <c r="I31" s="26" t="str">
        <f>VLOOKUP($B31,[1]SKU!$A$2:$H$1048576,8,FALSE)</f>
        <v>1PC/B - 3-4B/C</v>
      </c>
      <c r="J31" s="26" t="s">
        <v>35</v>
      </c>
      <c r="K31" s="36">
        <f>AO31</f>
        <v>24387.630000000005</v>
      </c>
      <c r="L31" s="29">
        <f>+AE31</f>
        <v>2365.7918156048781</v>
      </c>
      <c r="M31" s="50">
        <v>46558</v>
      </c>
      <c r="N31" s="32">
        <f>+K31*L31</f>
        <v>57696055.456000008</v>
      </c>
      <c r="O31" s="21">
        <f>+L31/(1-0.03)</f>
        <v>2438.9606346442042</v>
      </c>
      <c r="P31" s="21">
        <f>+L31/(1-0.07)</f>
        <v>2543.8621673170733</v>
      </c>
      <c r="Q31" s="53">
        <v>1265960</v>
      </c>
      <c r="R31" s="33">
        <v>940</v>
      </c>
      <c r="S31" s="37">
        <v>45839</v>
      </c>
      <c r="T31" s="35">
        <f>+AN31</f>
        <v>1320</v>
      </c>
      <c r="V31" s="40">
        <v>24387.63</v>
      </c>
      <c r="W31" s="40">
        <f>IF(E31="canada",V31/2.20462,IF(E31="usa",V31/2.20462,V31))</f>
        <v>24387.63</v>
      </c>
      <c r="X31" s="63">
        <f>W31/SUM($W$31)</f>
        <v>1</v>
      </c>
      <c r="Y31" s="42">
        <v>59018.06</v>
      </c>
      <c r="Z31" s="44">
        <f>Y31*AH31</f>
        <v>55476976.399999999</v>
      </c>
      <c r="AA31" s="44">
        <f>Z31/W31</f>
        <v>2274.7998226969985</v>
      </c>
      <c r="AB31" s="52">
        <f>VLOOKUP(_xlfn.CONCAT(D31,E31),[1]INTERNACIÓN!$M$5:$N$1048576,2,FALSE)*Z31</f>
        <v>2219079.0559999999</v>
      </c>
      <c r="AC31" s="43">
        <f>Z31+AB31</f>
        <v>57696055.456</v>
      </c>
      <c r="AD31" s="45" t="str">
        <f>_xlfn.CONCAT(B31,Q31)</f>
        <v>LBI-301265960</v>
      </c>
      <c r="AE31" s="43">
        <f>AC31/W31</f>
        <v>2365.7918156048781</v>
      </c>
      <c r="AF31" s="46">
        <f>IF(E31="USA",Y31/V31,IF(E31="CANADA",Y31/V31,(Y31/V31)/2.20462))</f>
        <v>1.0976947552774563</v>
      </c>
      <c r="AG31" s="12">
        <f>Y31/W31</f>
        <v>2.4199998113797854</v>
      </c>
      <c r="AH31" s="51">
        <f>IF(R31&lt;&gt;"",R31,"")</f>
        <v>940</v>
      </c>
      <c r="AI31" s="4">
        <f>W31</f>
        <v>24387.63</v>
      </c>
      <c r="AJ31" s="47">
        <f>IF(Q31&lt;&gt;"",Q31,"")</f>
        <v>1265960</v>
      </c>
      <c r="AK31" s="35">
        <v>1320</v>
      </c>
      <c r="AL31" s="4">
        <f>AI31/AK31</f>
        <v>18.475477272727275</v>
      </c>
      <c r="AM31" s="35">
        <f>0</f>
        <v>0</v>
      </c>
      <c r="AN31" s="35">
        <f>AK31-AM31</f>
        <v>1320</v>
      </c>
      <c r="AO31" s="11">
        <f>AN31*AL31</f>
        <v>24387.630000000005</v>
      </c>
      <c r="AP31" s="11" t="str">
        <f>+J31</f>
        <v>3) STOCK</v>
      </c>
    </row>
    <row r="32" spans="1:42" x14ac:dyDescent="0.25">
      <c r="A32" s="4" t="s">
        <v>36</v>
      </c>
      <c r="B32" s="5" t="s">
        <v>67</v>
      </c>
      <c r="C32" s="27" t="str">
        <f>VLOOKUP($B32,[1]SKU!$A$2:$H$1048576,2,FALSE)</f>
        <v>PULPA PIERNA</v>
      </c>
      <c r="D32" s="26" t="str">
        <f>VLOOKUP($B32,[1]SKU!$A$2:$H$1048576,3,FALSE)</f>
        <v>CERDO</v>
      </c>
      <c r="E32" s="26" t="str">
        <f>VLOOKUP($B32,[1]SKU!$A$2:$H$1048576,4,FALSE)</f>
        <v>BRASIL</v>
      </c>
      <c r="F32" s="26" t="str">
        <f>VLOOKUP($B32,[1]SKU!$A$2:$H$1048576,5,FALSE)</f>
        <v>SEARA</v>
      </c>
      <c r="G32" s="26" t="str">
        <f>VLOOKUP($B32,[1]SKU!$A$2:$H$1048576,6,FALSE)</f>
        <v>CONGELADO</v>
      </c>
      <c r="H32" s="26" t="str">
        <f>VLOOKUP($B32,[1]SKU!$A$2:$H$1048576,7,FALSE)</f>
        <v>-</v>
      </c>
      <c r="I32" s="26" t="str">
        <f>VLOOKUP($B32,[1]SKU!$A$2:$H$1048576,8,FALSE)</f>
        <v>1PC/B - 2B/C</v>
      </c>
      <c r="J32" s="26" t="s">
        <v>35</v>
      </c>
      <c r="K32" s="36">
        <f>AO32</f>
        <v>23961</v>
      </c>
      <c r="L32" s="29">
        <f>+AE32</f>
        <v>2923.8946879999999</v>
      </c>
      <c r="M32" s="50">
        <v>46541</v>
      </c>
      <c r="N32" s="32">
        <f>+K32*L32</f>
        <v>70059440.619167998</v>
      </c>
      <c r="O32" s="21">
        <f>+L32/(1-0.03)</f>
        <v>3014.3244206185568</v>
      </c>
      <c r="P32" s="21">
        <f>+L32/(1-0.07)</f>
        <v>3143.972782795699</v>
      </c>
      <c r="Q32" s="56" t="s">
        <v>68</v>
      </c>
      <c r="R32" s="4">
        <v>940.28</v>
      </c>
      <c r="S32" s="37">
        <v>45839</v>
      </c>
      <c r="T32" s="35">
        <f>+AN32</f>
        <v>1175</v>
      </c>
      <c r="U32" s="39" t="s">
        <v>66</v>
      </c>
      <c r="V32" s="40">
        <v>23961</v>
      </c>
      <c r="W32" s="40">
        <f>IF(E32="canada",V32/2.20462,IF(E32="usa",V32/2.20462,V32))</f>
        <v>23961</v>
      </c>
      <c r="X32" s="63">
        <f>W32/SUM($W$4)</f>
        <v>1</v>
      </c>
      <c r="Y32" s="42">
        <v>71643.39</v>
      </c>
      <c r="Z32" s="44">
        <f>Y32*AH32</f>
        <v>67364846.749200001</v>
      </c>
      <c r="AA32" s="44">
        <f>Z32/W32</f>
        <v>2811.4371999999998</v>
      </c>
      <c r="AB32" s="52">
        <f>VLOOKUP(_xlfn.CONCAT(D32,E32),[1]INTERNACIÓN!$M$5:$N$1048576,2,FALSE)*Z32</f>
        <v>2694593.8699680003</v>
      </c>
      <c r="AC32" s="43">
        <f>Z32+AB32</f>
        <v>70059440.619167998</v>
      </c>
      <c r="AD32" s="45" t="str">
        <f>_xlfn.CONCAT(B32,Q32)</f>
        <v>LWS-571261158</v>
      </c>
      <c r="AE32" s="43">
        <f>AC32/W32</f>
        <v>2923.8946879999999</v>
      </c>
      <c r="AF32" s="46">
        <f>IF(E32="USA",Y32/V32,IF(E32="CANADA",Y32/V32,(Y32/V32)/2.20462))</f>
        <v>1.3562427992125627</v>
      </c>
      <c r="AG32" s="12">
        <f>Y32/W32</f>
        <v>2.9899999999999998</v>
      </c>
      <c r="AH32" s="51">
        <f>IF(R32&lt;&gt;"",R32,"")</f>
        <v>940.28</v>
      </c>
      <c r="AI32" s="4">
        <f>W32</f>
        <v>23961</v>
      </c>
      <c r="AJ32" s="47" t="str">
        <f>IF(Q32&lt;&gt;"",Q32,"")</f>
        <v>1261158</v>
      </c>
      <c r="AK32" s="35">
        <v>1175</v>
      </c>
      <c r="AL32" s="4">
        <f>AI32/AK32</f>
        <v>20.392340425531916</v>
      </c>
      <c r="AM32" s="35">
        <f>0</f>
        <v>0</v>
      </c>
      <c r="AN32" s="35">
        <f>AK32-AM32</f>
        <v>1175</v>
      </c>
      <c r="AO32" s="11">
        <f>AN32*AL32</f>
        <v>23961</v>
      </c>
      <c r="AP32" s="11" t="str">
        <f>+J32</f>
        <v>3) STOCK</v>
      </c>
    </row>
    <row r="33" spans="1:43" x14ac:dyDescent="0.25">
      <c r="A33" s="4" t="s">
        <v>36</v>
      </c>
      <c r="B33" s="5" t="s">
        <v>67</v>
      </c>
      <c r="C33" s="27" t="str">
        <f>VLOOKUP($B33,[1]SKU!$A$2:$H$1048576,2,FALSE)</f>
        <v>PULPA PIERNA</v>
      </c>
      <c r="D33" s="26" t="str">
        <f>VLOOKUP($B33,[1]SKU!$A$2:$H$1048576,3,FALSE)</f>
        <v>CERDO</v>
      </c>
      <c r="E33" s="26" t="str">
        <f>VLOOKUP($B33,[1]SKU!$A$2:$H$1048576,4,FALSE)</f>
        <v>BRASIL</v>
      </c>
      <c r="F33" s="26" t="str">
        <f>VLOOKUP($B33,[1]SKU!$A$2:$H$1048576,5,FALSE)</f>
        <v>SEARA</v>
      </c>
      <c r="G33" s="26" t="str">
        <f>VLOOKUP($B33,[1]SKU!$A$2:$H$1048576,6,FALSE)</f>
        <v>CONGELADO</v>
      </c>
      <c r="H33" s="26" t="str">
        <f>VLOOKUP($B33,[1]SKU!$A$2:$H$1048576,7,FALSE)</f>
        <v>-</v>
      </c>
      <c r="I33" s="26" t="str">
        <f>VLOOKUP($B33,[1]SKU!$A$2:$H$1048576,8,FALSE)</f>
        <v>1PC/B - 2B/C</v>
      </c>
      <c r="J33" s="26" t="s">
        <v>35</v>
      </c>
      <c r="K33" s="36">
        <f>AO33</f>
        <v>23995.84</v>
      </c>
      <c r="L33" s="29">
        <f>+AE33</f>
        <v>2904.3366683878539</v>
      </c>
      <c r="M33" s="50">
        <v>46541</v>
      </c>
      <c r="N33" s="32">
        <f>+K33*L33</f>
        <v>69691998.000768006</v>
      </c>
      <c r="O33" s="21">
        <f>+L33/(1-0.03)</f>
        <v>2994.1615138019115</v>
      </c>
      <c r="P33" s="21">
        <f>+L33/(1-0.07)</f>
        <v>3122.9426541804883</v>
      </c>
      <c r="Q33" s="56">
        <v>1260796</v>
      </c>
      <c r="R33" s="4">
        <v>940.28</v>
      </c>
      <c r="S33" s="37">
        <v>45839</v>
      </c>
      <c r="T33" s="35">
        <f>+AN33</f>
        <v>1138</v>
      </c>
      <c r="U33" s="39" t="s">
        <v>70</v>
      </c>
      <c r="V33" s="40">
        <v>23995.84</v>
      </c>
      <c r="W33" s="40">
        <f>IF(E33="canada",V33/2.20462,IF(E33="usa",V33/2.20462,V33))</f>
        <v>23995.84</v>
      </c>
      <c r="X33" s="63">
        <f>W33/SUM($W$5)</f>
        <v>1</v>
      </c>
      <c r="Y33" s="42">
        <v>71267.64</v>
      </c>
      <c r="Z33" s="44">
        <f>Y33*AH33</f>
        <v>67011536.5392</v>
      </c>
      <c r="AA33" s="44">
        <f>Z33/W33</f>
        <v>2792.6314119113981</v>
      </c>
      <c r="AB33" s="52">
        <f>VLOOKUP(_xlfn.CONCAT(D33,E33),[1]INTERNACIÓN!$M$5:$N$1048576,2,FALSE)*Z33</f>
        <v>2680461.4615680003</v>
      </c>
      <c r="AC33" s="43">
        <f>Z33+AB33</f>
        <v>69691998.000768006</v>
      </c>
      <c r="AD33" s="45" t="str">
        <f>_xlfn.CONCAT(B33,Q33)</f>
        <v>LWS-571260796</v>
      </c>
      <c r="AE33" s="43">
        <f>AC33/W33</f>
        <v>2904.3366683878539</v>
      </c>
      <c r="AF33" s="46">
        <f>IF(E33="USA",Y33/V33,IF(E33="CANADA",Y33/V33,(Y33/V33)/2.20462))</f>
        <v>1.347170850289541</v>
      </c>
      <c r="AG33" s="12">
        <f>Y33/W33</f>
        <v>2.9699997999653274</v>
      </c>
      <c r="AH33" s="51">
        <f>IF(R33&lt;&gt;"",R33,"")</f>
        <v>940.28</v>
      </c>
      <c r="AI33" s="4">
        <f>W33</f>
        <v>23995.84</v>
      </c>
      <c r="AJ33" s="47">
        <f>IF(Q33&lt;&gt;"",Q33,"")</f>
        <v>1260796</v>
      </c>
      <c r="AK33" s="35">
        <v>1138</v>
      </c>
      <c r="AL33" s="4">
        <f>AI33/AK33</f>
        <v>21.08597539543058</v>
      </c>
      <c r="AM33" s="35">
        <f>0</f>
        <v>0</v>
      </c>
      <c r="AN33" s="35">
        <f>AK33-AM33</f>
        <v>1138</v>
      </c>
      <c r="AO33" s="11">
        <f>AN33*AL33</f>
        <v>23995.84</v>
      </c>
      <c r="AP33" s="11" t="str">
        <f>+J33</f>
        <v>3) STOCK</v>
      </c>
    </row>
    <row r="34" spans="1:43" x14ac:dyDescent="0.25">
      <c r="A34" s="4" t="s">
        <v>36</v>
      </c>
      <c r="B34" s="5">
        <v>966</v>
      </c>
      <c r="C34" s="27" t="str">
        <f>VLOOKUP($B34,[1]SKU!$A$2:$H$1048576,2,FALSE)</f>
        <v>POSTA PALETA</v>
      </c>
      <c r="D34" s="26" t="str">
        <f>VLOOKUP($B34,[1]SKU!$A$2:$H$1048576,3,FALSE)</f>
        <v>VACUNO</v>
      </c>
      <c r="E34" s="26" t="str">
        <f>VLOOKUP($B34,[1]SKU!$A$2:$H$1048576,4,FALSE)</f>
        <v>BRASIL</v>
      </c>
      <c r="F34" s="26" t="str">
        <f>VLOOKUP($B34,[1]SKU!$A$2:$H$1048576,5,FALSE)</f>
        <v>FRIBOI</v>
      </c>
      <c r="G34" s="26" t="str">
        <f>VLOOKUP($B34,[1]SKU!$A$2:$H$1048576,6,FALSE)</f>
        <v>ENFRIADO</v>
      </c>
      <c r="H34" s="26" t="str">
        <f>VLOOKUP($B34,[1]SKU!$A$2:$H$1048576,7,FALSE)</f>
        <v>V</v>
      </c>
      <c r="I34" s="26" t="str">
        <f>VLOOKUP($B34,[1]SKU!$A$2:$H$1048576,8,FALSE)</f>
        <v>1PC/B - 3-8B/C</v>
      </c>
      <c r="J34" s="26" t="s">
        <v>35</v>
      </c>
      <c r="K34" s="36">
        <f t="shared" ref="K34:K40" si="65">AO34</f>
        <v>4675.04</v>
      </c>
      <c r="L34" s="29">
        <f t="shared" ref="L34:L40" si="66">+AE34</f>
        <v>5632.727987493583</v>
      </c>
      <c r="M34" s="50">
        <v>45921</v>
      </c>
      <c r="N34" s="32">
        <f t="shared" ref="N34:N40" si="67">+K34*L34</f>
        <v>26333228.650651999</v>
      </c>
      <c r="O34" s="21">
        <f t="shared" ref="O34:O40" si="68">+L34/(1-0.03)</f>
        <v>5806.9360695810137</v>
      </c>
      <c r="P34" s="21">
        <f t="shared" ref="P34:P40" si="69">+L34/(1-0.07)</f>
        <v>6056.6967607457882</v>
      </c>
      <c r="Q34" s="56" t="s">
        <v>69</v>
      </c>
      <c r="R34" s="4">
        <v>940.28</v>
      </c>
      <c r="S34" s="37">
        <v>45839</v>
      </c>
      <c r="T34" s="35">
        <f t="shared" ref="T34:T40" si="70">+AN34</f>
        <v>239</v>
      </c>
      <c r="U34" s="39" t="s">
        <v>64</v>
      </c>
      <c r="V34" s="40">
        <v>4675.04</v>
      </c>
      <c r="W34" s="40">
        <f t="shared" ref="W34:W40" si="71">IF(E34="canada",V34/2.20462,IF(E34="usa",V34/2.20462,V34))</f>
        <v>4675.04</v>
      </c>
      <c r="X34" s="41">
        <f>SUM(W34)/SUM($W$6:$W$13)</f>
        <v>0.19471453074012168</v>
      </c>
      <c r="Y34" s="42">
        <v>27190.03</v>
      </c>
      <c r="Z34" s="44">
        <f t="shared" ref="Z34:Z40" si="72">Y34*AH34</f>
        <v>25566241.408399999</v>
      </c>
      <c r="AA34" s="44">
        <f t="shared" ref="AA34:AA40" si="73">Z34/W34</f>
        <v>5468.6679490228962</v>
      </c>
      <c r="AB34" s="52">
        <f>VLOOKUP(_xlfn.CONCAT(D34,E34),[1]INTERNACIÓN!$M$5:$N$1048576,2,FALSE)*Z34</f>
        <v>766987.24225199991</v>
      </c>
      <c r="AC34" s="43">
        <f t="shared" ref="AC34:AC40" si="74">Z34+AB34</f>
        <v>26333228.650651999</v>
      </c>
      <c r="AD34" s="45" t="str">
        <f t="shared" ref="AD34:AD40" si="75">_xlfn.CONCAT(B34,Q34)</f>
        <v>96661703002-2</v>
      </c>
      <c r="AE34" s="43">
        <f t="shared" ref="AE34:AE40" si="76">AC34/W34</f>
        <v>5632.727987493583</v>
      </c>
      <c r="AF34" s="46">
        <f t="shared" ref="AF34:AF40" si="77">IF(E34="USA",Y34/V34,IF(E34="CANADA",Y34/V34,(Y34/V34)/2.20462))</f>
        <v>2.6380961051332883</v>
      </c>
      <c r="AG34" s="12">
        <f t="shared" ref="AG34:AG40" si="78">Y34/W34</f>
        <v>5.8159994352989495</v>
      </c>
      <c r="AH34" s="51">
        <f t="shared" ref="AH34:AH40" si="79">IF(R34&lt;&gt;"",R34,"")</f>
        <v>940.28</v>
      </c>
      <c r="AI34" s="4">
        <f t="shared" ref="AI34:AI40" si="80">W34</f>
        <v>4675.04</v>
      </c>
      <c r="AJ34" s="47" t="str">
        <f t="shared" ref="AJ34:AJ40" si="81">IF(Q34&lt;&gt;"",Q34,"")</f>
        <v>61703002-2</v>
      </c>
      <c r="AK34" s="35">
        <v>239</v>
      </c>
      <c r="AL34" s="4">
        <f t="shared" ref="AL34:AL40" si="82">AI34/AK34</f>
        <v>19.560836820083683</v>
      </c>
      <c r="AM34" s="35">
        <f>0</f>
        <v>0</v>
      </c>
      <c r="AN34" s="35">
        <f t="shared" ref="AN34:AN40" si="83">AK34-AM34</f>
        <v>239</v>
      </c>
      <c r="AO34" s="11">
        <f t="shared" ref="AO34:AO40" si="84">AN34*AL34</f>
        <v>4675.04</v>
      </c>
      <c r="AP34" s="11" t="str">
        <f t="shared" ref="AP34:AP40" si="85">+J34</f>
        <v>3) STOCK</v>
      </c>
    </row>
    <row r="35" spans="1:43" x14ac:dyDescent="0.25">
      <c r="A35" s="4" t="s">
        <v>36</v>
      </c>
      <c r="B35" s="5">
        <v>968</v>
      </c>
      <c r="C35" s="27" t="str">
        <f>VLOOKUP($B35,[1]SKU!$A$2:$H$1048576,2,FALSE)</f>
        <v>HUACHALOMO</v>
      </c>
      <c r="D35" s="26" t="str">
        <f>VLOOKUP($B35,[1]SKU!$A$2:$H$1048576,3,FALSE)</f>
        <v>VACUNO</v>
      </c>
      <c r="E35" s="26" t="str">
        <f>VLOOKUP($B35,[1]SKU!$A$2:$H$1048576,4,FALSE)</f>
        <v>BRASIL</v>
      </c>
      <c r="F35" s="26" t="str">
        <f>VLOOKUP($B35,[1]SKU!$A$2:$H$1048576,5,FALSE)</f>
        <v>FRIBOI</v>
      </c>
      <c r="G35" s="26" t="str">
        <f>VLOOKUP($B35,[1]SKU!$A$2:$H$1048576,6,FALSE)</f>
        <v>ENFRIADO</v>
      </c>
      <c r="H35" s="26" t="str">
        <f>VLOOKUP($B35,[1]SKU!$A$2:$H$1048576,7,FALSE)</f>
        <v>V</v>
      </c>
      <c r="I35" s="26" t="str">
        <f>VLOOKUP($B35,[1]SKU!$A$2:$H$1048576,8,FALSE)</f>
        <v>1PC/B - 3-13B/C</v>
      </c>
      <c r="J35" s="26" t="s">
        <v>35</v>
      </c>
      <c r="K35" s="36">
        <f t="shared" si="65"/>
        <v>4529.6260000000002</v>
      </c>
      <c r="L35" s="29">
        <f t="shared" si="66"/>
        <v>5632.7275046814011</v>
      </c>
      <c r="M35" s="50">
        <v>45921</v>
      </c>
      <c r="N35" s="32">
        <f t="shared" si="67"/>
        <v>25514148.956119996</v>
      </c>
      <c r="O35" s="21">
        <f t="shared" si="68"/>
        <v>5806.9355718364959</v>
      </c>
      <c r="P35" s="21">
        <f t="shared" si="69"/>
        <v>6056.6962415929047</v>
      </c>
      <c r="Q35" s="56" t="s">
        <v>69</v>
      </c>
      <c r="R35" s="4">
        <v>940.28</v>
      </c>
      <c r="S35" s="37">
        <v>45839</v>
      </c>
      <c r="T35" s="35">
        <f t="shared" si="70"/>
        <v>244</v>
      </c>
      <c r="U35" s="39" t="s">
        <v>64</v>
      </c>
      <c r="V35" s="40">
        <v>4529.6260000000002</v>
      </c>
      <c r="W35" s="40">
        <f t="shared" si="71"/>
        <v>4529.6260000000002</v>
      </c>
      <c r="X35" s="41">
        <f t="shared" ref="X35:X41" si="86">SUM(W35)/SUM($W$6:$W$13)</f>
        <v>0.18865806517553957</v>
      </c>
      <c r="Y35" s="42">
        <v>26344.3</v>
      </c>
      <c r="Z35" s="44">
        <f t="shared" si="72"/>
        <v>24771018.403999999</v>
      </c>
      <c r="AA35" s="44">
        <f t="shared" si="73"/>
        <v>5468.667480273205</v>
      </c>
      <c r="AB35" s="52">
        <f>VLOOKUP(_xlfn.CONCAT(D35,E35),[1]INTERNACIÓN!$M$5:$N$1048576,2,FALSE)*Z35</f>
        <v>743130.55211999989</v>
      </c>
      <c r="AC35" s="43">
        <f t="shared" si="74"/>
        <v>25514148.956119999</v>
      </c>
      <c r="AD35" s="45" t="str">
        <f t="shared" si="75"/>
        <v>96861703002-2</v>
      </c>
      <c r="AE35" s="43">
        <f t="shared" si="76"/>
        <v>5632.7275046814011</v>
      </c>
      <c r="AF35" s="46">
        <f t="shared" si="77"/>
        <v>2.6380958790075217</v>
      </c>
      <c r="AG35" s="12">
        <f t="shared" si="78"/>
        <v>5.8159989367775617</v>
      </c>
      <c r="AH35" s="51">
        <f t="shared" si="79"/>
        <v>940.28</v>
      </c>
      <c r="AI35" s="4">
        <f t="shared" si="80"/>
        <v>4529.6260000000002</v>
      </c>
      <c r="AJ35" s="47" t="str">
        <f t="shared" si="81"/>
        <v>61703002-2</v>
      </c>
      <c r="AK35" s="35">
        <v>244</v>
      </c>
      <c r="AL35" s="4">
        <f t="shared" si="82"/>
        <v>18.564040983606557</v>
      </c>
      <c r="AM35" s="35">
        <f>0</f>
        <v>0</v>
      </c>
      <c r="AN35" s="35">
        <f t="shared" si="83"/>
        <v>244</v>
      </c>
      <c r="AO35" s="11">
        <f t="shared" si="84"/>
        <v>4529.6260000000002</v>
      </c>
      <c r="AP35" s="11" t="str">
        <f t="shared" si="85"/>
        <v>3) STOCK</v>
      </c>
    </row>
    <row r="36" spans="1:43" x14ac:dyDescent="0.25">
      <c r="A36" s="4" t="s">
        <v>36</v>
      </c>
      <c r="B36" s="5">
        <v>973</v>
      </c>
      <c r="C36" s="27" t="str">
        <f>VLOOKUP($B36,[1]SKU!$A$2:$H$1048576,2,FALSE)</f>
        <v>ABASTERO</v>
      </c>
      <c r="D36" s="26" t="str">
        <f>VLOOKUP($B36,[1]SKU!$A$2:$H$1048576,3,FALSE)</f>
        <v>VACUNO</v>
      </c>
      <c r="E36" s="26" t="str">
        <f>VLOOKUP($B36,[1]SKU!$A$2:$H$1048576,4,FALSE)</f>
        <v>BRASIL</v>
      </c>
      <c r="F36" s="26" t="str">
        <f>VLOOKUP($B36,[1]SKU!$A$2:$H$1048576,5,FALSE)</f>
        <v>FRIBOI</v>
      </c>
      <c r="G36" s="26" t="str">
        <f>VLOOKUP($B36,[1]SKU!$A$2:$H$1048576,6,FALSE)</f>
        <v>ENFRIADO</v>
      </c>
      <c r="H36" s="26" t="str">
        <f>VLOOKUP($B36,[1]SKU!$A$2:$H$1048576,7,FALSE)</f>
        <v>V</v>
      </c>
      <c r="I36" s="26" t="str">
        <f>VLOOKUP($B36,[1]SKU!$A$2:$H$1048576,8,FALSE)</f>
        <v>1PC/B - 8-25B/C</v>
      </c>
      <c r="J36" s="26" t="s">
        <v>35</v>
      </c>
      <c r="K36" s="36">
        <f t="shared" si="65"/>
        <v>1616.8330000000001</v>
      </c>
      <c r="L36" s="29">
        <f t="shared" si="66"/>
        <v>5632.7280983255541</v>
      </c>
      <c r="M36" s="50">
        <v>45921</v>
      </c>
      <c r="N36" s="32">
        <f t="shared" si="67"/>
        <v>9107180.6694000009</v>
      </c>
      <c r="O36" s="21">
        <f t="shared" si="68"/>
        <v>5806.9361838407776</v>
      </c>
      <c r="P36" s="21">
        <f t="shared" si="69"/>
        <v>6056.6968799199512</v>
      </c>
      <c r="Q36" s="56" t="s">
        <v>69</v>
      </c>
      <c r="R36" s="4">
        <v>940.28</v>
      </c>
      <c r="S36" s="37">
        <v>45839</v>
      </c>
      <c r="T36" s="35">
        <f t="shared" si="70"/>
        <v>73</v>
      </c>
      <c r="U36" s="39" t="s">
        <v>64</v>
      </c>
      <c r="V36" s="40">
        <v>1616.8330000000001</v>
      </c>
      <c r="W36" s="40">
        <f t="shared" si="71"/>
        <v>1616.8330000000001</v>
      </c>
      <c r="X36" s="41">
        <f t="shared" si="86"/>
        <v>6.7340788288473077E-2</v>
      </c>
      <c r="Y36" s="42">
        <v>9403.5</v>
      </c>
      <c r="Z36" s="44">
        <f t="shared" si="72"/>
        <v>8841922.9800000004</v>
      </c>
      <c r="AA36" s="44">
        <f t="shared" si="73"/>
        <v>5468.6680566267514</v>
      </c>
      <c r="AB36" s="52">
        <f>VLOOKUP(_xlfn.CONCAT(D36,E36),[1]INTERNACIÓN!$M$5:$N$1048576,2,FALSE)*Z36</f>
        <v>265257.68940000003</v>
      </c>
      <c r="AC36" s="43">
        <f t="shared" si="74"/>
        <v>9107180.6694000009</v>
      </c>
      <c r="AD36" s="45" t="str">
        <f t="shared" si="75"/>
        <v>97361703002-2</v>
      </c>
      <c r="AE36" s="43">
        <f t="shared" si="76"/>
        <v>5632.7280983255541</v>
      </c>
      <c r="AF36" s="46">
        <f t="shared" si="77"/>
        <v>2.6380961570415979</v>
      </c>
      <c r="AG36" s="12">
        <f t="shared" si="78"/>
        <v>5.8159995497370476</v>
      </c>
      <c r="AH36" s="51">
        <f t="shared" si="79"/>
        <v>940.28</v>
      </c>
      <c r="AI36" s="4">
        <f t="shared" si="80"/>
        <v>1616.8330000000001</v>
      </c>
      <c r="AJ36" s="47" t="str">
        <f t="shared" si="81"/>
        <v>61703002-2</v>
      </c>
      <c r="AK36" s="35">
        <v>73</v>
      </c>
      <c r="AL36" s="4">
        <f t="shared" si="82"/>
        <v>22.148397260273974</v>
      </c>
      <c r="AM36" s="35">
        <f>0</f>
        <v>0</v>
      </c>
      <c r="AN36" s="35">
        <f t="shared" si="83"/>
        <v>73</v>
      </c>
      <c r="AO36" s="11">
        <f t="shared" si="84"/>
        <v>1616.8330000000001</v>
      </c>
      <c r="AP36" s="11" t="str">
        <f t="shared" si="85"/>
        <v>3) STOCK</v>
      </c>
    </row>
    <row r="37" spans="1:43" x14ac:dyDescent="0.25">
      <c r="A37" s="4" t="s">
        <v>36</v>
      </c>
      <c r="B37" s="5">
        <v>974</v>
      </c>
      <c r="C37" s="27" t="str">
        <f>VLOOKUP($B37,[1]SKU!$A$2:$H$1048576,2,FALSE)</f>
        <v>CHOCLILLO</v>
      </c>
      <c r="D37" s="26" t="str">
        <f>VLOOKUP($B37,[1]SKU!$A$2:$H$1048576,3,FALSE)</f>
        <v>VACUNO</v>
      </c>
      <c r="E37" s="26" t="str">
        <f>VLOOKUP($B37,[1]SKU!$A$2:$H$1048576,4,FALSE)</f>
        <v>BRASIL</v>
      </c>
      <c r="F37" s="26" t="str">
        <f>VLOOKUP($B37,[1]SKU!$A$2:$H$1048576,5,FALSE)</f>
        <v>FRIBOI</v>
      </c>
      <c r="G37" s="26" t="str">
        <f>VLOOKUP($B37,[1]SKU!$A$2:$H$1048576,6,FALSE)</f>
        <v>ENFRIADO</v>
      </c>
      <c r="H37" s="26" t="str">
        <f>VLOOKUP($B37,[1]SKU!$A$2:$H$1048576,7,FALSE)</f>
        <v>V</v>
      </c>
      <c r="I37" s="26" t="str">
        <f>VLOOKUP($B37,[1]SKU!$A$2:$H$1048576,8,FALSE)</f>
        <v>1PC/B - 8-28B/C</v>
      </c>
      <c r="J37" s="26" t="s">
        <v>35</v>
      </c>
      <c r="K37" s="36">
        <f t="shared" si="65"/>
        <v>1434.38</v>
      </c>
      <c r="L37" s="29">
        <f t="shared" si="66"/>
        <v>5632.7257795981532</v>
      </c>
      <c r="M37" s="50">
        <v>45921</v>
      </c>
      <c r="N37" s="32">
        <f t="shared" si="67"/>
        <v>8079469.2037399998</v>
      </c>
      <c r="O37" s="21">
        <f t="shared" si="68"/>
        <v>5806.9337934001578</v>
      </c>
      <c r="P37" s="21">
        <f t="shared" si="69"/>
        <v>6056.6943866646816</v>
      </c>
      <c r="Q37" s="56" t="s">
        <v>69</v>
      </c>
      <c r="R37" s="4">
        <v>940.28</v>
      </c>
      <c r="S37" s="37">
        <v>45839</v>
      </c>
      <c r="T37" s="35">
        <f t="shared" si="70"/>
        <v>68</v>
      </c>
      <c r="U37" s="39" t="s">
        <v>64</v>
      </c>
      <c r="V37" s="40">
        <v>1434.38</v>
      </c>
      <c r="W37" s="40">
        <f t="shared" si="71"/>
        <v>1434.38</v>
      </c>
      <c r="X37" s="41">
        <f t="shared" si="86"/>
        <v>5.9741655387550857E-2</v>
      </c>
      <c r="Y37" s="42">
        <v>8342.35</v>
      </c>
      <c r="Z37" s="44">
        <f t="shared" si="72"/>
        <v>7844144.858</v>
      </c>
      <c r="AA37" s="44">
        <f t="shared" si="73"/>
        <v>5468.6658054351001</v>
      </c>
      <c r="AB37" s="52">
        <f>VLOOKUP(_xlfn.CONCAT(D37,E37),[1]INTERNACIÓN!$M$5:$N$1048576,2,FALSE)*Z37</f>
        <v>235324.34573999999</v>
      </c>
      <c r="AC37" s="43">
        <f t="shared" si="74"/>
        <v>8079469.2037399998</v>
      </c>
      <c r="AD37" s="45" t="str">
        <f t="shared" si="75"/>
        <v>97461703002-2</v>
      </c>
      <c r="AE37" s="43">
        <f t="shared" si="76"/>
        <v>5632.7257795981532</v>
      </c>
      <c r="AF37" s="46">
        <f t="shared" si="77"/>
        <v>2.638095071062347</v>
      </c>
      <c r="AG37" s="12">
        <f t="shared" si="78"/>
        <v>5.815997155565471</v>
      </c>
      <c r="AH37" s="51">
        <f t="shared" si="79"/>
        <v>940.28</v>
      </c>
      <c r="AI37" s="4">
        <f t="shared" si="80"/>
        <v>1434.38</v>
      </c>
      <c r="AJ37" s="47" t="str">
        <f t="shared" si="81"/>
        <v>61703002-2</v>
      </c>
      <c r="AK37" s="35">
        <v>68</v>
      </c>
      <c r="AL37" s="4">
        <f t="shared" si="82"/>
        <v>21.093823529411765</v>
      </c>
      <c r="AM37" s="35">
        <f>0</f>
        <v>0</v>
      </c>
      <c r="AN37" s="35">
        <f t="shared" si="83"/>
        <v>68</v>
      </c>
      <c r="AO37" s="11">
        <f t="shared" si="84"/>
        <v>1434.38</v>
      </c>
      <c r="AP37" s="11" t="str">
        <f t="shared" si="85"/>
        <v>3) STOCK</v>
      </c>
    </row>
    <row r="38" spans="1:43" x14ac:dyDescent="0.25">
      <c r="A38" s="4" t="s">
        <v>36</v>
      </c>
      <c r="B38" s="5">
        <v>975</v>
      </c>
      <c r="C38" s="27" t="str">
        <f>VLOOKUP($B38,[1]SKU!$A$2:$H$1048576,2,FALSE)</f>
        <v>PUNTA PALETA</v>
      </c>
      <c r="D38" s="26" t="str">
        <f>VLOOKUP($B38,[1]SKU!$A$2:$H$1048576,3,FALSE)</f>
        <v>VACUNO</v>
      </c>
      <c r="E38" s="26" t="str">
        <f>VLOOKUP($B38,[1]SKU!$A$2:$H$1048576,4,FALSE)</f>
        <v>BRASIL</v>
      </c>
      <c r="F38" s="26" t="str">
        <f>VLOOKUP($B38,[1]SKU!$A$2:$H$1048576,5,FALSE)</f>
        <v>FRIBOI</v>
      </c>
      <c r="G38" s="26" t="str">
        <f>VLOOKUP($B38,[1]SKU!$A$2:$H$1048576,6,FALSE)</f>
        <v>ENFRIADO</v>
      </c>
      <c r="H38" s="26" t="str">
        <f>VLOOKUP($B38,[1]SKU!$A$2:$H$1048576,7,FALSE)</f>
        <v>V</v>
      </c>
      <c r="I38" s="26" t="str">
        <f>VLOOKUP($B38,[1]SKU!$A$2:$H$1048576,8,FALSE)</f>
        <v>1PC/B - 8-25B/C</v>
      </c>
      <c r="J38" s="26" t="s">
        <v>35</v>
      </c>
      <c r="K38" s="36">
        <f t="shared" si="65"/>
        <v>1988.546</v>
      </c>
      <c r="L38" s="29">
        <f t="shared" si="66"/>
        <v>5632.7268122497535</v>
      </c>
      <c r="M38" s="50">
        <v>45921</v>
      </c>
      <c r="N38" s="32">
        <f t="shared" si="67"/>
        <v>11200936.371591998</v>
      </c>
      <c r="O38" s="21">
        <f t="shared" si="68"/>
        <v>5806.9348579894368</v>
      </c>
      <c r="P38" s="21">
        <f t="shared" si="69"/>
        <v>6056.695497042746</v>
      </c>
      <c r="Q38" s="56" t="s">
        <v>69</v>
      </c>
      <c r="R38" s="4">
        <v>940.28</v>
      </c>
      <c r="S38" s="37">
        <v>45839</v>
      </c>
      <c r="T38" s="35">
        <f t="shared" si="70"/>
        <v>95</v>
      </c>
      <c r="U38" s="39" t="s">
        <v>64</v>
      </c>
      <c r="V38" s="40">
        <v>1988.546</v>
      </c>
      <c r="W38" s="40">
        <f t="shared" si="71"/>
        <v>1988.546</v>
      </c>
      <c r="X38" s="41">
        <f t="shared" si="86"/>
        <v>8.2822564351352296E-2</v>
      </c>
      <c r="Y38" s="42">
        <v>11565.38</v>
      </c>
      <c r="Z38" s="44">
        <f t="shared" si="72"/>
        <v>10874695.506399998</v>
      </c>
      <c r="AA38" s="44">
        <f t="shared" si="73"/>
        <v>5468.6668080094696</v>
      </c>
      <c r="AB38" s="52">
        <f>VLOOKUP(_xlfn.CONCAT(D38,E38),[1]INTERNACIÓN!$M$5:$N$1048576,2,FALSE)*Z38</f>
        <v>326240.86519199994</v>
      </c>
      <c r="AC38" s="43">
        <f t="shared" si="74"/>
        <v>11200936.371591998</v>
      </c>
      <c r="AD38" s="45" t="str">
        <f t="shared" si="75"/>
        <v>97561703002-2</v>
      </c>
      <c r="AE38" s="43">
        <f t="shared" si="76"/>
        <v>5632.7268122497535</v>
      </c>
      <c r="AF38" s="46">
        <f t="shared" si="77"/>
        <v>2.6380955547061817</v>
      </c>
      <c r="AG38" s="12">
        <f t="shared" si="78"/>
        <v>5.8159982218163417</v>
      </c>
      <c r="AH38" s="51">
        <f t="shared" si="79"/>
        <v>940.28</v>
      </c>
      <c r="AI38" s="4">
        <f t="shared" si="80"/>
        <v>1988.546</v>
      </c>
      <c r="AJ38" s="47" t="str">
        <f t="shared" si="81"/>
        <v>61703002-2</v>
      </c>
      <c r="AK38" s="35">
        <v>95</v>
      </c>
      <c r="AL38" s="4">
        <f t="shared" si="82"/>
        <v>20.932063157894738</v>
      </c>
      <c r="AM38" s="35">
        <f>0</f>
        <v>0</v>
      </c>
      <c r="AN38" s="35">
        <f t="shared" si="83"/>
        <v>95</v>
      </c>
      <c r="AO38" s="11">
        <f t="shared" si="84"/>
        <v>1988.546</v>
      </c>
      <c r="AP38" s="11" t="str">
        <f t="shared" si="85"/>
        <v>3) STOCK</v>
      </c>
    </row>
    <row r="39" spans="1:43" x14ac:dyDescent="0.25">
      <c r="A39" s="4" t="s">
        <v>36</v>
      </c>
      <c r="B39" s="5">
        <v>976</v>
      </c>
      <c r="C39" s="27" t="str">
        <f>VLOOKUP($B39,[1]SKU!$A$2:$H$1048576,2,FALSE)</f>
        <v>SOBRECOSTILLA</v>
      </c>
      <c r="D39" s="26" t="str">
        <f>VLOOKUP($B39,[1]SKU!$A$2:$H$1048576,3,FALSE)</f>
        <v>VACUNO</v>
      </c>
      <c r="E39" s="26" t="str">
        <f>VLOOKUP($B39,[1]SKU!$A$2:$H$1048576,4,FALSE)</f>
        <v>BRASIL</v>
      </c>
      <c r="F39" s="26" t="str">
        <f>VLOOKUP($B39,[1]SKU!$A$2:$H$1048576,5,FALSE)</f>
        <v>FRIBOI</v>
      </c>
      <c r="G39" s="26" t="str">
        <f>VLOOKUP($B39,[1]SKU!$A$2:$H$1048576,6,FALSE)</f>
        <v>ENFRIADO</v>
      </c>
      <c r="H39" s="26" t="str">
        <f>VLOOKUP($B39,[1]SKU!$A$2:$H$1048576,7,FALSE)</f>
        <v>V</v>
      </c>
      <c r="I39" s="26" t="str">
        <f>VLOOKUP($B39,[1]SKU!$A$2:$H$1048576,8,FALSE)</f>
        <v>1PC/B - 3-20B/C</v>
      </c>
      <c r="J39" s="26" t="s">
        <v>35</v>
      </c>
      <c r="K39" s="36">
        <f t="shared" si="65"/>
        <v>5231.1380000000008</v>
      </c>
      <c r="L39" s="29">
        <f t="shared" si="66"/>
        <v>5632.7287921136849</v>
      </c>
      <c r="M39" s="50">
        <v>45921</v>
      </c>
      <c r="N39" s="32">
        <f t="shared" si="67"/>
        <v>29465581.628120001</v>
      </c>
      <c r="O39" s="21">
        <f t="shared" si="68"/>
        <v>5806.9368990862731</v>
      </c>
      <c r="P39" s="21">
        <f t="shared" si="69"/>
        <v>6056.6976259286939</v>
      </c>
      <c r="Q39" s="56" t="s">
        <v>69</v>
      </c>
      <c r="R39" s="4">
        <v>940.28</v>
      </c>
      <c r="S39" s="37">
        <v>45839</v>
      </c>
      <c r="T39" s="35">
        <f t="shared" si="70"/>
        <v>273</v>
      </c>
      <c r="U39" s="39" t="s">
        <v>64</v>
      </c>
      <c r="V39" s="40">
        <v>5231.1379999999999</v>
      </c>
      <c r="W39" s="40">
        <f t="shared" si="71"/>
        <v>5231.1379999999999</v>
      </c>
      <c r="X39" s="41">
        <f t="shared" si="86"/>
        <v>0.21787590713808197</v>
      </c>
      <c r="Y39" s="42">
        <v>30424.3</v>
      </c>
      <c r="Z39" s="44">
        <f t="shared" si="72"/>
        <v>28607360.803999998</v>
      </c>
      <c r="AA39" s="44">
        <f t="shared" si="73"/>
        <v>5468.6687302074615</v>
      </c>
      <c r="AB39" s="52">
        <f>VLOOKUP(_xlfn.CONCAT(D39,E39),[1]INTERNACIÓN!$M$5:$N$1048576,2,FALSE)*Z39</f>
        <v>858220.82411999989</v>
      </c>
      <c r="AC39" s="43">
        <f t="shared" si="74"/>
        <v>29465581.628119998</v>
      </c>
      <c r="AD39" s="45" t="str">
        <f t="shared" si="75"/>
        <v>97661703002-2</v>
      </c>
      <c r="AE39" s="43">
        <f t="shared" si="76"/>
        <v>5632.7287921136849</v>
      </c>
      <c r="AF39" s="46">
        <f t="shared" si="77"/>
        <v>2.6380964819782489</v>
      </c>
      <c r="AG39" s="12">
        <f t="shared" si="78"/>
        <v>5.8160002660988868</v>
      </c>
      <c r="AH39" s="51">
        <f t="shared" si="79"/>
        <v>940.28</v>
      </c>
      <c r="AI39" s="4">
        <f t="shared" si="80"/>
        <v>5231.1379999999999</v>
      </c>
      <c r="AJ39" s="47" t="str">
        <f t="shared" si="81"/>
        <v>61703002-2</v>
      </c>
      <c r="AK39" s="35">
        <v>273</v>
      </c>
      <c r="AL39" s="4">
        <f t="shared" si="82"/>
        <v>19.161677655677657</v>
      </c>
      <c r="AM39" s="35">
        <f>0</f>
        <v>0</v>
      </c>
      <c r="AN39" s="35">
        <f t="shared" si="83"/>
        <v>273</v>
      </c>
      <c r="AO39" s="11">
        <f t="shared" si="84"/>
        <v>5231.1380000000008</v>
      </c>
      <c r="AP39" s="11" t="str">
        <f t="shared" si="85"/>
        <v>3) STOCK</v>
      </c>
    </row>
    <row r="40" spans="1:43" x14ac:dyDescent="0.25">
      <c r="A40" s="4" t="s">
        <v>36</v>
      </c>
      <c r="B40" s="5">
        <v>977</v>
      </c>
      <c r="C40" s="27" t="str">
        <f>VLOOKUP($B40,[1]SKU!$A$2:$H$1048576,2,FALSE)</f>
        <v>ASADO DEL CARNICERO</v>
      </c>
      <c r="D40" s="26" t="str">
        <f>VLOOKUP($B40,[1]SKU!$A$2:$H$1048576,3,FALSE)</f>
        <v>VACUNO</v>
      </c>
      <c r="E40" s="26" t="str">
        <f>VLOOKUP($B40,[1]SKU!$A$2:$H$1048576,4,FALSE)</f>
        <v>BRASIL</v>
      </c>
      <c r="F40" s="26" t="str">
        <f>VLOOKUP($B40,[1]SKU!$A$2:$H$1048576,5,FALSE)</f>
        <v>FRIBOI</v>
      </c>
      <c r="G40" s="26" t="str">
        <f>VLOOKUP($B40,[1]SKU!$A$2:$H$1048576,6,FALSE)</f>
        <v>ENFRIADO</v>
      </c>
      <c r="H40" s="26" t="str">
        <f>VLOOKUP($B40,[1]SKU!$A$2:$H$1048576,7,FALSE)</f>
        <v>V</v>
      </c>
      <c r="I40" s="26" t="str">
        <f>VLOOKUP($B40,[1]SKU!$A$2:$H$1048576,8,FALSE)</f>
        <v>1PC/B - 6-30B/C</v>
      </c>
      <c r="J40" s="26" t="s">
        <v>35</v>
      </c>
      <c r="K40" s="36">
        <f t="shared" si="65"/>
        <v>1728.79</v>
      </c>
      <c r="L40" s="29">
        <f t="shared" si="66"/>
        <v>5632.7270554410889</v>
      </c>
      <c r="M40" s="50">
        <v>45921</v>
      </c>
      <c r="N40" s="32">
        <f t="shared" si="67"/>
        <v>9737802.2061759997</v>
      </c>
      <c r="O40" s="21">
        <f t="shared" si="68"/>
        <v>5806.9351087021532</v>
      </c>
      <c r="P40" s="21">
        <f t="shared" si="69"/>
        <v>6056.6957585388054</v>
      </c>
      <c r="Q40" s="56" t="s">
        <v>69</v>
      </c>
      <c r="R40" s="4">
        <v>940.28</v>
      </c>
      <c r="S40" s="37">
        <v>45839</v>
      </c>
      <c r="T40" s="35">
        <f t="shared" si="70"/>
        <v>82</v>
      </c>
      <c r="U40" s="39" t="s">
        <v>64</v>
      </c>
      <c r="V40" s="40">
        <v>1728.79</v>
      </c>
      <c r="W40" s="40">
        <f t="shared" si="71"/>
        <v>1728.79</v>
      </c>
      <c r="X40" s="41">
        <f t="shared" si="86"/>
        <v>7.2003776138431966E-2</v>
      </c>
      <c r="Y40" s="42">
        <v>10054.64</v>
      </c>
      <c r="Z40" s="44">
        <f t="shared" si="72"/>
        <v>9454176.8991999999</v>
      </c>
      <c r="AA40" s="44">
        <f t="shared" si="73"/>
        <v>5468.667044117562</v>
      </c>
      <c r="AB40" s="52">
        <f>VLOOKUP(_xlfn.CONCAT(D40,E40),[1]INTERNACIÓN!$M$5:$N$1048576,2,FALSE)*Z40</f>
        <v>283625.30697599996</v>
      </c>
      <c r="AC40" s="43">
        <f t="shared" si="74"/>
        <v>9737802.2061759997</v>
      </c>
      <c r="AD40" s="45" t="str">
        <f t="shared" si="75"/>
        <v>97761703002-2</v>
      </c>
      <c r="AE40" s="43">
        <f t="shared" si="76"/>
        <v>5632.7270554410889</v>
      </c>
      <c r="AF40" s="46">
        <f t="shared" si="77"/>
        <v>2.6380956686051866</v>
      </c>
      <c r="AG40" s="12">
        <f t="shared" si="78"/>
        <v>5.8159984729203664</v>
      </c>
      <c r="AH40" s="51">
        <f t="shared" si="79"/>
        <v>940.28</v>
      </c>
      <c r="AI40" s="4">
        <f t="shared" si="80"/>
        <v>1728.79</v>
      </c>
      <c r="AJ40" s="47" t="str">
        <f t="shared" si="81"/>
        <v>61703002-2</v>
      </c>
      <c r="AK40" s="35">
        <v>82</v>
      </c>
      <c r="AL40" s="4">
        <f t="shared" si="82"/>
        <v>21.08280487804878</v>
      </c>
      <c r="AM40" s="35">
        <f>0</f>
        <v>0</v>
      </c>
      <c r="AN40" s="35">
        <f t="shared" si="83"/>
        <v>82</v>
      </c>
      <c r="AO40" s="11">
        <f t="shared" si="84"/>
        <v>1728.79</v>
      </c>
      <c r="AP40" s="11" t="str">
        <f t="shared" si="85"/>
        <v>3) STOCK</v>
      </c>
    </row>
    <row r="41" spans="1:43" x14ac:dyDescent="0.25">
      <c r="A41" s="4" t="s">
        <v>36</v>
      </c>
      <c r="B41" s="5">
        <v>355789</v>
      </c>
      <c r="C41" s="27" t="str">
        <f>VLOOKUP($B41,[1]SKU!$A$2:$H$1048576,2,FALSE)</f>
        <v>LOMO VETADO</v>
      </c>
      <c r="D41" s="26" t="str">
        <f>VLOOKUP($B41,[1]SKU!$A$2:$H$1048576,3,FALSE)</f>
        <v>VACUNO</v>
      </c>
      <c r="E41" s="26" t="str">
        <f>VLOOKUP($B41,[1]SKU!$A$2:$H$1048576,4,FALSE)</f>
        <v>BRASIL</v>
      </c>
      <c r="F41" s="26" t="str">
        <f>VLOOKUP($B41,[1]SKU!$A$2:$H$1048576,5,FALSE)</f>
        <v>FRIBOI</v>
      </c>
      <c r="G41" s="26" t="str">
        <f>VLOOKUP($B41,[1]SKU!$A$2:$H$1048576,6,FALSE)</f>
        <v>ENFRIADO</v>
      </c>
      <c r="H41" s="26" t="str">
        <f>VLOOKUP($B41,[1]SKU!$A$2:$H$1048576,7,FALSE)</f>
        <v>V</v>
      </c>
      <c r="I41" s="26" t="str">
        <f>VLOOKUP($B41,[1]SKU!$A$2:$H$1048576,8,FALSE)</f>
        <v>1PC/B - 5-20B/C</v>
      </c>
      <c r="J41" s="26" t="s">
        <v>35</v>
      </c>
      <c r="K41" s="36">
        <f>AO41</f>
        <v>2805.36</v>
      </c>
      <c r="L41" s="29">
        <f>+AE41</f>
        <v>5632.7272363432849</v>
      </c>
      <c r="M41" s="50">
        <v>45921</v>
      </c>
      <c r="N41" s="32">
        <f>+K41*L41</f>
        <v>15801827.679747999</v>
      </c>
      <c r="O41" s="21">
        <f>+L41/(1-0.03)</f>
        <v>5806.9352951992632</v>
      </c>
      <c r="P41" s="21">
        <f>+L41/(1-0.07)</f>
        <v>6056.6959530572958</v>
      </c>
      <c r="Q41" s="56" t="s">
        <v>69</v>
      </c>
      <c r="R41" s="4">
        <v>940.28</v>
      </c>
      <c r="S41" s="37">
        <v>45839</v>
      </c>
      <c r="T41" s="35">
        <f>+AN41</f>
        <v>138</v>
      </c>
      <c r="U41" s="39" t="s">
        <v>64</v>
      </c>
      <c r="V41" s="40">
        <v>2805.36</v>
      </c>
      <c r="W41" s="40">
        <f>IF(E41="canada",V41/2.20462,IF(E41="usa",V41/2.20462,V41))</f>
        <v>2805.36</v>
      </c>
      <c r="X41" s="41">
        <f t="shared" si="86"/>
        <v>0.11684271278044847</v>
      </c>
      <c r="Y41" s="42">
        <v>16315.97</v>
      </c>
      <c r="Z41" s="44">
        <f>Y41*AH41</f>
        <v>15341580.271599999</v>
      </c>
      <c r="AA41" s="44">
        <f>Z41/W41</f>
        <v>5468.6672197507623</v>
      </c>
      <c r="AB41" s="52">
        <f>VLOOKUP(_xlfn.CONCAT(D41,E41),[1]INTERNACIÓN!$M$5:$N$1048576,2,FALSE)*Z41</f>
        <v>460247.40814799996</v>
      </c>
      <c r="AC41" s="43">
        <f>Z41+AB41</f>
        <v>15801827.679747999</v>
      </c>
      <c r="AD41" s="45" t="str">
        <f>_xlfn.CONCAT(B41,Q41)</f>
        <v>35578961703002-2</v>
      </c>
      <c r="AE41" s="43">
        <f>AC41/W41</f>
        <v>5632.7272363432849</v>
      </c>
      <c r="AF41" s="46">
        <f>IF(E41="USA",Y41/V41,IF(E41="CANADA",Y41/V41,(Y41/V41)/2.20462))</f>
        <v>2.6380957533309859</v>
      </c>
      <c r="AG41" s="12">
        <f>Y41/W41</f>
        <v>5.8159986597085576</v>
      </c>
      <c r="AH41" s="51">
        <f>IF(R41&lt;&gt;"",R41,"")</f>
        <v>940.28</v>
      </c>
      <c r="AI41" s="4">
        <f>W41</f>
        <v>2805.36</v>
      </c>
      <c r="AJ41" s="47" t="str">
        <f>IF(Q41&lt;&gt;"",Q41,"")</f>
        <v>61703002-2</v>
      </c>
      <c r="AK41" s="35">
        <v>138</v>
      </c>
      <c r="AL41" s="4">
        <f>AI41/AK41</f>
        <v>20.328695652173913</v>
      </c>
      <c r="AM41" s="35">
        <f>0</f>
        <v>0</v>
      </c>
      <c r="AN41" s="35">
        <f>AK41-AM41</f>
        <v>138</v>
      </c>
      <c r="AO41" s="11">
        <f>AN41*AL41</f>
        <v>2805.36</v>
      </c>
      <c r="AP41" s="11" t="str">
        <f>+J41</f>
        <v>3) STOCK</v>
      </c>
    </row>
    <row r="42" spans="1:43" x14ac:dyDescent="0.25">
      <c r="A42" s="4" t="s">
        <v>36</v>
      </c>
      <c r="B42" s="5" t="s">
        <v>61</v>
      </c>
      <c r="C42" s="27" t="str">
        <f>VLOOKUP($B42,[1]SKU!$A$2:$H$1048576,2,FALSE)</f>
        <v>COSTILLAR IWP</v>
      </c>
      <c r="D42" s="26" t="str">
        <f>VLOOKUP($B42,[1]SKU!$A$2:$H$1048576,3,FALSE)</f>
        <v>CERDO</v>
      </c>
      <c r="E42" s="26" t="str">
        <f>VLOOKUP($B42,[1]SKU!$A$2:$H$1048576,4,FALSE)</f>
        <v>BRASIL</v>
      </c>
      <c r="F42" s="26" t="str">
        <f>VLOOKUP($B42,[1]SKU!$A$2:$H$1048576,5,FALSE)</f>
        <v>SEARA</v>
      </c>
      <c r="G42" s="26" t="str">
        <f>VLOOKUP($B42,[1]SKU!$A$2:$H$1048576,6,FALSE)</f>
        <v>CONGELADO</v>
      </c>
      <c r="H42" s="26" t="str">
        <f>VLOOKUP($B42,[1]SKU!$A$2:$H$1048576,7,FALSE)</f>
        <v>-</v>
      </c>
      <c r="I42" s="26" t="str">
        <f>VLOOKUP($B42,[1]SKU!$A$2:$H$1048576,8,FALSE)</f>
        <v>1PC/B - 9-10B/C</v>
      </c>
      <c r="J42" s="26" t="s">
        <v>35</v>
      </c>
      <c r="K42" s="36">
        <f>AO42</f>
        <v>24451.08</v>
      </c>
      <c r="L42" s="29">
        <f>+AE42</f>
        <v>3227.0408000248658</v>
      </c>
      <c r="M42" s="50">
        <v>46554</v>
      </c>
      <c r="N42" s="32">
        <f>+K42*L42</f>
        <v>78904632.764671996</v>
      </c>
      <c r="O42" s="21">
        <f>+L42/(1-0.03)</f>
        <v>3326.8461855926453</v>
      </c>
      <c r="P42" s="21">
        <f>+L42/(1-0.07)</f>
        <v>3469.9363441127593</v>
      </c>
      <c r="Q42" s="53">
        <v>1265386</v>
      </c>
      <c r="R42" s="4">
        <v>940.28</v>
      </c>
      <c r="S42" s="37">
        <v>45839</v>
      </c>
      <c r="T42" s="35">
        <f>+AN42</f>
        <v>1365</v>
      </c>
      <c r="V42" s="40">
        <v>24451.08</v>
      </c>
      <c r="W42" s="40">
        <f>IF(E42="canada",V42/2.20462,IF(E42="usa",V42/2.20462,V42))</f>
        <v>24451.08</v>
      </c>
      <c r="X42" s="63">
        <f>W42/SUM($W$14)</f>
        <v>1</v>
      </c>
      <c r="Y42" s="42">
        <v>80688.56</v>
      </c>
      <c r="Z42" s="44">
        <f>Y42*AH42</f>
        <v>75869839.196799994</v>
      </c>
      <c r="AA42" s="44">
        <f>Z42/W42</f>
        <v>3102.9238461777554</v>
      </c>
      <c r="AB42" s="52">
        <f>VLOOKUP(_xlfn.CONCAT(D42,E42),[1]INTERNACIÓN!$M$5:$N$1048576,2,FALSE)*Z42</f>
        <v>3034793.5678719999</v>
      </c>
      <c r="AC42" s="43">
        <f>Z42+AB42</f>
        <v>78904632.764671996</v>
      </c>
      <c r="AD42" s="45" t="str">
        <f>_xlfn.CONCAT(B42,Q42)</f>
        <v>SPA-281265386</v>
      </c>
      <c r="AE42" s="43">
        <f>AC42/W42</f>
        <v>3227.0408000248658</v>
      </c>
      <c r="AF42" s="46">
        <f>IF(E42="USA",Y42/V42,IF(E42="CANADA",Y42/V42,(Y42/V42)/2.20462))</f>
        <v>1.4968565269334597</v>
      </c>
      <c r="AG42" s="12">
        <f>Y42/W42</f>
        <v>3.2999998364080438</v>
      </c>
      <c r="AH42" s="51">
        <f>IF(R42&lt;&gt;"",R42,"")</f>
        <v>940.28</v>
      </c>
      <c r="AI42" s="4">
        <f>W42</f>
        <v>24451.08</v>
      </c>
      <c r="AJ42" s="47">
        <f>IF(Q42&lt;&gt;"",Q42,"")</f>
        <v>1265386</v>
      </c>
      <c r="AK42" s="35">
        <v>1365</v>
      </c>
      <c r="AL42" s="4">
        <f>AI42/AK42</f>
        <v>17.912879120879122</v>
      </c>
      <c r="AM42" s="35">
        <f>0</f>
        <v>0</v>
      </c>
      <c r="AN42" s="35">
        <f>AK42-AM42</f>
        <v>1365</v>
      </c>
      <c r="AO42" s="11">
        <f>AN42*AL42</f>
        <v>24451.08</v>
      </c>
      <c r="AP42" s="11" t="str">
        <f>+J42</f>
        <v>3) STOCK</v>
      </c>
    </row>
    <row r="43" spans="1:43" x14ac:dyDescent="0.25">
      <c r="A43" s="4" t="s">
        <v>36</v>
      </c>
      <c r="B43" s="5" t="s">
        <v>55</v>
      </c>
      <c r="C43" s="27" t="str">
        <f>VLOOKUP($B43,[1]SKU!$A$2:$H$1048576,2,FALSE)</f>
        <v>PUNTA DE GANSO</v>
      </c>
      <c r="D43" s="26" t="str">
        <f>VLOOKUP($B43,[1]SKU!$A$2:$H$1048576,3,FALSE)</f>
        <v>VACUNO</v>
      </c>
      <c r="E43" s="26" t="str">
        <f>VLOOKUP($B43,[1]SKU!$A$2:$H$1048576,4,FALSE)</f>
        <v>CANADA</v>
      </c>
      <c r="F43" s="26" t="str">
        <f>VLOOKUP($B43,[1]SKU!$A$2:$H$1048576,5,FALSE)</f>
        <v>BLUE RIBBON</v>
      </c>
      <c r="G43" s="26" t="str">
        <f>VLOOKUP($B43,[1]SKU!$A$2:$H$1048576,6,FALSE)</f>
        <v>ENFRIADO</v>
      </c>
      <c r="H43" s="26" t="str">
        <f>VLOOKUP($B43,[1]SKU!$A$2:$H$1048576,7,FALSE)</f>
        <v>AAA</v>
      </c>
      <c r="I43" s="26" t="str">
        <f>VLOOKUP($B43,[1]SKU!$A$2:$H$1048576,8,FALSE)</f>
        <v>1PC/B - 10B/C</v>
      </c>
      <c r="J43" s="26" t="s">
        <v>35</v>
      </c>
      <c r="K43" s="36">
        <f t="shared" ref="K43:K47" si="87">AO43</f>
        <v>482.51999999999992</v>
      </c>
      <c r="L43" s="29">
        <f t="shared" ref="L43:L47" si="88">+AE43</f>
        <v>15475.087411920749</v>
      </c>
      <c r="M43" s="50">
        <v>45923</v>
      </c>
      <c r="N43" s="32">
        <f t="shared" ref="N43:N47" si="89">+K43*L43</f>
        <v>7467039.1779999984</v>
      </c>
      <c r="O43" s="21">
        <f t="shared" ref="O43:O47" si="90">+L43/(1-0.03)</f>
        <v>15953.698362804897</v>
      </c>
      <c r="P43" s="21">
        <f t="shared" ref="P43:P47" si="91">+L43/(1-0.07)</f>
        <v>16639.878937549194</v>
      </c>
      <c r="Q43" s="53">
        <v>9091712385</v>
      </c>
      <c r="R43" s="33">
        <v>940</v>
      </c>
      <c r="S43" s="37">
        <v>45839</v>
      </c>
      <c r="T43" s="35">
        <f t="shared" ref="T43:T47" si="92">+AN43</f>
        <v>26</v>
      </c>
      <c r="V43" s="40">
        <v>482.52</v>
      </c>
      <c r="W43" s="40">
        <v>482.52</v>
      </c>
      <c r="X43" s="41">
        <f>SUM(W43)/SUM($W$15:$W$20)</f>
        <v>0.18414263688958768</v>
      </c>
      <c r="Y43" s="42">
        <v>7712.29</v>
      </c>
      <c r="Z43" s="44">
        <f t="shared" ref="Z43:Z47" si="93">Y43*AH43</f>
        <v>7249552.5999999996</v>
      </c>
      <c r="AA43" s="44">
        <f t="shared" ref="AA43:AA47" si="94">Z43/W43</f>
        <v>15024.356710602669</v>
      </c>
      <c r="AB43" s="52">
        <f>VLOOKUP(_xlfn.CONCAT(D43,E43),[1]INTERNACIÓN!$M$5:$N$1048576,2,FALSE)*Z43</f>
        <v>217486.57799999998</v>
      </c>
      <c r="AC43" s="43">
        <f t="shared" ref="AC43:AC47" si="95">Z43+AB43</f>
        <v>7467039.1779999994</v>
      </c>
      <c r="AD43" s="45" t="str">
        <f t="shared" ref="AD43:AD47" si="96">_xlfn.CONCAT(B43,Q43)</f>
        <v>C4807AWFR9091712385</v>
      </c>
      <c r="AE43" s="43">
        <f t="shared" ref="AE43:AE47" si="97">AC43/W43</f>
        <v>15475.087411920749</v>
      </c>
      <c r="AF43" s="46">
        <f t="shared" ref="AF43:AF47" si="98">IF(E43="USA",Y43/V43,IF(E43="CANADA",Y43/V43,(Y43/V43)/2.20462))</f>
        <v>15.983358202768798</v>
      </c>
      <c r="AG43" s="12">
        <f t="shared" ref="AG43:AG47" si="99">Y43/W43</f>
        <v>15.983358202768798</v>
      </c>
      <c r="AH43" s="51">
        <f t="shared" ref="AH43:AH47" si="100">IF(R43&lt;&gt;"",R43,"")</f>
        <v>940</v>
      </c>
      <c r="AI43" s="4">
        <f t="shared" ref="AI43:AI47" si="101">W43</f>
        <v>482.52</v>
      </c>
      <c r="AJ43" s="47">
        <f t="shared" ref="AJ43:AJ47" si="102">IF(Q43&lt;&gt;"",Q43,"")</f>
        <v>9091712385</v>
      </c>
      <c r="AK43" s="35">
        <v>26</v>
      </c>
      <c r="AL43" s="4">
        <f t="shared" ref="AL43:AL47" si="103">AI43/AK43</f>
        <v>18.558461538461536</v>
      </c>
      <c r="AM43" s="35">
        <f>0</f>
        <v>0</v>
      </c>
      <c r="AN43" s="35">
        <f t="shared" ref="AN43:AN47" si="104">AK43-AM43</f>
        <v>26</v>
      </c>
      <c r="AO43" s="11">
        <f t="shared" ref="AO43:AO47" si="105">AN43*AL43</f>
        <v>482.51999999999992</v>
      </c>
      <c r="AP43" s="11" t="str">
        <f t="shared" ref="AP43:AP47" si="106">+J43</f>
        <v>3) STOCK</v>
      </c>
    </row>
    <row r="44" spans="1:43" x14ac:dyDescent="0.25">
      <c r="A44" s="4" t="s">
        <v>36</v>
      </c>
      <c r="B44" s="5" t="s">
        <v>56</v>
      </c>
      <c r="C44" s="27" t="str">
        <f>VLOOKUP($B44,[1]SKU!$A$2:$H$1048576,2,FALSE)</f>
        <v>PUNTA PALETA</v>
      </c>
      <c r="D44" s="26" t="str">
        <f>VLOOKUP($B44,[1]SKU!$A$2:$H$1048576,3,FALSE)</f>
        <v>VACUNO</v>
      </c>
      <c r="E44" s="26" t="str">
        <f>VLOOKUP($B44,[1]SKU!$A$2:$H$1048576,4,FALSE)</f>
        <v>CANADA</v>
      </c>
      <c r="F44" s="26" t="str">
        <f>VLOOKUP($B44,[1]SKU!$A$2:$H$1048576,5,FALSE)</f>
        <v>BLUE RIBBON</v>
      </c>
      <c r="G44" s="26" t="str">
        <f>VLOOKUP($B44,[1]SKU!$A$2:$H$1048576,6,FALSE)</f>
        <v>ENFRIADO</v>
      </c>
      <c r="H44" s="26" t="str">
        <f>VLOOKUP($B44,[1]SKU!$A$2:$H$1048576,7,FALSE)</f>
        <v>AAA</v>
      </c>
      <c r="I44" s="26" t="str">
        <f>VLOOKUP($B44,[1]SKU!$A$2:$H$1048576,8,FALSE)</f>
        <v>4PC/B - 12B/C</v>
      </c>
      <c r="J44" s="26" t="s">
        <v>35</v>
      </c>
      <c r="K44" s="36">
        <f t="shared" si="87"/>
        <v>274.35000000000002</v>
      </c>
      <c r="L44" s="29">
        <f t="shared" si="88"/>
        <v>17289.401669400402</v>
      </c>
      <c r="M44" s="50">
        <v>45923</v>
      </c>
      <c r="N44" s="32">
        <f t="shared" si="89"/>
        <v>4743347.3480000012</v>
      </c>
      <c r="O44" s="21">
        <f t="shared" si="90"/>
        <v>17824.125432371548</v>
      </c>
      <c r="P44" s="21">
        <f t="shared" si="91"/>
        <v>18590.754483226239</v>
      </c>
      <c r="Q44" s="53">
        <v>9091712385</v>
      </c>
      <c r="R44" s="33">
        <v>940</v>
      </c>
      <c r="S44" s="37">
        <v>45839</v>
      </c>
      <c r="T44" s="35">
        <f t="shared" si="92"/>
        <v>14</v>
      </c>
      <c r="V44" s="40">
        <v>274.35000000000002</v>
      </c>
      <c r="W44" s="40">
        <v>274.35000000000002</v>
      </c>
      <c r="X44" s="41">
        <f t="shared" ref="X44:X48" si="107">SUM(W44)/SUM($W$15:$W$20)</f>
        <v>0.10469935428719718</v>
      </c>
      <c r="Y44" s="42">
        <v>4899.1400000000003</v>
      </c>
      <c r="Z44" s="44">
        <f t="shared" si="93"/>
        <v>4605191.6000000006</v>
      </c>
      <c r="AA44" s="44">
        <f t="shared" si="94"/>
        <v>16785.826863495535</v>
      </c>
      <c r="AB44" s="52">
        <f>VLOOKUP(_xlfn.CONCAT(D44,E44),[1]INTERNACIÓN!$M$5:$N$1048576,2,FALSE)*Z44</f>
        <v>138155.74800000002</v>
      </c>
      <c r="AC44" s="43">
        <f t="shared" si="95"/>
        <v>4743347.3480000002</v>
      </c>
      <c r="AD44" s="45" t="str">
        <f t="shared" si="96"/>
        <v>C1807AWFR9091712385</v>
      </c>
      <c r="AE44" s="43">
        <f t="shared" si="97"/>
        <v>17289.401669400402</v>
      </c>
      <c r="AF44" s="46">
        <f t="shared" si="98"/>
        <v>17.857262620739931</v>
      </c>
      <c r="AG44" s="12">
        <f t="shared" si="99"/>
        <v>17.857262620739931</v>
      </c>
      <c r="AH44" s="51">
        <f t="shared" si="100"/>
        <v>940</v>
      </c>
      <c r="AI44" s="4">
        <f t="shared" si="101"/>
        <v>274.35000000000002</v>
      </c>
      <c r="AJ44" s="47">
        <f t="shared" si="102"/>
        <v>9091712385</v>
      </c>
      <c r="AK44" s="35">
        <v>14</v>
      </c>
      <c r="AL44" s="4">
        <f t="shared" si="103"/>
        <v>19.596428571428572</v>
      </c>
      <c r="AM44" s="35">
        <f>0</f>
        <v>0</v>
      </c>
      <c r="AN44" s="35">
        <f t="shared" si="104"/>
        <v>14</v>
      </c>
      <c r="AO44" s="11">
        <f t="shared" si="105"/>
        <v>274.35000000000002</v>
      </c>
      <c r="AP44" s="11" t="str">
        <f t="shared" si="106"/>
        <v>3) STOCK</v>
      </c>
    </row>
    <row r="45" spans="1:43" x14ac:dyDescent="0.25">
      <c r="A45" s="4" t="s">
        <v>36</v>
      </c>
      <c r="B45" s="5" t="s">
        <v>57</v>
      </c>
      <c r="C45" s="27" t="str">
        <f>VLOOKUP($B45,[1]SKU!$A$2:$H$1048576,2,FALSE)</f>
        <v>PALANCA</v>
      </c>
      <c r="D45" s="26" t="str">
        <f>VLOOKUP($B45,[1]SKU!$A$2:$H$1048576,3,FALSE)</f>
        <v>VACUNO</v>
      </c>
      <c r="E45" s="26" t="str">
        <f>VLOOKUP($B45,[1]SKU!$A$2:$H$1048576,4,FALSE)</f>
        <v>CANADA</v>
      </c>
      <c r="F45" s="26" t="str">
        <f>VLOOKUP($B45,[1]SKU!$A$2:$H$1048576,5,FALSE)</f>
        <v>BLUE RIBBON</v>
      </c>
      <c r="G45" s="26" t="str">
        <f>VLOOKUP($B45,[1]SKU!$A$2:$H$1048576,6,FALSE)</f>
        <v>ENFRIADO</v>
      </c>
      <c r="H45" s="26" t="str">
        <f>VLOOKUP($B45,[1]SKU!$A$2:$H$1048576,7,FALSE)</f>
        <v>AAA</v>
      </c>
      <c r="I45" s="26" t="str">
        <f>VLOOKUP($B45,[1]SKU!$A$2:$H$1048576,8,FALSE)</f>
        <v>1PC/B - 18B/C</v>
      </c>
      <c r="J45" s="26" t="s">
        <v>35</v>
      </c>
      <c r="K45" s="36">
        <f t="shared" si="87"/>
        <v>252.03000000000003</v>
      </c>
      <c r="L45" s="29">
        <f t="shared" si="88"/>
        <v>17823.016521842634</v>
      </c>
      <c r="M45" s="50">
        <v>45923</v>
      </c>
      <c r="N45" s="32">
        <f t="shared" si="89"/>
        <v>4491934.8539999994</v>
      </c>
      <c r="O45" s="21">
        <f t="shared" si="90"/>
        <v>18374.243836951169</v>
      </c>
      <c r="P45" s="21">
        <f t="shared" si="91"/>
        <v>19164.533894454446</v>
      </c>
      <c r="Q45" s="53">
        <v>9091712385</v>
      </c>
      <c r="R45" s="33">
        <v>940</v>
      </c>
      <c r="S45" s="37">
        <v>45839</v>
      </c>
      <c r="T45" s="35">
        <f t="shared" si="92"/>
        <v>12</v>
      </c>
      <c r="V45" s="40">
        <v>252.03</v>
      </c>
      <c r="W45" s="40">
        <v>252.03</v>
      </c>
      <c r="X45" s="41">
        <f t="shared" si="107"/>
        <v>9.6181440718069264E-2</v>
      </c>
      <c r="Y45" s="42">
        <v>4639.47</v>
      </c>
      <c r="Z45" s="44">
        <f t="shared" si="93"/>
        <v>4361101.8</v>
      </c>
      <c r="AA45" s="44">
        <f t="shared" si="94"/>
        <v>17303.899535769549</v>
      </c>
      <c r="AB45" s="52">
        <f>VLOOKUP(_xlfn.CONCAT(D45,E45),[1]INTERNACIÓN!$M$5:$N$1048576,2,FALSE)*Z45</f>
        <v>130833.05399999999</v>
      </c>
      <c r="AC45" s="43">
        <f t="shared" si="95"/>
        <v>4491934.8539999994</v>
      </c>
      <c r="AD45" s="45" t="str">
        <f t="shared" si="96"/>
        <v>C5167AWFR9091712385</v>
      </c>
      <c r="AE45" s="43">
        <f t="shared" si="97"/>
        <v>17823.016521842634</v>
      </c>
      <c r="AF45" s="46">
        <f t="shared" si="98"/>
        <v>18.40840376145697</v>
      </c>
      <c r="AG45" s="12">
        <f t="shared" si="99"/>
        <v>18.40840376145697</v>
      </c>
      <c r="AH45" s="51">
        <f t="shared" si="100"/>
        <v>940</v>
      </c>
      <c r="AI45" s="4">
        <f t="shared" si="101"/>
        <v>252.03</v>
      </c>
      <c r="AJ45" s="47">
        <f t="shared" si="102"/>
        <v>9091712385</v>
      </c>
      <c r="AK45" s="35">
        <v>12</v>
      </c>
      <c r="AL45" s="4">
        <f t="shared" si="103"/>
        <v>21.002500000000001</v>
      </c>
      <c r="AM45" s="35">
        <f>0</f>
        <v>0</v>
      </c>
      <c r="AN45" s="35">
        <f t="shared" si="104"/>
        <v>12</v>
      </c>
      <c r="AO45" s="11">
        <f t="shared" si="105"/>
        <v>252.03000000000003</v>
      </c>
      <c r="AP45" s="11" t="str">
        <f t="shared" si="106"/>
        <v>3) STOCK</v>
      </c>
    </row>
    <row r="46" spans="1:43" s="49" customFormat="1" x14ac:dyDescent="0.25">
      <c r="A46" s="4" t="s">
        <v>36</v>
      </c>
      <c r="B46" s="5" t="s">
        <v>58</v>
      </c>
      <c r="C46" s="27" t="str">
        <f>VLOOKUP($B46,[1]SKU!$A$2:$H$1048576,2,FALSE)</f>
        <v>PUNTA PICANA</v>
      </c>
      <c r="D46" s="26" t="str">
        <f>VLOOKUP($B46,[1]SKU!$A$2:$H$1048576,3,FALSE)</f>
        <v>VACUNO</v>
      </c>
      <c r="E46" s="26" t="str">
        <f>VLOOKUP($B46,[1]SKU!$A$2:$H$1048576,4,FALSE)</f>
        <v>CANADA</v>
      </c>
      <c r="F46" s="26" t="str">
        <f>VLOOKUP($B46,[1]SKU!$A$2:$H$1048576,5,FALSE)</f>
        <v>BLUE RIBBON</v>
      </c>
      <c r="G46" s="26" t="str">
        <f>VLOOKUP($B46,[1]SKU!$A$2:$H$1048576,6,FALSE)</f>
        <v>ENFRIADO</v>
      </c>
      <c r="H46" s="26" t="str">
        <f>VLOOKUP($B46,[1]SKU!$A$2:$H$1048576,7,FALSE)</f>
        <v>AAA</v>
      </c>
      <c r="I46" s="26" t="str">
        <f>VLOOKUP($B46,[1]SKU!$A$2:$H$1048576,8,FALSE)</f>
        <v>1PC/B - 10B/C</v>
      </c>
      <c r="J46" s="26" t="s">
        <v>35</v>
      </c>
      <c r="K46" s="36">
        <f t="shared" si="87"/>
        <v>487</v>
      </c>
      <c r="L46" s="29">
        <f t="shared" si="88"/>
        <v>11526.271893223819</v>
      </c>
      <c r="M46" s="50">
        <v>45923</v>
      </c>
      <c r="N46" s="32">
        <f t="shared" si="89"/>
        <v>5613294.4119999995</v>
      </c>
      <c r="O46" s="21">
        <f t="shared" si="90"/>
        <v>11882.754529096721</v>
      </c>
      <c r="P46" s="21">
        <f t="shared" si="91"/>
        <v>12393.840745401956</v>
      </c>
      <c r="Q46" s="53">
        <v>9091712385</v>
      </c>
      <c r="R46" s="33">
        <v>940</v>
      </c>
      <c r="S46" s="37">
        <v>45839</v>
      </c>
      <c r="T46" s="35">
        <f t="shared" si="92"/>
        <v>24</v>
      </c>
      <c r="U46" s="39"/>
      <c r="V46" s="40">
        <v>487</v>
      </c>
      <c r="W46" s="40">
        <v>487</v>
      </c>
      <c r="X46" s="41">
        <f t="shared" si="107"/>
        <v>0.1858523256346456</v>
      </c>
      <c r="Y46" s="42">
        <v>5797.66</v>
      </c>
      <c r="Z46" s="44">
        <f t="shared" si="93"/>
        <v>5449800.3999999994</v>
      </c>
      <c r="AA46" s="44">
        <f t="shared" si="94"/>
        <v>11190.555236139629</v>
      </c>
      <c r="AB46" s="52">
        <f>VLOOKUP(_xlfn.CONCAT(D46,E46),[1]INTERNACIÓN!$M$5:$N$1048576,2,FALSE)*Z46</f>
        <v>163494.01199999999</v>
      </c>
      <c r="AC46" s="43">
        <f t="shared" si="95"/>
        <v>5613294.4119999995</v>
      </c>
      <c r="AD46" s="45" t="str">
        <f t="shared" si="96"/>
        <v>C4547AWFR9091712385</v>
      </c>
      <c r="AE46" s="43">
        <f t="shared" si="97"/>
        <v>11526.271893223819</v>
      </c>
      <c r="AF46" s="46">
        <f t="shared" si="98"/>
        <v>11.904845995893224</v>
      </c>
      <c r="AG46" s="12">
        <f t="shared" si="99"/>
        <v>11.904845995893224</v>
      </c>
      <c r="AH46" s="51">
        <f t="shared" si="100"/>
        <v>940</v>
      </c>
      <c r="AI46" s="4">
        <f t="shared" si="101"/>
        <v>487</v>
      </c>
      <c r="AJ46" s="47">
        <f t="shared" si="102"/>
        <v>9091712385</v>
      </c>
      <c r="AK46" s="35">
        <v>24</v>
      </c>
      <c r="AL46" s="4">
        <f t="shared" si="103"/>
        <v>20.291666666666668</v>
      </c>
      <c r="AM46" s="35">
        <f>0</f>
        <v>0</v>
      </c>
      <c r="AN46" s="35">
        <f t="shared" si="104"/>
        <v>24</v>
      </c>
      <c r="AO46" s="11">
        <f t="shared" si="105"/>
        <v>487</v>
      </c>
      <c r="AP46" s="11" t="str">
        <f t="shared" si="106"/>
        <v>3) STOCK</v>
      </c>
      <c r="AQ46" s="48"/>
    </row>
    <row r="47" spans="1:43" x14ac:dyDescent="0.25">
      <c r="A47" s="4" t="s">
        <v>36</v>
      </c>
      <c r="B47" s="5" t="s">
        <v>59</v>
      </c>
      <c r="C47" s="27" t="str">
        <f>VLOOKUP($B47,[1]SKU!$A$2:$H$1048576,2,FALSE)</f>
        <v>ENTRAÑA</v>
      </c>
      <c r="D47" s="26" t="str">
        <f>VLOOKUP($B47,[1]SKU!$A$2:$H$1048576,3,FALSE)</f>
        <v>VACUNO</v>
      </c>
      <c r="E47" s="26" t="str">
        <f>VLOOKUP($B47,[1]SKU!$A$2:$H$1048576,4,FALSE)</f>
        <v>CANADA</v>
      </c>
      <c r="F47" s="26" t="str">
        <f>VLOOKUP($B47,[1]SKU!$A$2:$H$1048576,5,FALSE)</f>
        <v>BLUE RIBBON</v>
      </c>
      <c r="G47" s="26" t="str">
        <f>VLOOKUP($B47,[1]SKU!$A$2:$H$1048576,6,FALSE)</f>
        <v>ENFRIADO</v>
      </c>
      <c r="H47" s="26" t="str">
        <f>VLOOKUP($B47,[1]SKU!$A$2:$H$1048576,7,FALSE)</f>
        <v>AAA</v>
      </c>
      <c r="I47" s="26" t="str">
        <f>VLOOKUP($B47,[1]SKU!$A$2:$H$1048576,8,FALSE)</f>
        <v>1PC/B - 16B/C</v>
      </c>
      <c r="J47" s="26" t="s">
        <v>35</v>
      </c>
      <c r="K47" s="36">
        <f t="shared" si="87"/>
        <v>1011.1700000000001</v>
      </c>
      <c r="L47" s="29">
        <f t="shared" si="88"/>
        <v>20277.689258977221</v>
      </c>
      <c r="M47" s="50">
        <v>45923</v>
      </c>
      <c r="N47" s="32">
        <f t="shared" si="89"/>
        <v>20504191.047999997</v>
      </c>
      <c r="O47" s="21">
        <f t="shared" si="90"/>
        <v>20904.834287605383</v>
      </c>
      <c r="P47" s="21">
        <f t="shared" si="91"/>
        <v>21803.966945136799</v>
      </c>
      <c r="Q47" s="53">
        <v>9091712385</v>
      </c>
      <c r="R47" s="33">
        <v>940</v>
      </c>
      <c r="S47" s="37">
        <v>45839</v>
      </c>
      <c r="T47" s="35">
        <f t="shared" si="92"/>
        <v>53</v>
      </c>
      <c r="V47" s="40">
        <v>1011.17</v>
      </c>
      <c r="W47" s="40">
        <v>1011.17</v>
      </c>
      <c r="X47" s="41">
        <f t="shared" si="107"/>
        <v>0.38588972507594371</v>
      </c>
      <c r="Y47" s="42">
        <v>21177.64</v>
      </c>
      <c r="Z47" s="44">
        <f t="shared" si="93"/>
        <v>19906981.599999998</v>
      </c>
      <c r="AA47" s="44">
        <f t="shared" si="94"/>
        <v>19687.076950463324</v>
      </c>
      <c r="AB47" s="52">
        <f>VLOOKUP(_xlfn.CONCAT(D47,E47),[1]INTERNACIÓN!$M$5:$N$1048576,2,FALSE)*Z47</f>
        <v>597209.44799999986</v>
      </c>
      <c r="AC47" s="43">
        <f t="shared" si="95"/>
        <v>20504191.047999997</v>
      </c>
      <c r="AD47" s="45" t="str">
        <f t="shared" si="96"/>
        <v>C3877AWFR9091712385</v>
      </c>
      <c r="AE47" s="43">
        <f t="shared" si="97"/>
        <v>20277.689258977221</v>
      </c>
      <c r="AF47" s="46">
        <f t="shared" si="98"/>
        <v>20.943698883471622</v>
      </c>
      <c r="AG47" s="12">
        <f t="shared" si="99"/>
        <v>20.943698883471622</v>
      </c>
      <c r="AH47" s="51">
        <f t="shared" si="100"/>
        <v>940</v>
      </c>
      <c r="AI47" s="4">
        <f t="shared" si="101"/>
        <v>1011.17</v>
      </c>
      <c r="AJ47" s="47">
        <f t="shared" si="102"/>
        <v>9091712385</v>
      </c>
      <c r="AK47" s="35">
        <v>53</v>
      </c>
      <c r="AL47" s="4">
        <f t="shared" si="103"/>
        <v>19.07867924528302</v>
      </c>
      <c r="AM47" s="35">
        <f>0</f>
        <v>0</v>
      </c>
      <c r="AN47" s="35">
        <f t="shared" si="104"/>
        <v>53</v>
      </c>
      <c r="AO47" s="11">
        <f t="shared" si="105"/>
        <v>1011.1700000000001</v>
      </c>
      <c r="AP47" s="11" t="str">
        <f t="shared" si="106"/>
        <v>3) STOCK</v>
      </c>
    </row>
    <row r="48" spans="1:43" x14ac:dyDescent="0.25">
      <c r="A48" s="4" t="s">
        <v>36</v>
      </c>
      <c r="B48" s="5" t="s">
        <v>60</v>
      </c>
      <c r="C48" s="27" t="str">
        <f>VLOOKUP($B48,[1]SKU!$A$2:$H$1048576,2,FALSE)</f>
        <v>TAPABARRIGA/ARRACHERA</v>
      </c>
      <c r="D48" s="26" t="str">
        <f>VLOOKUP($B48,[1]SKU!$A$2:$H$1048576,3,FALSE)</f>
        <v>VACUNO</v>
      </c>
      <c r="E48" s="26" t="str">
        <f>VLOOKUP($B48,[1]SKU!$A$2:$H$1048576,4,FALSE)</f>
        <v>CANADA</v>
      </c>
      <c r="F48" s="26" t="str">
        <f>VLOOKUP($B48,[1]SKU!$A$2:$H$1048576,5,FALSE)</f>
        <v>BLUE RIBBON</v>
      </c>
      <c r="G48" s="26" t="str">
        <f>VLOOKUP($B48,[1]SKU!$A$2:$H$1048576,6,FALSE)</f>
        <v>ENFRIADO</v>
      </c>
      <c r="H48" s="26" t="str">
        <f>VLOOKUP($B48,[1]SKU!$A$2:$H$1048576,7,FALSE)</f>
        <v>AAA</v>
      </c>
      <c r="I48" s="26" t="str">
        <f>VLOOKUP($B48,[1]SKU!$A$2:$H$1048576,8,FALSE)</f>
        <v>1PC/B - 13B/C</v>
      </c>
      <c r="J48" s="26" t="s">
        <v>35</v>
      </c>
      <c r="K48" s="36">
        <f>AO48</f>
        <v>113.29</v>
      </c>
      <c r="L48" s="29">
        <f>+AE48</f>
        <v>17075.923506046431</v>
      </c>
      <c r="M48" s="50">
        <v>45923</v>
      </c>
      <c r="N48" s="32">
        <f>+K48*L48</f>
        <v>1934531.3740000003</v>
      </c>
      <c r="O48" s="21">
        <f>+L48/(1-0.03)</f>
        <v>17604.044851594259</v>
      </c>
      <c r="P48" s="21">
        <f>+L48/(1-0.07)</f>
        <v>18361.208071017667</v>
      </c>
      <c r="Q48" s="53">
        <v>9091712385</v>
      </c>
      <c r="R48" s="33">
        <v>940</v>
      </c>
      <c r="S48" s="37">
        <v>45839</v>
      </c>
      <c r="T48" s="35">
        <f>+AN48</f>
        <v>6</v>
      </c>
      <c r="V48" s="40">
        <v>113.29</v>
      </c>
      <c r="W48" s="40">
        <v>113.29</v>
      </c>
      <c r="X48" s="41">
        <f t="shared" si="107"/>
        <v>4.3234517394556471E-2</v>
      </c>
      <c r="Y48" s="42">
        <v>1998.07</v>
      </c>
      <c r="Z48" s="44">
        <f>Y48*AH48</f>
        <v>1878185.8</v>
      </c>
      <c r="AA48" s="44">
        <f>Z48/W48</f>
        <v>16578.56651072469</v>
      </c>
      <c r="AB48" s="52">
        <f>VLOOKUP(_xlfn.CONCAT(D48,E48),[1]INTERNACIÓN!$M$5:$N$1048576,2,FALSE)*Z48</f>
        <v>56345.574000000001</v>
      </c>
      <c r="AC48" s="43">
        <f>Z48+AB48</f>
        <v>1934531.3740000001</v>
      </c>
      <c r="AD48" s="45" t="str">
        <f>_xlfn.CONCAT(B48,Q48)</f>
        <v>C3107AWFR9091712385</v>
      </c>
      <c r="AE48" s="43">
        <f>AC48/W48</f>
        <v>17075.923506046431</v>
      </c>
      <c r="AF48" s="46">
        <f>IF(E48="USA",Y48/V48,IF(E48="CANADA",Y48/V48,(Y48/V48)/2.20462))</f>
        <v>17.636772883749668</v>
      </c>
      <c r="AG48" s="12">
        <f>Y48/W48</f>
        <v>17.636772883749668</v>
      </c>
      <c r="AH48" s="51">
        <f>IF(R48&lt;&gt;"",R48,"")</f>
        <v>940</v>
      </c>
      <c r="AI48" s="4">
        <f>W48</f>
        <v>113.29</v>
      </c>
      <c r="AJ48" s="47">
        <f>IF(Q48&lt;&gt;"",Q48,"")</f>
        <v>9091712385</v>
      </c>
      <c r="AK48" s="35">
        <v>6</v>
      </c>
      <c r="AL48" s="4">
        <f>AI48/AK48</f>
        <v>18.881666666666668</v>
      </c>
      <c r="AM48" s="35">
        <f>0</f>
        <v>0</v>
      </c>
      <c r="AN48" s="35">
        <f>AK48-AM48</f>
        <v>6</v>
      </c>
      <c r="AO48" s="11">
        <f>AN48*AL48</f>
        <v>113.29</v>
      </c>
      <c r="AP48" s="11" t="str">
        <f>+J48</f>
        <v>3) STOCK</v>
      </c>
    </row>
    <row r="49" spans="1:42" x14ac:dyDescent="0.25">
      <c r="A49" s="4" t="s">
        <v>36</v>
      </c>
      <c r="B49" s="5">
        <v>984</v>
      </c>
      <c r="C49" s="27" t="str">
        <f>VLOOKUP($B49,[1]SKU!$A$2:$H$1048576,2,FALSE)</f>
        <v>POSTA ROSADA</v>
      </c>
      <c r="D49" s="26" t="str">
        <f>VLOOKUP($B49,[1]SKU!$A$2:$H$1048576,3,FALSE)</f>
        <v>VACUNO</v>
      </c>
      <c r="E49" s="26" t="str">
        <f>VLOOKUP($B49,[1]SKU!$A$2:$H$1048576,4,FALSE)</f>
        <v>BRASIL</v>
      </c>
      <c r="F49" s="26" t="str">
        <f>VLOOKUP($B49,[1]SKU!$A$2:$H$1048576,5,FALSE)</f>
        <v>FRIBOI</v>
      </c>
      <c r="G49" s="26" t="str">
        <f>VLOOKUP($B49,[1]SKU!$A$2:$H$1048576,6,FALSE)</f>
        <v>ENFRIADO</v>
      </c>
      <c r="H49" s="26" t="str">
        <f>VLOOKUP($B49,[1]SKU!$A$2:$H$1048576,7,FALSE)</f>
        <v>V</v>
      </c>
      <c r="I49" s="26" t="str">
        <f>VLOOKUP($B49,[1]SKU!$A$2:$H$1048576,8,FALSE)</f>
        <v>1PC/B - 3-4B/C</v>
      </c>
      <c r="J49" s="26" t="s">
        <v>35</v>
      </c>
      <c r="K49" s="36">
        <f t="shared" ref="K49:K55" si="108">AO49</f>
        <v>17130.621999999999</v>
      </c>
      <c r="L49" s="29">
        <f t="shared" ref="L49:L55" si="109">+AE49</f>
        <v>5906.0197626215786</v>
      </c>
      <c r="M49" s="50">
        <v>45921</v>
      </c>
      <c r="N49" s="32">
        <f t="shared" ref="N49:N55" si="110">+K49*L49</f>
        <v>101173792.07799999</v>
      </c>
      <c r="O49" s="21">
        <f t="shared" ref="O49:O55" si="111">+L49/(1-0.03)</f>
        <v>6088.6801676511122</v>
      </c>
      <c r="P49" s="21">
        <f t="shared" ref="P49:P55" si="112">+L49/(1-0.07)</f>
        <v>6350.5588845393322</v>
      </c>
      <c r="Q49" s="56" t="s">
        <v>71</v>
      </c>
      <c r="R49" s="33">
        <v>940</v>
      </c>
      <c r="S49" s="37">
        <v>45839</v>
      </c>
      <c r="T49" s="35">
        <f t="shared" ref="T49:T55" si="113">+AN49</f>
        <v>811</v>
      </c>
      <c r="U49" s="39" t="s">
        <v>62</v>
      </c>
      <c r="V49" s="40">
        <v>17130.621999999999</v>
      </c>
      <c r="W49" s="40">
        <f t="shared" ref="W49:W55" si="114">IF(E49="canada",V49/2.20462,IF(E49="usa",V49/2.20462,V49))</f>
        <v>17130.621999999999</v>
      </c>
      <c r="X49" s="41">
        <f>SUM(W49)/SUM($W$21:$W$28)</f>
        <v>0.70104901443781154</v>
      </c>
      <c r="Y49" s="42">
        <v>104496.79</v>
      </c>
      <c r="Z49" s="44">
        <f t="shared" ref="Z49:Z55" si="115">Y49*AH49</f>
        <v>98226982.599999994</v>
      </c>
      <c r="AA49" s="44">
        <f t="shared" ref="AA49:AA55" si="116">Z49/W49</f>
        <v>5733.9997695355132</v>
      </c>
      <c r="AB49" s="52">
        <f>VLOOKUP(_xlfn.CONCAT(D49,E49),[1]INTERNACIÓN!$M$5:$N$1048576,2,FALSE)*Z49</f>
        <v>2946809.4779999997</v>
      </c>
      <c r="AC49" s="43">
        <f t="shared" ref="AC49:AC55" si="117">Z49+AB49</f>
        <v>101173792.07799999</v>
      </c>
      <c r="AD49" s="45" t="str">
        <f t="shared" ref="AD49:AD55" si="118">_xlfn.CONCAT(B49,Q49)</f>
        <v>98461057687-3</v>
      </c>
      <c r="AE49" s="43">
        <f t="shared" ref="AE49:AE55" si="119">AC49/W49</f>
        <v>5906.0197626215786</v>
      </c>
      <c r="AF49" s="46">
        <f t="shared" ref="AF49:AF55" si="120">IF(E49="USA",Y49/V49,IF(E49="CANADA",Y49/V49,(Y49/V49)/2.20462))</f>
        <v>2.7669166363477675</v>
      </c>
      <c r="AG49" s="12">
        <f t="shared" ref="AG49:AG55" si="121">Y49/W49</f>
        <v>6.0999997548250144</v>
      </c>
      <c r="AH49" s="51">
        <f t="shared" ref="AH49:AH55" si="122">IF(R49&lt;&gt;"",R49,"")</f>
        <v>940</v>
      </c>
      <c r="AI49" s="4">
        <f t="shared" ref="AI49:AI55" si="123">W49</f>
        <v>17130.621999999999</v>
      </c>
      <c r="AJ49" s="47" t="str">
        <f t="shared" ref="AJ49:AJ55" si="124">IF(Q49&lt;&gt;"",Q49,"")</f>
        <v>61057687-3</v>
      </c>
      <c r="AK49" s="35">
        <v>811</v>
      </c>
      <c r="AL49" s="4">
        <f t="shared" ref="AL49:AL55" si="125">AI49/AK49</f>
        <v>21.122838471023428</v>
      </c>
      <c r="AM49" s="35">
        <f>0</f>
        <v>0</v>
      </c>
      <c r="AN49" s="35">
        <f t="shared" ref="AN49:AN55" si="126">AK49-AM49</f>
        <v>811</v>
      </c>
      <c r="AO49" s="11">
        <f t="shared" ref="AO49:AO55" si="127">AN49*AL49</f>
        <v>17130.621999999999</v>
      </c>
      <c r="AP49" s="11" t="str">
        <f t="shared" ref="AP49:AP55" si="128">+J49</f>
        <v>3) STOCK</v>
      </c>
    </row>
    <row r="50" spans="1:42" x14ac:dyDescent="0.25">
      <c r="A50" s="4" t="s">
        <v>36</v>
      </c>
      <c r="B50" s="5">
        <v>1047</v>
      </c>
      <c r="C50" s="27" t="str">
        <f>VLOOKUP($B50,[1]SKU!$A$2:$H$1048576,2,FALSE)</f>
        <v>LOMO LISO</v>
      </c>
      <c r="D50" s="26" t="str">
        <f>VLOOKUP($B50,[1]SKU!$A$2:$H$1048576,3,FALSE)</f>
        <v>VACUNO</v>
      </c>
      <c r="E50" s="26" t="str">
        <f>VLOOKUP($B50,[1]SKU!$A$2:$H$1048576,4,FALSE)</f>
        <v>BRASIL</v>
      </c>
      <c r="F50" s="26" t="str">
        <f>VLOOKUP($B50,[1]SKU!$A$2:$H$1048576,5,FALSE)</f>
        <v>FRIBOI</v>
      </c>
      <c r="G50" s="26" t="str">
        <f>VLOOKUP($B50,[1]SKU!$A$2:$H$1048576,6,FALSE)</f>
        <v>ENFRIADO</v>
      </c>
      <c r="H50" s="26" t="str">
        <f>VLOOKUP($B50,[1]SKU!$A$2:$H$1048576,7,FALSE)</f>
        <v>V</v>
      </c>
      <c r="I50" s="26" t="str">
        <f>VLOOKUP($B50,[1]SKU!$A$2:$H$1048576,8,FALSE)</f>
        <v>1PC/B - 3-6B/C</v>
      </c>
      <c r="J50" s="26" t="s">
        <v>35</v>
      </c>
      <c r="K50" s="36">
        <f t="shared" si="108"/>
        <v>468.69100000000003</v>
      </c>
      <c r="L50" s="29">
        <f t="shared" si="109"/>
        <v>7067.8511172606268</v>
      </c>
      <c r="M50" s="50">
        <v>45921</v>
      </c>
      <c r="N50" s="32">
        <f t="shared" si="110"/>
        <v>3312638.2080000006</v>
      </c>
      <c r="O50" s="21">
        <f t="shared" si="111"/>
        <v>7286.4444507841517</v>
      </c>
      <c r="P50" s="21">
        <f t="shared" si="112"/>
        <v>7599.8399110329328</v>
      </c>
      <c r="Q50" s="56" t="s">
        <v>71</v>
      </c>
      <c r="R50" s="33">
        <v>940</v>
      </c>
      <c r="S50" s="37">
        <v>45839</v>
      </c>
      <c r="T50" s="35">
        <f t="shared" si="113"/>
        <v>24</v>
      </c>
      <c r="U50" s="39" t="s">
        <v>62</v>
      </c>
      <c r="V50" s="40">
        <v>468.69099999999997</v>
      </c>
      <c r="W50" s="40">
        <f t="shared" si="114"/>
        <v>468.69099999999997</v>
      </c>
      <c r="X50" s="41">
        <f t="shared" ref="X50:X56" si="129">SUM(W50)/SUM($W$21:$W$28)</f>
        <v>1.9180585715210592E-2</v>
      </c>
      <c r="Y50" s="42">
        <v>3421.44</v>
      </c>
      <c r="Z50" s="44">
        <f t="shared" si="115"/>
        <v>3216153.6</v>
      </c>
      <c r="AA50" s="44">
        <f t="shared" si="116"/>
        <v>6861.9913759811907</v>
      </c>
      <c r="AB50" s="52">
        <f>VLOOKUP(_xlfn.CONCAT(D50,E50),[1]INTERNACIÓN!$M$5:$N$1048576,2,FALSE)*Z50</f>
        <v>96484.607999999993</v>
      </c>
      <c r="AC50" s="43">
        <f t="shared" si="117"/>
        <v>3312638.2080000001</v>
      </c>
      <c r="AD50" s="45" t="str">
        <f t="shared" si="118"/>
        <v>104761057687-3</v>
      </c>
      <c r="AE50" s="43">
        <f t="shared" si="119"/>
        <v>7067.8511172606268</v>
      </c>
      <c r="AF50" s="46">
        <f t="shared" si="120"/>
        <v>3.3112240773974229</v>
      </c>
      <c r="AG50" s="12">
        <f t="shared" si="121"/>
        <v>7.2999908255119053</v>
      </c>
      <c r="AH50" s="51">
        <f t="shared" si="122"/>
        <v>940</v>
      </c>
      <c r="AI50" s="4">
        <f t="shared" si="123"/>
        <v>468.69099999999997</v>
      </c>
      <c r="AJ50" s="47" t="str">
        <f t="shared" si="124"/>
        <v>61057687-3</v>
      </c>
      <c r="AK50" s="35">
        <v>24</v>
      </c>
      <c r="AL50" s="4">
        <f t="shared" si="125"/>
        <v>19.528791666666667</v>
      </c>
      <c r="AM50" s="35">
        <f>0</f>
        <v>0</v>
      </c>
      <c r="AN50" s="35">
        <f t="shared" si="126"/>
        <v>24</v>
      </c>
      <c r="AO50" s="11">
        <f t="shared" si="127"/>
        <v>468.69100000000003</v>
      </c>
      <c r="AP50" s="11" t="str">
        <f t="shared" si="128"/>
        <v>3) STOCK</v>
      </c>
    </row>
    <row r="51" spans="1:42" x14ac:dyDescent="0.25">
      <c r="A51" s="4" t="s">
        <v>36</v>
      </c>
      <c r="B51" s="5">
        <v>1048</v>
      </c>
      <c r="C51" s="27" t="str">
        <f>VLOOKUP($B51,[1]SKU!$A$2:$H$1048576,2,FALSE)</f>
        <v>POSTA NEGRA</v>
      </c>
      <c r="D51" s="26" t="str">
        <f>VLOOKUP($B51,[1]SKU!$A$2:$H$1048576,3,FALSE)</f>
        <v>VACUNO</v>
      </c>
      <c r="E51" s="26" t="str">
        <f>VLOOKUP($B51,[1]SKU!$A$2:$H$1048576,4,FALSE)</f>
        <v>BRASIL</v>
      </c>
      <c r="F51" s="26" t="str">
        <f>VLOOKUP($B51,[1]SKU!$A$2:$H$1048576,5,FALSE)</f>
        <v>FRIBOI</v>
      </c>
      <c r="G51" s="26" t="str">
        <f>VLOOKUP($B51,[1]SKU!$A$2:$H$1048576,6,FALSE)</f>
        <v>ENFRIADO</v>
      </c>
      <c r="H51" s="26" t="str">
        <f>VLOOKUP($B51,[1]SKU!$A$2:$H$1048576,7,FALSE)</f>
        <v>V</v>
      </c>
      <c r="I51" s="26" t="str">
        <f>VLOOKUP($B51,[1]SKU!$A$2:$H$1048576,8,FALSE)</f>
        <v>1PC/B - 1-5B/C</v>
      </c>
      <c r="J51" s="26" t="s">
        <v>35</v>
      </c>
      <c r="K51" s="36">
        <f t="shared" si="108"/>
        <v>2324.1930000000002</v>
      </c>
      <c r="L51" s="29">
        <f t="shared" si="109"/>
        <v>6293.2981254138522</v>
      </c>
      <c r="M51" s="50">
        <v>45921</v>
      </c>
      <c r="N51" s="32">
        <f t="shared" si="110"/>
        <v>14626839.449999999</v>
      </c>
      <c r="O51" s="21">
        <f t="shared" si="111"/>
        <v>6487.9362117668579</v>
      </c>
      <c r="P51" s="21">
        <f t="shared" si="112"/>
        <v>6766.9872316277988</v>
      </c>
      <c r="Q51" s="56" t="s">
        <v>71</v>
      </c>
      <c r="R51" s="33">
        <v>940</v>
      </c>
      <c r="S51" s="37">
        <v>45839</v>
      </c>
      <c r="T51" s="35">
        <f t="shared" si="113"/>
        <v>120</v>
      </c>
      <c r="U51" s="39" t="s">
        <v>62</v>
      </c>
      <c r="V51" s="40">
        <v>2324.1930000000002</v>
      </c>
      <c r="W51" s="40">
        <f t="shared" si="114"/>
        <v>2324.1930000000002</v>
      </c>
      <c r="X51" s="41">
        <f t="shared" si="129"/>
        <v>9.511465561573075E-2</v>
      </c>
      <c r="Y51" s="42">
        <v>15107.25</v>
      </c>
      <c r="Z51" s="44">
        <f t="shared" si="115"/>
        <v>14200815</v>
      </c>
      <c r="AA51" s="44">
        <f t="shared" si="116"/>
        <v>6109.9981800134492</v>
      </c>
      <c r="AB51" s="52">
        <f>VLOOKUP(_xlfn.CONCAT(D51,E51),[1]INTERNACIÓN!$M$5:$N$1048576,2,FALSE)*Z51</f>
        <v>426024.45</v>
      </c>
      <c r="AC51" s="43">
        <f t="shared" si="117"/>
        <v>14626839.449999999</v>
      </c>
      <c r="AD51" s="45" t="str">
        <f t="shared" si="118"/>
        <v>104861057687-3</v>
      </c>
      <c r="AE51" s="43">
        <f t="shared" si="119"/>
        <v>6293.2981254138522</v>
      </c>
      <c r="AF51" s="46">
        <f t="shared" si="120"/>
        <v>2.9483530331050685</v>
      </c>
      <c r="AG51" s="12">
        <f t="shared" si="121"/>
        <v>6.4999980638440951</v>
      </c>
      <c r="AH51" s="51">
        <f t="shared" si="122"/>
        <v>940</v>
      </c>
      <c r="AI51" s="4">
        <f t="shared" si="123"/>
        <v>2324.1930000000002</v>
      </c>
      <c r="AJ51" s="47" t="str">
        <f t="shared" si="124"/>
        <v>61057687-3</v>
      </c>
      <c r="AK51" s="35">
        <v>120</v>
      </c>
      <c r="AL51" s="4">
        <f t="shared" si="125"/>
        <v>19.368275000000001</v>
      </c>
      <c r="AM51" s="35">
        <f>0</f>
        <v>0</v>
      </c>
      <c r="AN51" s="35">
        <f t="shared" si="126"/>
        <v>120</v>
      </c>
      <c r="AO51" s="11">
        <f t="shared" si="127"/>
        <v>2324.1930000000002</v>
      </c>
      <c r="AP51" s="11" t="str">
        <f t="shared" si="128"/>
        <v>3) STOCK</v>
      </c>
    </row>
    <row r="52" spans="1:42" x14ac:dyDescent="0.25">
      <c r="A52" s="4" t="s">
        <v>36</v>
      </c>
      <c r="B52" s="5">
        <v>1051</v>
      </c>
      <c r="C52" s="27" t="str">
        <f>VLOOKUP($B52,[1]SKU!$A$2:$H$1048576,2,FALSE)</f>
        <v>ASIENTO</v>
      </c>
      <c r="D52" s="26" t="str">
        <f>VLOOKUP($B52,[1]SKU!$A$2:$H$1048576,3,FALSE)</f>
        <v>VACUNO</v>
      </c>
      <c r="E52" s="26" t="str">
        <f>VLOOKUP($B52,[1]SKU!$A$2:$H$1048576,4,FALSE)</f>
        <v>BRASIL</v>
      </c>
      <c r="F52" s="26" t="str">
        <f>VLOOKUP($B52,[1]SKU!$A$2:$H$1048576,5,FALSE)</f>
        <v>FRIBOI</v>
      </c>
      <c r="G52" s="26" t="str">
        <f>VLOOKUP($B52,[1]SKU!$A$2:$H$1048576,6,FALSE)</f>
        <v>ENFRIADO</v>
      </c>
      <c r="H52" s="26" t="str">
        <f>VLOOKUP($B52,[1]SKU!$A$2:$H$1048576,7,FALSE)</f>
        <v>V</v>
      </c>
      <c r="I52" s="26" t="str">
        <f>VLOOKUP($B52,[1]SKU!$A$2:$H$1048576,8,FALSE)</f>
        <v>1PC/B - 4-8B/C</v>
      </c>
      <c r="J52" s="26" t="s">
        <v>35</v>
      </c>
      <c r="K52" s="36">
        <f t="shared" si="108"/>
        <v>1019.864</v>
      </c>
      <c r="L52" s="29">
        <f t="shared" si="109"/>
        <v>6390.1177215785629</v>
      </c>
      <c r="M52" s="50">
        <v>45921</v>
      </c>
      <c r="N52" s="32">
        <f t="shared" si="110"/>
        <v>6517051.0199999996</v>
      </c>
      <c r="O52" s="21">
        <f t="shared" si="111"/>
        <v>6587.7502284315078</v>
      </c>
      <c r="P52" s="21">
        <f t="shared" si="112"/>
        <v>6871.0943242780249</v>
      </c>
      <c r="Q52" s="56" t="s">
        <v>71</v>
      </c>
      <c r="R52" s="33">
        <v>940</v>
      </c>
      <c r="S52" s="37">
        <v>45839</v>
      </c>
      <c r="T52" s="35">
        <f t="shared" si="113"/>
        <v>48</v>
      </c>
      <c r="U52" s="39" t="s">
        <v>62</v>
      </c>
      <c r="V52" s="40">
        <v>1019.864</v>
      </c>
      <c r="W52" s="40">
        <f t="shared" si="114"/>
        <v>1019.864</v>
      </c>
      <c r="X52" s="41">
        <f t="shared" si="129"/>
        <v>4.1736642841141681E-2</v>
      </c>
      <c r="Y52" s="42">
        <v>6731.1</v>
      </c>
      <c r="Z52" s="44">
        <f t="shared" si="115"/>
        <v>6327234</v>
      </c>
      <c r="AA52" s="44">
        <f t="shared" si="116"/>
        <v>6203.9977879403523</v>
      </c>
      <c r="AB52" s="52">
        <f>VLOOKUP(_xlfn.CONCAT(D52,E52),[1]INTERNACIÓN!$M$5:$N$1048576,2,FALSE)*Z52</f>
        <v>189817.02</v>
      </c>
      <c r="AC52" s="43">
        <f t="shared" si="117"/>
        <v>6517051.0199999996</v>
      </c>
      <c r="AD52" s="45" t="str">
        <f t="shared" si="118"/>
        <v>105161057687-3</v>
      </c>
      <c r="AE52" s="43">
        <f t="shared" si="119"/>
        <v>6390.1177215785629</v>
      </c>
      <c r="AF52" s="46">
        <f t="shared" si="120"/>
        <v>2.9937121348554658</v>
      </c>
      <c r="AG52" s="12">
        <f t="shared" si="121"/>
        <v>6.5999976467450567</v>
      </c>
      <c r="AH52" s="51">
        <f t="shared" si="122"/>
        <v>940</v>
      </c>
      <c r="AI52" s="4">
        <f t="shared" si="123"/>
        <v>1019.864</v>
      </c>
      <c r="AJ52" s="47" t="str">
        <f t="shared" si="124"/>
        <v>61057687-3</v>
      </c>
      <c r="AK52" s="35">
        <v>48</v>
      </c>
      <c r="AL52" s="4">
        <f t="shared" si="125"/>
        <v>21.247166666666669</v>
      </c>
      <c r="AM52" s="35">
        <f>0</f>
        <v>0</v>
      </c>
      <c r="AN52" s="35">
        <f t="shared" si="126"/>
        <v>48</v>
      </c>
      <c r="AO52" s="11">
        <f t="shared" si="127"/>
        <v>1019.864</v>
      </c>
      <c r="AP52" s="11" t="str">
        <f t="shared" si="128"/>
        <v>3) STOCK</v>
      </c>
    </row>
    <row r="53" spans="1:42" x14ac:dyDescent="0.25">
      <c r="A53" s="4" t="s">
        <v>36</v>
      </c>
      <c r="B53" s="5">
        <v>355789</v>
      </c>
      <c r="C53" s="27" t="str">
        <f>VLOOKUP($B53,[1]SKU!$A$2:$H$1048576,2,FALSE)</f>
        <v>LOMO VETADO</v>
      </c>
      <c r="D53" s="26" t="str">
        <f>VLOOKUP($B53,[1]SKU!$A$2:$H$1048576,3,FALSE)</f>
        <v>VACUNO</v>
      </c>
      <c r="E53" s="26" t="str">
        <f>VLOOKUP($B53,[1]SKU!$A$2:$H$1048576,4,FALSE)</f>
        <v>BRASIL</v>
      </c>
      <c r="F53" s="26" t="str">
        <f>VLOOKUP($B53,[1]SKU!$A$2:$H$1048576,5,FALSE)</f>
        <v>FRIBOI</v>
      </c>
      <c r="G53" s="26" t="str">
        <f>VLOOKUP($B53,[1]SKU!$A$2:$H$1048576,6,FALSE)</f>
        <v>ENFRIADO</v>
      </c>
      <c r="H53" s="26" t="str">
        <f>VLOOKUP($B53,[1]SKU!$A$2:$H$1048576,7,FALSE)</f>
        <v>V</v>
      </c>
      <c r="I53" s="26" t="str">
        <f>VLOOKUP($B53,[1]SKU!$A$2:$H$1048576,8,FALSE)</f>
        <v>1PC/B - 5-20B/C</v>
      </c>
      <c r="J53" s="26" t="s">
        <v>35</v>
      </c>
      <c r="K53" s="36">
        <f t="shared" si="108"/>
        <v>1983.46</v>
      </c>
      <c r="L53" s="29">
        <f t="shared" si="109"/>
        <v>7358.3219525475679</v>
      </c>
      <c r="M53" s="50">
        <v>45921</v>
      </c>
      <c r="N53" s="32">
        <f t="shared" si="110"/>
        <v>14594937.26</v>
      </c>
      <c r="O53" s="21">
        <f t="shared" si="111"/>
        <v>7585.8989201521317</v>
      </c>
      <c r="P53" s="21">
        <f t="shared" si="112"/>
        <v>7912.1741425242672</v>
      </c>
      <c r="Q53" s="56" t="s">
        <v>71</v>
      </c>
      <c r="R53" s="33">
        <v>940</v>
      </c>
      <c r="S53" s="37">
        <v>45839</v>
      </c>
      <c r="T53" s="35">
        <f t="shared" si="113"/>
        <v>102</v>
      </c>
      <c r="U53" s="39" t="s">
        <v>62</v>
      </c>
      <c r="V53" s="40">
        <v>1983.46</v>
      </c>
      <c r="W53" s="40">
        <f t="shared" si="114"/>
        <v>1983.46</v>
      </c>
      <c r="X53" s="41">
        <f t="shared" si="129"/>
        <v>8.1170589029214563E-2</v>
      </c>
      <c r="Y53" s="42">
        <v>15074.3</v>
      </c>
      <c r="Z53" s="44">
        <f t="shared" si="115"/>
        <v>14169842</v>
      </c>
      <c r="AA53" s="44">
        <f t="shared" si="116"/>
        <v>7144.001895677251</v>
      </c>
      <c r="AB53" s="52">
        <f>VLOOKUP(_xlfn.CONCAT(D53,E53),[1]INTERNACIÓN!$M$5:$N$1048576,2,FALSE)*Z53</f>
        <v>425095.26</v>
      </c>
      <c r="AC53" s="43">
        <f t="shared" si="117"/>
        <v>14594937.26</v>
      </c>
      <c r="AD53" s="45" t="str">
        <f t="shared" si="118"/>
        <v>35578961057687-3</v>
      </c>
      <c r="AE53" s="43">
        <f t="shared" si="119"/>
        <v>7358.3219525475679</v>
      </c>
      <c r="AF53" s="46">
        <f t="shared" si="120"/>
        <v>3.4473070264616696</v>
      </c>
      <c r="AG53" s="12">
        <f t="shared" si="121"/>
        <v>7.6000020166779256</v>
      </c>
      <c r="AH53" s="51">
        <f t="shared" si="122"/>
        <v>940</v>
      </c>
      <c r="AI53" s="4">
        <f t="shared" si="123"/>
        <v>1983.46</v>
      </c>
      <c r="AJ53" s="47" t="str">
        <f t="shared" si="124"/>
        <v>61057687-3</v>
      </c>
      <c r="AK53" s="35">
        <v>102</v>
      </c>
      <c r="AL53" s="4">
        <f t="shared" si="125"/>
        <v>19.445686274509804</v>
      </c>
      <c r="AM53" s="35">
        <f>0</f>
        <v>0</v>
      </c>
      <c r="AN53" s="35">
        <f t="shared" si="126"/>
        <v>102</v>
      </c>
      <c r="AO53" s="11">
        <f t="shared" si="127"/>
        <v>1983.46</v>
      </c>
      <c r="AP53" s="11" t="str">
        <f t="shared" si="128"/>
        <v>3) STOCK</v>
      </c>
    </row>
    <row r="54" spans="1:42" x14ac:dyDescent="0.25">
      <c r="A54" s="4" t="s">
        <v>36</v>
      </c>
      <c r="B54" s="5">
        <v>367532</v>
      </c>
      <c r="C54" s="27" t="str">
        <f>VLOOKUP($B54,[1]SKU!$A$2:$H$1048576,2,FALSE)</f>
        <v>FILETE</v>
      </c>
      <c r="D54" s="26" t="str">
        <f>VLOOKUP($B54,[1]SKU!$A$2:$H$1048576,3,FALSE)</f>
        <v>VACUNO</v>
      </c>
      <c r="E54" s="26" t="str">
        <f>VLOOKUP($B54,[1]SKU!$A$2:$H$1048576,4,FALSE)</f>
        <v>BRASIL</v>
      </c>
      <c r="F54" s="26" t="str">
        <f>VLOOKUP($B54,[1]SKU!$A$2:$H$1048576,5,FALSE)</f>
        <v>FRIBOI</v>
      </c>
      <c r="G54" s="26" t="str">
        <f>VLOOKUP($B54,[1]SKU!$A$2:$H$1048576,6,FALSE)</f>
        <v>ENFRIADO</v>
      </c>
      <c r="H54" s="26" t="str">
        <f>VLOOKUP($B54,[1]SKU!$A$2:$H$1048576,7,FALSE)</f>
        <v>V</v>
      </c>
      <c r="I54" s="26" t="str">
        <f>VLOOKUP($B54,[1]SKU!$A$2:$H$1048576,8,FALSE)</f>
        <v>1PC/B - 10-18B/C</v>
      </c>
      <c r="J54" s="26" t="s">
        <v>35</v>
      </c>
      <c r="K54" s="36">
        <f t="shared" si="108"/>
        <v>519.20600000000002</v>
      </c>
      <c r="L54" s="29">
        <f t="shared" si="109"/>
        <v>11327.939627045913</v>
      </c>
      <c r="M54" s="50">
        <v>45921</v>
      </c>
      <c r="N54" s="32">
        <f t="shared" si="110"/>
        <v>5881534.2220000001</v>
      </c>
      <c r="O54" s="21">
        <f t="shared" si="111"/>
        <v>11678.288275305065</v>
      </c>
      <c r="P54" s="21">
        <f t="shared" si="112"/>
        <v>12180.580244135392</v>
      </c>
      <c r="Q54" s="56" t="s">
        <v>71</v>
      </c>
      <c r="R54" s="33">
        <v>940</v>
      </c>
      <c r="S54" s="37">
        <v>45839</v>
      </c>
      <c r="T54" s="35">
        <f t="shared" si="113"/>
        <v>26</v>
      </c>
      <c r="U54" s="39" t="s">
        <v>62</v>
      </c>
      <c r="V54" s="40">
        <v>519.20600000000002</v>
      </c>
      <c r="W54" s="40">
        <f t="shared" si="114"/>
        <v>519.20600000000002</v>
      </c>
      <c r="X54" s="41">
        <f t="shared" si="129"/>
        <v>2.1247848127767831E-2</v>
      </c>
      <c r="Y54" s="42">
        <v>6074.71</v>
      </c>
      <c r="Z54" s="44">
        <f t="shared" si="115"/>
        <v>5710227.4000000004</v>
      </c>
      <c r="AA54" s="44">
        <f t="shared" si="116"/>
        <v>10997.999637908653</v>
      </c>
      <c r="AB54" s="52">
        <f>VLOOKUP(_xlfn.CONCAT(D54,E54),[1]INTERNACIÓN!$M$5:$N$1048576,2,FALSE)*Z54</f>
        <v>171306.82200000001</v>
      </c>
      <c r="AC54" s="43">
        <f t="shared" si="117"/>
        <v>5881534.2220000001</v>
      </c>
      <c r="AD54" s="45" t="str">
        <f t="shared" si="118"/>
        <v>36753261057687-3</v>
      </c>
      <c r="AE54" s="43">
        <f t="shared" si="119"/>
        <v>11327.939627045913</v>
      </c>
      <c r="AF54" s="46">
        <f t="shared" si="120"/>
        <v>5.3070368656713809</v>
      </c>
      <c r="AG54" s="12">
        <f t="shared" si="121"/>
        <v>11.69999961479644</v>
      </c>
      <c r="AH54" s="51">
        <f t="shared" si="122"/>
        <v>940</v>
      </c>
      <c r="AI54" s="4">
        <f t="shared" si="123"/>
        <v>519.20600000000002</v>
      </c>
      <c r="AJ54" s="47" t="str">
        <f t="shared" si="124"/>
        <v>61057687-3</v>
      </c>
      <c r="AK54" s="35">
        <v>26</v>
      </c>
      <c r="AL54" s="4">
        <f t="shared" si="125"/>
        <v>19.969461538461537</v>
      </c>
      <c r="AM54" s="35">
        <f>0</f>
        <v>0</v>
      </c>
      <c r="AN54" s="35">
        <f t="shared" si="126"/>
        <v>26</v>
      </c>
      <c r="AO54" s="11">
        <f t="shared" si="127"/>
        <v>519.20600000000002</v>
      </c>
      <c r="AP54" s="11" t="str">
        <f t="shared" si="128"/>
        <v>3) STOCK</v>
      </c>
    </row>
    <row r="55" spans="1:42" x14ac:dyDescent="0.25">
      <c r="A55" s="4" t="s">
        <v>36</v>
      </c>
      <c r="B55" s="5">
        <v>388271</v>
      </c>
      <c r="C55" s="27" t="str">
        <f>VLOOKUP($B55,[1]SKU!$A$2:$H$1048576,2,FALSE)</f>
        <v>POSTA NEGRA</v>
      </c>
      <c r="D55" s="26" t="str">
        <f>VLOOKUP($B55,[1]SKU!$A$2:$H$1048576,3,FALSE)</f>
        <v>VACUNO</v>
      </c>
      <c r="E55" s="26" t="str">
        <f>VLOOKUP($B55,[1]SKU!$A$2:$H$1048576,4,FALSE)</f>
        <v>BRASIL</v>
      </c>
      <c r="F55" s="26" t="str">
        <f>VLOOKUP($B55,[1]SKU!$A$2:$H$1048576,5,FALSE)</f>
        <v>FRIBOI</v>
      </c>
      <c r="G55" s="26" t="str">
        <f>VLOOKUP($B55,[1]SKU!$A$2:$H$1048576,6,FALSE)</f>
        <v>ENFRIADO</v>
      </c>
      <c r="H55" s="26" t="str">
        <f>VLOOKUP($B55,[1]SKU!$A$2:$H$1048576,7,FALSE)</f>
        <v>V</v>
      </c>
      <c r="I55" s="26" t="str">
        <f>VLOOKUP($B55,[1]SKU!$A$2:$H$1048576,8,FALSE)</f>
        <v>1PC/B - 1-3B/C</v>
      </c>
      <c r="J55" s="26" t="s">
        <v>35</v>
      </c>
      <c r="K55" s="36">
        <f t="shared" si="108"/>
        <v>970.62900000000002</v>
      </c>
      <c r="L55" s="29">
        <f t="shared" si="109"/>
        <v>6583.7627929929968</v>
      </c>
      <c r="M55" s="50">
        <v>45921</v>
      </c>
      <c r="N55" s="32">
        <f t="shared" si="110"/>
        <v>6390391.0959999999</v>
      </c>
      <c r="O55" s="21">
        <f t="shared" si="111"/>
        <v>6787.3843226731924</v>
      </c>
      <c r="P55" s="21">
        <f t="shared" si="112"/>
        <v>7079.3148311752657</v>
      </c>
      <c r="Q55" s="56" t="s">
        <v>71</v>
      </c>
      <c r="R55" s="33">
        <v>940</v>
      </c>
      <c r="S55" s="37">
        <v>45839</v>
      </c>
      <c r="T55" s="35">
        <f t="shared" si="113"/>
        <v>51</v>
      </c>
      <c r="U55" s="39" t="s">
        <v>62</v>
      </c>
      <c r="V55" s="40">
        <v>970.62900000000002</v>
      </c>
      <c r="W55" s="40">
        <f t="shared" si="114"/>
        <v>970.62900000000002</v>
      </c>
      <c r="X55" s="41">
        <f t="shared" si="129"/>
        <v>3.9721762807839588E-2</v>
      </c>
      <c r="Y55" s="42">
        <v>6600.28</v>
      </c>
      <c r="Z55" s="44">
        <f t="shared" si="115"/>
        <v>6204263.2000000002</v>
      </c>
      <c r="AA55" s="44">
        <f t="shared" si="116"/>
        <v>6392.0027116436868</v>
      </c>
      <c r="AB55" s="52">
        <f>VLOOKUP(_xlfn.CONCAT(D55,E55),[1]INTERNACIÓN!$M$5:$N$1048576,2,FALSE)*Z55</f>
        <v>186127.89600000001</v>
      </c>
      <c r="AC55" s="43">
        <f t="shared" si="117"/>
        <v>6390391.0959999999</v>
      </c>
      <c r="AD55" s="45" t="str">
        <f t="shared" si="118"/>
        <v>38827161057687-3</v>
      </c>
      <c r="AE55" s="43">
        <f t="shared" si="119"/>
        <v>6583.7627929929968</v>
      </c>
      <c r="AF55" s="46">
        <f t="shared" si="120"/>
        <v>3.0844330926542112</v>
      </c>
      <c r="AG55" s="12">
        <f t="shared" si="121"/>
        <v>6.8000028847273262</v>
      </c>
      <c r="AH55" s="51">
        <f t="shared" si="122"/>
        <v>940</v>
      </c>
      <c r="AI55" s="4">
        <f t="shared" si="123"/>
        <v>970.62900000000002</v>
      </c>
      <c r="AJ55" s="47" t="str">
        <f t="shared" si="124"/>
        <v>61057687-3</v>
      </c>
      <c r="AK55" s="35">
        <v>51</v>
      </c>
      <c r="AL55" s="4">
        <f t="shared" si="125"/>
        <v>19.031941176470589</v>
      </c>
      <c r="AM55" s="35">
        <f>0</f>
        <v>0</v>
      </c>
      <c r="AN55" s="35">
        <f t="shared" si="126"/>
        <v>51</v>
      </c>
      <c r="AO55" s="11">
        <f t="shared" si="127"/>
        <v>970.62900000000002</v>
      </c>
      <c r="AP55" s="11" t="str">
        <f t="shared" si="128"/>
        <v>3) STOCK</v>
      </c>
    </row>
    <row r="56" spans="1:42" x14ac:dyDescent="0.25">
      <c r="A56" s="4" t="s">
        <v>36</v>
      </c>
      <c r="B56" s="5">
        <v>391322</v>
      </c>
      <c r="C56" s="27" t="str">
        <f>VLOOKUP($B56,[1]SKU!$A$2:$H$1048576,2,FALSE)</f>
        <v>PUNTA DE GANSO</v>
      </c>
      <c r="D56" s="26" t="str">
        <f>VLOOKUP($B56,[1]SKU!$A$2:$H$1048576,3,FALSE)</f>
        <v>VACUNO</v>
      </c>
      <c r="E56" s="26" t="str">
        <f>VLOOKUP($B56,[1]SKU!$A$2:$H$1048576,4,FALSE)</f>
        <v>BRASIL</v>
      </c>
      <c r="F56" s="26" t="str">
        <f>VLOOKUP($B56,[1]SKU!$A$2:$H$1048576,5,FALSE)</f>
        <v>FRIBOI</v>
      </c>
      <c r="G56" s="26" t="str">
        <f>VLOOKUP($B56,[1]SKU!$A$2:$H$1048576,6,FALSE)</f>
        <v>ENFRIADO</v>
      </c>
      <c r="H56" s="26" t="str">
        <f>VLOOKUP($B56,[1]SKU!$A$2:$H$1048576,7,FALSE)</f>
        <v>V</v>
      </c>
      <c r="I56" s="26" t="str">
        <f>VLOOKUP($B56,[1]SKU!$A$2:$H$1048576,8,FALSE)</f>
        <v>1PC/B - 8-15B/C</v>
      </c>
      <c r="J56" s="26" t="s">
        <v>35</v>
      </c>
      <c r="K56" s="36">
        <f>AO56</f>
        <v>19.033000000000001</v>
      </c>
      <c r="L56" s="29">
        <f>+AE56</f>
        <v>10069.117217464403</v>
      </c>
      <c r="M56" s="50">
        <v>45921</v>
      </c>
      <c r="N56" s="32">
        <f>+K56*L56</f>
        <v>191645.508</v>
      </c>
      <c r="O56" s="21">
        <f>+L56/(1-0.03)</f>
        <v>10380.533213880828</v>
      </c>
      <c r="P56" s="21">
        <f>+L56/(1-0.07)</f>
        <v>10827.007760714412</v>
      </c>
      <c r="Q56" s="56" t="s">
        <v>71</v>
      </c>
      <c r="R56" s="33">
        <v>940</v>
      </c>
      <c r="S56" s="37">
        <v>45839</v>
      </c>
      <c r="T56" s="35">
        <f>+AN56</f>
        <v>1</v>
      </c>
      <c r="U56" s="39" t="s">
        <v>62</v>
      </c>
      <c r="V56" s="40">
        <v>19.033000000000001</v>
      </c>
      <c r="W56" s="40">
        <f>IF(E56="canada",V56/2.20462,IF(E56="usa",V56/2.20462,V56))</f>
        <v>19.033000000000001</v>
      </c>
      <c r="X56" s="41">
        <f t="shared" si="129"/>
        <v>7.7890142528361597E-4</v>
      </c>
      <c r="Y56" s="42">
        <v>197.94</v>
      </c>
      <c r="Z56" s="44">
        <f>Y56*AH56</f>
        <v>186063.6</v>
      </c>
      <c r="AA56" s="44">
        <f>Z56/W56</f>
        <v>9775.841958703304</v>
      </c>
      <c r="AB56" s="52">
        <f>VLOOKUP(_xlfn.CONCAT(D56,E56),[1]INTERNACIÓN!$M$5:$N$1048576,2,FALSE)*Z56</f>
        <v>5581.9080000000004</v>
      </c>
      <c r="AC56" s="43">
        <f>Z56+AB56</f>
        <v>191645.508</v>
      </c>
      <c r="AD56" s="45" t="str">
        <f>_xlfn.CONCAT(B56,Q56)</f>
        <v>39132261057687-3</v>
      </c>
      <c r="AE56" s="43">
        <f>AC56/W56</f>
        <v>10069.117217464403</v>
      </c>
      <c r="AF56" s="46">
        <f>IF(E56="USA",Y56/V56,IF(E56="CANADA",Y56/V56,(Y56/V56)/2.20462))</f>
        <v>4.7172899959906749</v>
      </c>
      <c r="AG56" s="12">
        <f>Y56/W56</f>
        <v>10.399831870960961</v>
      </c>
      <c r="AH56" s="51">
        <f>IF(R56&lt;&gt;"",R56,"")</f>
        <v>940</v>
      </c>
      <c r="AI56" s="4">
        <f>W56</f>
        <v>19.033000000000001</v>
      </c>
      <c r="AJ56" s="47" t="str">
        <f>IF(Q56&lt;&gt;"",Q56,"")</f>
        <v>61057687-3</v>
      </c>
      <c r="AK56" s="35">
        <v>1</v>
      </c>
      <c r="AL56" s="4">
        <f>AI56/AK56</f>
        <v>19.033000000000001</v>
      </c>
      <c r="AM56" s="35">
        <f>0</f>
        <v>0</v>
      </c>
      <c r="AN56" s="35">
        <f>AK56-AM56</f>
        <v>1</v>
      </c>
      <c r="AO56" s="11">
        <f>AN56*AL56</f>
        <v>19.033000000000001</v>
      </c>
      <c r="AP56" s="11" t="str">
        <f>+J56</f>
        <v>3) STOCK</v>
      </c>
    </row>
    <row r="57" spans="1:42" x14ac:dyDescent="0.25">
      <c r="A57" s="4" t="s">
        <v>36</v>
      </c>
      <c r="B57" s="5" t="s">
        <v>61</v>
      </c>
      <c r="C57" s="27" t="str">
        <f>VLOOKUP($B57,[1]SKU!$A$2:$H$1048576,2,FALSE)</f>
        <v>COSTILLAR IWP</v>
      </c>
      <c r="D57" s="26" t="str">
        <f>VLOOKUP($B57,[1]SKU!$A$2:$H$1048576,3,FALSE)</f>
        <v>CERDO</v>
      </c>
      <c r="E57" s="26" t="str">
        <f>VLOOKUP($B57,[1]SKU!$A$2:$H$1048576,4,FALSE)</f>
        <v>BRASIL</v>
      </c>
      <c r="F57" s="26" t="str">
        <f>VLOOKUP($B57,[1]SKU!$A$2:$H$1048576,5,FALSE)</f>
        <v>SEARA</v>
      </c>
      <c r="G57" s="26" t="str">
        <f>VLOOKUP($B57,[1]SKU!$A$2:$H$1048576,6,FALSE)</f>
        <v>CONGELADO</v>
      </c>
      <c r="H57" s="26" t="str">
        <f>VLOOKUP($B57,[1]SKU!$A$2:$H$1048576,7,FALSE)</f>
        <v>-</v>
      </c>
      <c r="I57" s="26" t="str">
        <f>VLOOKUP($B57,[1]SKU!$A$2:$H$1048576,8,FALSE)</f>
        <v>1PC/B - 9-10B/C</v>
      </c>
      <c r="J57" s="26" t="s">
        <v>35</v>
      </c>
      <c r="K57" s="36">
        <f>AO57</f>
        <v>24499.51</v>
      </c>
      <c r="L57" s="29">
        <f>+AE57</f>
        <v>3177.2000997570981</v>
      </c>
      <c r="M57" s="50">
        <v>46554</v>
      </c>
      <c r="N57" s="32">
        <f>+K57*L57</f>
        <v>77839845.616000012</v>
      </c>
      <c r="O57" s="21">
        <f>+L57/(1-0.03)</f>
        <v>3275.4640203681424</v>
      </c>
      <c r="P57" s="21">
        <f>+L57/(1-0.07)</f>
        <v>3416.3441932872024</v>
      </c>
      <c r="Q57" s="56">
        <v>1266037</v>
      </c>
      <c r="R57" s="33">
        <v>940</v>
      </c>
      <c r="S57" s="37">
        <v>45839</v>
      </c>
      <c r="T57" s="35">
        <f>+AN57</f>
        <v>1352</v>
      </c>
      <c r="U57" s="39" t="s">
        <v>65</v>
      </c>
      <c r="V57" s="40">
        <v>24499.51</v>
      </c>
      <c r="W57" s="40">
        <f>IF(E57="canada",V57/2.20462,IF(E57="usa",V57/2.20462,V57))</f>
        <v>24499.51</v>
      </c>
      <c r="X57" s="63">
        <f>W57/SUM($W$29)</f>
        <v>1</v>
      </c>
      <c r="Y57" s="42">
        <v>79623.41</v>
      </c>
      <c r="Z57" s="44">
        <f>Y57*AH57</f>
        <v>74846005.400000006</v>
      </c>
      <c r="AA57" s="44">
        <f>Z57/W57</f>
        <v>3055.0000959202862</v>
      </c>
      <c r="AB57" s="52">
        <f>VLOOKUP(_xlfn.CONCAT(D57,E57),[1]INTERNACIÓN!$M$5:$N$1048576,2,FALSE)*Z57</f>
        <v>2993840.2160000005</v>
      </c>
      <c r="AC57" s="43">
        <f>Z57+AB57</f>
        <v>77839845.616000012</v>
      </c>
      <c r="AD57" s="45" t="str">
        <f>_xlfn.CONCAT(B57,Q57)</f>
        <v>SPA-281266037</v>
      </c>
      <c r="AE57" s="43">
        <f>AC57/W57</f>
        <v>3177.2000997570981</v>
      </c>
      <c r="AF57" s="46">
        <f>IF(E57="USA",Y57/V57,IF(E57="CANADA",Y57/V57,(Y57/V57)/2.20462))</f>
        <v>1.4741770019517459</v>
      </c>
      <c r="AG57" s="12">
        <f>Y57/W57</f>
        <v>3.2500001020428577</v>
      </c>
      <c r="AH57" s="51">
        <f>IF(R57&lt;&gt;"",R57,"")</f>
        <v>940</v>
      </c>
      <c r="AI57" s="4">
        <f>W57</f>
        <v>24499.51</v>
      </c>
      <c r="AJ57" s="47">
        <f>IF(Q57&lt;&gt;"",Q57,"")</f>
        <v>1266037</v>
      </c>
      <c r="AK57" s="35">
        <v>1352</v>
      </c>
      <c r="AL57" s="4">
        <f>AI57/AK57</f>
        <v>18.120939349112426</v>
      </c>
      <c r="AM57" s="35">
        <f>0</f>
        <v>0</v>
      </c>
      <c r="AN57" s="35">
        <f>AK57-AM57</f>
        <v>1352</v>
      </c>
      <c r="AO57" s="11">
        <f>AN57*AL57</f>
        <v>24499.51</v>
      </c>
      <c r="AP57" s="11" t="str">
        <f>+J57</f>
        <v>3) STOCK</v>
      </c>
    </row>
    <row r="58" spans="1:42" x14ac:dyDescent="0.25">
      <c r="A58" s="4" t="s">
        <v>36</v>
      </c>
      <c r="B58" s="5" t="s">
        <v>63</v>
      </c>
      <c r="C58" s="27" t="str">
        <f>VLOOKUP($B58,[1]SKU!$A$2:$H$1048576,2,FALSE)</f>
        <v xml:space="preserve">CHULETA CENTRO </v>
      </c>
      <c r="D58" s="26" t="str">
        <f>VLOOKUP($B58,[1]SKU!$A$2:$H$1048576,3,FALSE)</f>
        <v>CERDO</v>
      </c>
      <c r="E58" s="26" t="str">
        <f>VLOOKUP($B58,[1]SKU!$A$2:$H$1048576,4,FALSE)</f>
        <v>BRASIL</v>
      </c>
      <c r="F58" s="26" t="str">
        <f>VLOOKUP($B58,[1]SKU!$A$2:$H$1048576,5,FALSE)</f>
        <v>SEARA</v>
      </c>
      <c r="G58" s="26" t="str">
        <f>VLOOKUP($B58,[1]SKU!$A$2:$H$1048576,6,FALSE)</f>
        <v>CONGELADO</v>
      </c>
      <c r="H58" s="26" t="str">
        <f>VLOOKUP($B58,[1]SKU!$A$2:$H$1048576,7,FALSE)</f>
        <v>-</v>
      </c>
      <c r="I58" s="26" t="str">
        <f>VLOOKUP($B58,[1]SKU!$A$2:$H$1048576,8,FALSE)</f>
        <v>1PC/B - 3-4B/C</v>
      </c>
      <c r="J58" s="26" t="s">
        <v>35</v>
      </c>
      <c r="K58" s="36">
        <f>AO58</f>
        <v>24362.82</v>
      </c>
      <c r="L58" s="29">
        <f>+AE58</f>
        <v>2365.7918234424424</v>
      </c>
      <c r="M58" s="50">
        <v>46559</v>
      </c>
      <c r="N58" s="32">
        <f>+K58*L58</f>
        <v>57637360.352000006</v>
      </c>
      <c r="O58" s="21">
        <f>+L58/(1-0.03)</f>
        <v>2438.9606427241674</v>
      </c>
      <c r="P58" s="21">
        <f>+L58/(1-0.07)</f>
        <v>2543.8621757445617</v>
      </c>
      <c r="Q58" s="53">
        <v>1267093</v>
      </c>
      <c r="R58" s="33">
        <v>940</v>
      </c>
      <c r="S58" s="37">
        <v>45839</v>
      </c>
      <c r="T58" s="35">
        <f>+AN58</f>
        <v>1344</v>
      </c>
      <c r="V58" s="40">
        <v>24362.82</v>
      </c>
      <c r="W58" s="40">
        <f>IF(E58="canada",V58/2.20462,IF(E58="usa",V58/2.20462,V58))</f>
        <v>24362.82</v>
      </c>
      <c r="X58" s="63">
        <f>W58/SUM($W$30)</f>
        <v>1</v>
      </c>
      <c r="Y58" s="42">
        <v>58958.02</v>
      </c>
      <c r="Z58" s="44">
        <f>Y58*AH58</f>
        <v>55420538.799999997</v>
      </c>
      <c r="AA58" s="44">
        <f>Z58/W58</f>
        <v>2274.7998302331175</v>
      </c>
      <c r="AB58" s="52">
        <f>VLOOKUP(_xlfn.CONCAT(D58,E58),[1]INTERNACIÓN!$M$5:$N$1048576,2,FALSE)*Z58</f>
        <v>2216821.5520000001</v>
      </c>
      <c r="AC58" s="43">
        <f>Z58+AB58</f>
        <v>57637360.351999998</v>
      </c>
      <c r="AD58" s="45" t="str">
        <f>_xlfn.CONCAT(B58,Q58)</f>
        <v>LBI-301267093</v>
      </c>
      <c r="AE58" s="43">
        <f>AC58/W58</f>
        <v>2365.7918234424424</v>
      </c>
      <c r="AF58" s="46">
        <f>IF(E58="USA",Y58/V58,IF(E58="CANADA",Y58/V58,(Y58/V58)/2.20462))</f>
        <v>1.0976947589139776</v>
      </c>
      <c r="AG58" s="12">
        <f>Y58/W58</f>
        <v>2.4199998193969332</v>
      </c>
      <c r="AH58" s="51">
        <f>IF(R58&lt;&gt;"",R58,"")</f>
        <v>940</v>
      </c>
      <c r="AI58" s="4">
        <f>W58</f>
        <v>24362.82</v>
      </c>
      <c r="AJ58" s="47">
        <f>IF(Q58&lt;&gt;"",Q58,"")</f>
        <v>1267093</v>
      </c>
      <c r="AK58" s="35">
        <v>1344</v>
      </c>
      <c r="AL58" s="4">
        <f>AI58/AK58</f>
        <v>18.127098214285713</v>
      </c>
      <c r="AM58" s="35">
        <f>0</f>
        <v>0</v>
      </c>
      <c r="AN58" s="35">
        <f>AK58-AM58</f>
        <v>1344</v>
      </c>
      <c r="AO58" s="11">
        <f>AN58*AL58</f>
        <v>24362.82</v>
      </c>
      <c r="AP58" s="11" t="str">
        <f>+J58</f>
        <v>3) STOCK</v>
      </c>
    </row>
    <row r="59" spans="1:42" x14ac:dyDescent="0.25">
      <c r="A59" s="4" t="s">
        <v>36</v>
      </c>
      <c r="B59" s="5" t="s">
        <v>63</v>
      </c>
      <c r="C59" s="27" t="str">
        <f>VLOOKUP($B59,[1]SKU!$A$2:$H$1048576,2,FALSE)</f>
        <v xml:space="preserve">CHULETA CENTRO </v>
      </c>
      <c r="D59" s="26" t="str">
        <f>VLOOKUP($B59,[1]SKU!$A$2:$H$1048576,3,FALSE)</f>
        <v>CERDO</v>
      </c>
      <c r="E59" s="26" t="str">
        <f>VLOOKUP($B59,[1]SKU!$A$2:$H$1048576,4,FALSE)</f>
        <v>BRASIL</v>
      </c>
      <c r="F59" s="26" t="str">
        <f>VLOOKUP($B59,[1]SKU!$A$2:$H$1048576,5,FALSE)</f>
        <v>SEARA</v>
      </c>
      <c r="G59" s="26" t="str">
        <f>VLOOKUP($B59,[1]SKU!$A$2:$H$1048576,6,FALSE)</f>
        <v>CONGELADO</v>
      </c>
      <c r="H59" s="26" t="str">
        <f>VLOOKUP($B59,[1]SKU!$A$2:$H$1048576,7,FALSE)</f>
        <v>-</v>
      </c>
      <c r="I59" s="26" t="str">
        <f>VLOOKUP($B59,[1]SKU!$A$2:$H$1048576,8,FALSE)</f>
        <v>1PC/B - 3-4B/C</v>
      </c>
      <c r="J59" s="26" t="s">
        <v>35</v>
      </c>
      <c r="K59" s="36">
        <f>AO59</f>
        <v>24387.630000000005</v>
      </c>
      <c r="L59" s="29">
        <f>+AE59</f>
        <v>2365.7918156048781</v>
      </c>
      <c r="M59" s="50">
        <v>46558</v>
      </c>
      <c r="N59" s="32">
        <f>+K59*L59</f>
        <v>57696055.456000008</v>
      </c>
      <c r="O59" s="21">
        <f>+L59/(1-0.03)</f>
        <v>2438.9606346442042</v>
      </c>
      <c r="P59" s="21">
        <f>+L59/(1-0.07)</f>
        <v>2543.8621673170733</v>
      </c>
      <c r="Q59" s="53">
        <v>1265960</v>
      </c>
      <c r="R59" s="33">
        <v>940</v>
      </c>
      <c r="S59" s="37">
        <v>45839</v>
      </c>
      <c r="T59" s="35">
        <f>+AN59</f>
        <v>1320</v>
      </c>
      <c r="V59" s="40">
        <v>24387.63</v>
      </c>
      <c r="W59" s="40">
        <f>IF(E59="canada",V59/2.20462,IF(E59="usa",V59/2.20462,V59))</f>
        <v>24387.63</v>
      </c>
      <c r="X59" s="63">
        <f>W59/SUM($W$31)</f>
        <v>1</v>
      </c>
      <c r="Y59" s="42">
        <v>59018.06</v>
      </c>
      <c r="Z59" s="44">
        <f>Y59*AH59</f>
        <v>55476976.399999999</v>
      </c>
      <c r="AA59" s="44">
        <f>Z59/W59</f>
        <v>2274.7998226969985</v>
      </c>
      <c r="AB59" s="52">
        <f>VLOOKUP(_xlfn.CONCAT(D59,E59),[1]INTERNACIÓN!$M$5:$N$1048576,2,FALSE)*Z59</f>
        <v>2219079.0559999999</v>
      </c>
      <c r="AC59" s="43">
        <f>Z59+AB59</f>
        <v>57696055.456</v>
      </c>
      <c r="AD59" s="45" t="str">
        <f>_xlfn.CONCAT(B59,Q59)</f>
        <v>LBI-301265960</v>
      </c>
      <c r="AE59" s="43">
        <f>AC59/W59</f>
        <v>2365.7918156048781</v>
      </c>
      <c r="AF59" s="46">
        <f>IF(E59="USA",Y59/V59,IF(E59="CANADA",Y59/V59,(Y59/V59)/2.20462))</f>
        <v>1.0976947552774563</v>
      </c>
      <c r="AG59" s="12">
        <f>Y59/W59</f>
        <v>2.4199998113797854</v>
      </c>
      <c r="AH59" s="51">
        <f>IF(R59&lt;&gt;"",R59,"")</f>
        <v>940</v>
      </c>
      <c r="AI59" s="4">
        <f>W59</f>
        <v>24387.63</v>
      </c>
      <c r="AJ59" s="47">
        <f>IF(Q59&lt;&gt;"",Q59,"")</f>
        <v>1265960</v>
      </c>
      <c r="AK59" s="35">
        <v>1320</v>
      </c>
      <c r="AL59" s="4">
        <f>AI59/AK59</f>
        <v>18.475477272727275</v>
      </c>
      <c r="AM59" s="35">
        <f>0</f>
        <v>0</v>
      </c>
      <c r="AN59" s="35">
        <f>AK59-AM59</f>
        <v>1320</v>
      </c>
      <c r="AO59" s="11">
        <f>AN59*AL59</f>
        <v>24387.630000000005</v>
      </c>
      <c r="AP59" s="11" t="str">
        <f>+J59</f>
        <v>3) STOCK</v>
      </c>
    </row>
    <row r="60" spans="1:42" x14ac:dyDescent="0.25">
      <c r="A60" s="4" t="s">
        <v>36</v>
      </c>
      <c r="B60" s="5" t="s">
        <v>67</v>
      </c>
      <c r="C60" s="27" t="str">
        <f>VLOOKUP($B60,[1]SKU!$A$2:$H$1048576,2,FALSE)</f>
        <v>PULPA PIERNA</v>
      </c>
      <c r="D60" s="26" t="str">
        <f>VLOOKUP($B60,[1]SKU!$A$2:$H$1048576,3,FALSE)</f>
        <v>CERDO</v>
      </c>
      <c r="E60" s="26" t="str">
        <f>VLOOKUP($B60,[1]SKU!$A$2:$H$1048576,4,FALSE)</f>
        <v>BRASIL</v>
      </c>
      <c r="F60" s="26" t="str">
        <f>VLOOKUP($B60,[1]SKU!$A$2:$H$1048576,5,FALSE)</f>
        <v>SEARA</v>
      </c>
      <c r="G60" s="26" t="str">
        <f>VLOOKUP($B60,[1]SKU!$A$2:$H$1048576,6,FALSE)</f>
        <v>CONGELADO</v>
      </c>
      <c r="H60" s="26" t="str">
        <f>VLOOKUP($B60,[1]SKU!$A$2:$H$1048576,7,FALSE)</f>
        <v>-</v>
      </c>
      <c r="I60" s="26" t="str">
        <f>VLOOKUP($B60,[1]SKU!$A$2:$H$1048576,8,FALSE)</f>
        <v>1PC/B - 2B/C</v>
      </c>
      <c r="J60" s="26" t="s">
        <v>35</v>
      </c>
      <c r="K60" s="36">
        <f>AO60</f>
        <v>23961</v>
      </c>
      <c r="L60" s="29">
        <f>+AE60</f>
        <v>2923.8946879999999</v>
      </c>
      <c r="M60" s="50">
        <v>46541</v>
      </c>
      <c r="N60" s="32">
        <f>+K60*L60</f>
        <v>70059440.619167998</v>
      </c>
      <c r="O60" s="21">
        <f>+L60/(1-0.03)</f>
        <v>3014.3244206185568</v>
      </c>
      <c r="P60" s="21">
        <f>+L60/(1-0.07)</f>
        <v>3143.972782795699</v>
      </c>
      <c r="Q60" s="56" t="s">
        <v>68</v>
      </c>
      <c r="R60" s="4">
        <v>940.28</v>
      </c>
      <c r="S60" s="37">
        <v>45839</v>
      </c>
      <c r="T60" s="35">
        <f>+AN60</f>
        <v>1175</v>
      </c>
      <c r="U60" s="39" t="s">
        <v>66</v>
      </c>
      <c r="V60" s="40">
        <v>23961</v>
      </c>
      <c r="W60" s="40">
        <f>IF(E60="canada",V60/2.20462,IF(E60="usa",V60/2.20462,V60))</f>
        <v>23961</v>
      </c>
      <c r="X60" s="63">
        <f>W60/SUM($W$4)</f>
        <v>1</v>
      </c>
      <c r="Y60" s="42">
        <v>71643.39</v>
      </c>
      <c r="Z60" s="44">
        <f>Y60*AH60</f>
        <v>67364846.749200001</v>
      </c>
      <c r="AA60" s="44">
        <f>Z60/W60</f>
        <v>2811.4371999999998</v>
      </c>
      <c r="AB60" s="52">
        <f>VLOOKUP(_xlfn.CONCAT(D60,E60),[1]INTERNACIÓN!$M$5:$N$1048576,2,FALSE)*Z60</f>
        <v>2694593.8699680003</v>
      </c>
      <c r="AC60" s="43">
        <f>Z60+AB60</f>
        <v>70059440.619167998</v>
      </c>
      <c r="AD60" s="45" t="str">
        <f>_xlfn.CONCAT(B60,Q60)</f>
        <v>LWS-571261158</v>
      </c>
      <c r="AE60" s="43">
        <f>AC60/W60</f>
        <v>2923.8946879999999</v>
      </c>
      <c r="AF60" s="46">
        <f>IF(E60="USA",Y60/V60,IF(E60="CANADA",Y60/V60,(Y60/V60)/2.20462))</f>
        <v>1.3562427992125627</v>
      </c>
      <c r="AG60" s="12">
        <f>Y60/W60</f>
        <v>2.9899999999999998</v>
      </c>
      <c r="AH60" s="51">
        <f>IF(R60&lt;&gt;"",R60,"")</f>
        <v>940.28</v>
      </c>
      <c r="AI60" s="4">
        <f>W60</f>
        <v>23961</v>
      </c>
      <c r="AJ60" s="47" t="str">
        <f>IF(Q60&lt;&gt;"",Q60,"")</f>
        <v>1261158</v>
      </c>
      <c r="AK60" s="35">
        <v>1175</v>
      </c>
      <c r="AL60" s="4">
        <f>AI60/AK60</f>
        <v>20.392340425531916</v>
      </c>
      <c r="AM60" s="35">
        <f>0</f>
        <v>0</v>
      </c>
      <c r="AN60" s="35">
        <f>AK60-AM60</f>
        <v>1175</v>
      </c>
      <c r="AO60" s="11">
        <f>AN60*AL60</f>
        <v>23961</v>
      </c>
      <c r="AP60" s="11" t="str">
        <f>+J60</f>
        <v>3) STOCK</v>
      </c>
    </row>
    <row r="61" spans="1:42" x14ac:dyDescent="0.25">
      <c r="A61" s="4" t="s">
        <v>36</v>
      </c>
      <c r="B61" s="5" t="s">
        <v>67</v>
      </c>
      <c r="C61" s="27" t="str">
        <f>VLOOKUP($B61,[1]SKU!$A$2:$H$1048576,2,FALSE)</f>
        <v>PULPA PIERNA</v>
      </c>
      <c r="D61" s="26" t="str">
        <f>VLOOKUP($B61,[1]SKU!$A$2:$H$1048576,3,FALSE)</f>
        <v>CERDO</v>
      </c>
      <c r="E61" s="26" t="str">
        <f>VLOOKUP($B61,[1]SKU!$A$2:$H$1048576,4,FALSE)</f>
        <v>BRASIL</v>
      </c>
      <c r="F61" s="26" t="str">
        <f>VLOOKUP($B61,[1]SKU!$A$2:$H$1048576,5,FALSE)</f>
        <v>SEARA</v>
      </c>
      <c r="G61" s="26" t="str">
        <f>VLOOKUP($B61,[1]SKU!$A$2:$H$1048576,6,FALSE)</f>
        <v>CONGELADO</v>
      </c>
      <c r="H61" s="26" t="str">
        <f>VLOOKUP($B61,[1]SKU!$A$2:$H$1048576,7,FALSE)</f>
        <v>-</v>
      </c>
      <c r="I61" s="26" t="str">
        <f>VLOOKUP($B61,[1]SKU!$A$2:$H$1048576,8,FALSE)</f>
        <v>1PC/B - 2B/C</v>
      </c>
      <c r="J61" s="26" t="s">
        <v>35</v>
      </c>
      <c r="K61" s="36">
        <f>AO61</f>
        <v>23995.84</v>
      </c>
      <c r="L61" s="29">
        <f>+AE61</f>
        <v>2904.3366683878539</v>
      </c>
      <c r="M61" s="50">
        <v>46541</v>
      </c>
      <c r="N61" s="32">
        <f>+K61*L61</f>
        <v>69691998.000768006</v>
      </c>
      <c r="O61" s="21">
        <f>+L61/(1-0.03)</f>
        <v>2994.1615138019115</v>
      </c>
      <c r="P61" s="21">
        <f>+L61/(1-0.07)</f>
        <v>3122.9426541804883</v>
      </c>
      <c r="Q61" s="56">
        <v>1260796</v>
      </c>
      <c r="R61" s="4">
        <v>940.28</v>
      </c>
      <c r="S61" s="37">
        <v>45839</v>
      </c>
      <c r="T61" s="35">
        <f>+AN61</f>
        <v>1138</v>
      </c>
      <c r="U61" s="39" t="s">
        <v>70</v>
      </c>
      <c r="V61" s="40">
        <v>23995.84</v>
      </c>
      <c r="W61" s="40">
        <f>IF(E61="canada",V61/2.20462,IF(E61="usa",V61/2.20462,V61))</f>
        <v>23995.84</v>
      </c>
      <c r="X61" s="63">
        <f>W61/SUM($W$5)</f>
        <v>1</v>
      </c>
      <c r="Y61" s="42">
        <v>71267.64</v>
      </c>
      <c r="Z61" s="44">
        <f>Y61*AH61</f>
        <v>67011536.5392</v>
      </c>
      <c r="AA61" s="44">
        <f>Z61/W61</f>
        <v>2792.6314119113981</v>
      </c>
      <c r="AB61" s="52">
        <f>VLOOKUP(_xlfn.CONCAT(D61,E61),[1]INTERNACIÓN!$M$5:$N$1048576,2,FALSE)*Z61</f>
        <v>2680461.4615680003</v>
      </c>
      <c r="AC61" s="43">
        <f>Z61+AB61</f>
        <v>69691998.000768006</v>
      </c>
      <c r="AD61" s="45" t="str">
        <f>_xlfn.CONCAT(B61,Q61)</f>
        <v>LWS-571260796</v>
      </c>
      <c r="AE61" s="43">
        <f>AC61/W61</f>
        <v>2904.3366683878539</v>
      </c>
      <c r="AF61" s="46">
        <f>IF(E61="USA",Y61/V61,IF(E61="CANADA",Y61/V61,(Y61/V61)/2.20462))</f>
        <v>1.347170850289541</v>
      </c>
      <c r="AG61" s="12">
        <f>Y61/W61</f>
        <v>2.9699997999653274</v>
      </c>
      <c r="AH61" s="51">
        <f>IF(R61&lt;&gt;"",R61,"")</f>
        <v>940.28</v>
      </c>
      <c r="AI61" s="4">
        <f>W61</f>
        <v>23995.84</v>
      </c>
      <c r="AJ61" s="47">
        <f>IF(Q61&lt;&gt;"",Q61,"")</f>
        <v>1260796</v>
      </c>
      <c r="AK61" s="35">
        <v>1138</v>
      </c>
      <c r="AL61" s="4">
        <f>AI61/AK61</f>
        <v>21.08597539543058</v>
      </c>
      <c r="AM61" s="35">
        <f>0</f>
        <v>0</v>
      </c>
      <c r="AN61" s="35">
        <f>AK61-AM61</f>
        <v>1138</v>
      </c>
      <c r="AO61" s="11">
        <f>AN61*AL61</f>
        <v>23995.84</v>
      </c>
      <c r="AP61" s="11" t="str">
        <f>+J61</f>
        <v>3) STOCK</v>
      </c>
    </row>
    <row r="62" spans="1:42" x14ac:dyDescent="0.25">
      <c r="A62" s="4" t="s">
        <v>36</v>
      </c>
      <c r="B62" s="5">
        <v>966</v>
      </c>
      <c r="C62" s="27" t="str">
        <f>VLOOKUP($B62,[1]SKU!$A$2:$H$1048576,2,FALSE)</f>
        <v>POSTA PALETA</v>
      </c>
      <c r="D62" s="26" t="str">
        <f>VLOOKUP($B62,[1]SKU!$A$2:$H$1048576,3,FALSE)</f>
        <v>VACUNO</v>
      </c>
      <c r="E62" s="26" t="str">
        <f>VLOOKUP($B62,[1]SKU!$A$2:$H$1048576,4,FALSE)</f>
        <v>BRASIL</v>
      </c>
      <c r="F62" s="26" t="str">
        <f>VLOOKUP($B62,[1]SKU!$A$2:$H$1048576,5,FALSE)</f>
        <v>FRIBOI</v>
      </c>
      <c r="G62" s="26" t="str">
        <f>VLOOKUP($B62,[1]SKU!$A$2:$H$1048576,6,FALSE)</f>
        <v>ENFRIADO</v>
      </c>
      <c r="H62" s="26" t="str">
        <f>VLOOKUP($B62,[1]SKU!$A$2:$H$1048576,7,FALSE)</f>
        <v>V</v>
      </c>
      <c r="I62" s="26" t="str">
        <f>VLOOKUP($B62,[1]SKU!$A$2:$H$1048576,8,FALSE)</f>
        <v>1PC/B - 3-8B/C</v>
      </c>
      <c r="J62" s="26" t="s">
        <v>35</v>
      </c>
      <c r="K62" s="36">
        <f t="shared" ref="K62:K68" si="130">AO62</f>
        <v>4675.04</v>
      </c>
      <c r="L62" s="29">
        <f t="shared" ref="L62:L68" si="131">+AE62</f>
        <v>5632.727987493583</v>
      </c>
      <c r="M62" s="50">
        <v>45921</v>
      </c>
      <c r="N62" s="32">
        <f t="shared" ref="N62:N68" si="132">+K62*L62</f>
        <v>26333228.650651999</v>
      </c>
      <c r="O62" s="21">
        <f t="shared" ref="O62:O68" si="133">+L62/(1-0.03)</f>
        <v>5806.9360695810137</v>
      </c>
      <c r="P62" s="21">
        <f t="shared" ref="P62:P68" si="134">+L62/(1-0.07)</f>
        <v>6056.6967607457882</v>
      </c>
      <c r="Q62" s="56" t="s">
        <v>69</v>
      </c>
      <c r="R62" s="4">
        <v>940.28</v>
      </c>
      <c r="S62" s="37">
        <v>45839</v>
      </c>
      <c r="T62" s="35">
        <f t="shared" ref="T62:T68" si="135">+AN62</f>
        <v>239</v>
      </c>
      <c r="U62" s="39" t="s">
        <v>64</v>
      </c>
      <c r="V62" s="40">
        <v>4675.04</v>
      </c>
      <c r="W62" s="40">
        <f t="shared" ref="W62:W68" si="136">IF(E62="canada",V62/2.20462,IF(E62="usa",V62/2.20462,V62))</f>
        <v>4675.04</v>
      </c>
      <c r="X62" s="41">
        <f>SUM(W62)/SUM($W$6:$W$13)</f>
        <v>0.19471453074012168</v>
      </c>
      <c r="Y62" s="42">
        <v>27190.03</v>
      </c>
      <c r="Z62" s="44">
        <f t="shared" ref="Z62:Z68" si="137">Y62*AH62</f>
        <v>25566241.408399999</v>
      </c>
      <c r="AA62" s="44">
        <f t="shared" ref="AA62:AA68" si="138">Z62/W62</f>
        <v>5468.6679490228962</v>
      </c>
      <c r="AB62" s="52">
        <f>VLOOKUP(_xlfn.CONCAT(D62,E62),[1]INTERNACIÓN!$M$5:$N$1048576,2,FALSE)*Z62</f>
        <v>766987.24225199991</v>
      </c>
      <c r="AC62" s="43">
        <f t="shared" ref="AC62:AC68" si="139">Z62+AB62</f>
        <v>26333228.650651999</v>
      </c>
      <c r="AD62" s="45" t="str">
        <f t="shared" ref="AD62:AD68" si="140">_xlfn.CONCAT(B62,Q62)</f>
        <v>96661703002-2</v>
      </c>
      <c r="AE62" s="43">
        <f t="shared" ref="AE62:AE68" si="141">AC62/W62</f>
        <v>5632.727987493583</v>
      </c>
      <c r="AF62" s="46">
        <f t="shared" ref="AF62:AF68" si="142">IF(E62="USA",Y62/V62,IF(E62="CANADA",Y62/V62,(Y62/V62)/2.20462))</f>
        <v>2.6380961051332883</v>
      </c>
      <c r="AG62" s="12">
        <f t="shared" ref="AG62:AG68" si="143">Y62/W62</f>
        <v>5.8159994352989495</v>
      </c>
      <c r="AH62" s="51">
        <f t="shared" ref="AH62:AH68" si="144">IF(R62&lt;&gt;"",R62,"")</f>
        <v>940.28</v>
      </c>
      <c r="AI62" s="4">
        <f t="shared" ref="AI62:AI68" si="145">W62</f>
        <v>4675.04</v>
      </c>
      <c r="AJ62" s="47" t="str">
        <f t="shared" ref="AJ62:AJ68" si="146">IF(Q62&lt;&gt;"",Q62,"")</f>
        <v>61703002-2</v>
      </c>
      <c r="AK62" s="35">
        <v>239</v>
      </c>
      <c r="AL62" s="4">
        <f t="shared" ref="AL62:AL68" si="147">AI62/AK62</f>
        <v>19.560836820083683</v>
      </c>
      <c r="AM62" s="35">
        <f>0</f>
        <v>0</v>
      </c>
      <c r="AN62" s="35">
        <f t="shared" ref="AN62:AN68" si="148">AK62-AM62</f>
        <v>239</v>
      </c>
      <c r="AO62" s="11">
        <f t="shared" ref="AO62:AO68" si="149">AN62*AL62</f>
        <v>4675.04</v>
      </c>
      <c r="AP62" s="11" t="str">
        <f t="shared" ref="AP62:AP68" si="150">+J62</f>
        <v>3) STOCK</v>
      </c>
    </row>
    <row r="63" spans="1:42" x14ac:dyDescent="0.25">
      <c r="A63" s="4" t="s">
        <v>36</v>
      </c>
      <c r="B63" s="5">
        <v>968</v>
      </c>
      <c r="C63" s="27" t="str">
        <f>VLOOKUP($B63,[1]SKU!$A$2:$H$1048576,2,FALSE)</f>
        <v>HUACHALOMO</v>
      </c>
      <c r="D63" s="26" t="str">
        <f>VLOOKUP($B63,[1]SKU!$A$2:$H$1048576,3,FALSE)</f>
        <v>VACUNO</v>
      </c>
      <c r="E63" s="26" t="str">
        <f>VLOOKUP($B63,[1]SKU!$A$2:$H$1048576,4,FALSE)</f>
        <v>BRASIL</v>
      </c>
      <c r="F63" s="26" t="str">
        <f>VLOOKUP($B63,[1]SKU!$A$2:$H$1048576,5,FALSE)</f>
        <v>FRIBOI</v>
      </c>
      <c r="G63" s="26" t="str">
        <f>VLOOKUP($B63,[1]SKU!$A$2:$H$1048576,6,FALSE)</f>
        <v>ENFRIADO</v>
      </c>
      <c r="H63" s="26" t="str">
        <f>VLOOKUP($B63,[1]SKU!$A$2:$H$1048576,7,FALSE)</f>
        <v>V</v>
      </c>
      <c r="I63" s="26" t="str">
        <f>VLOOKUP($B63,[1]SKU!$A$2:$H$1048576,8,FALSE)</f>
        <v>1PC/B - 3-13B/C</v>
      </c>
      <c r="J63" s="26" t="s">
        <v>35</v>
      </c>
      <c r="K63" s="36">
        <f t="shared" si="130"/>
        <v>4529.6260000000002</v>
      </c>
      <c r="L63" s="29">
        <f t="shared" si="131"/>
        <v>5632.7275046814011</v>
      </c>
      <c r="M63" s="50">
        <v>45921</v>
      </c>
      <c r="N63" s="32">
        <f t="shared" si="132"/>
        <v>25514148.956119996</v>
      </c>
      <c r="O63" s="21">
        <f t="shared" si="133"/>
        <v>5806.9355718364959</v>
      </c>
      <c r="P63" s="21">
        <f t="shared" si="134"/>
        <v>6056.6962415929047</v>
      </c>
      <c r="Q63" s="56" t="s">
        <v>69</v>
      </c>
      <c r="R63" s="4">
        <v>940.28</v>
      </c>
      <c r="S63" s="37">
        <v>45839</v>
      </c>
      <c r="T63" s="35">
        <f t="shared" si="135"/>
        <v>244</v>
      </c>
      <c r="U63" s="39" t="s">
        <v>64</v>
      </c>
      <c r="V63" s="40">
        <v>4529.6260000000002</v>
      </c>
      <c r="W63" s="40">
        <f t="shared" si="136"/>
        <v>4529.6260000000002</v>
      </c>
      <c r="X63" s="41">
        <f t="shared" ref="X63:X69" si="151">SUM(W63)/SUM($W$6:$W$13)</f>
        <v>0.18865806517553957</v>
      </c>
      <c r="Y63" s="42">
        <v>26344.3</v>
      </c>
      <c r="Z63" s="44">
        <f t="shared" si="137"/>
        <v>24771018.403999999</v>
      </c>
      <c r="AA63" s="44">
        <f t="shared" si="138"/>
        <v>5468.667480273205</v>
      </c>
      <c r="AB63" s="52">
        <f>VLOOKUP(_xlfn.CONCAT(D63,E63),[1]INTERNACIÓN!$M$5:$N$1048576,2,FALSE)*Z63</f>
        <v>743130.55211999989</v>
      </c>
      <c r="AC63" s="43">
        <f t="shared" si="139"/>
        <v>25514148.956119999</v>
      </c>
      <c r="AD63" s="45" t="str">
        <f t="shared" si="140"/>
        <v>96861703002-2</v>
      </c>
      <c r="AE63" s="43">
        <f t="shared" si="141"/>
        <v>5632.7275046814011</v>
      </c>
      <c r="AF63" s="46">
        <f t="shared" si="142"/>
        <v>2.6380958790075217</v>
      </c>
      <c r="AG63" s="12">
        <f t="shared" si="143"/>
        <v>5.8159989367775617</v>
      </c>
      <c r="AH63" s="51">
        <f t="shared" si="144"/>
        <v>940.28</v>
      </c>
      <c r="AI63" s="4">
        <f t="shared" si="145"/>
        <v>4529.6260000000002</v>
      </c>
      <c r="AJ63" s="47" t="str">
        <f t="shared" si="146"/>
        <v>61703002-2</v>
      </c>
      <c r="AK63" s="35">
        <v>244</v>
      </c>
      <c r="AL63" s="4">
        <f t="shared" si="147"/>
        <v>18.564040983606557</v>
      </c>
      <c r="AM63" s="35">
        <f>0</f>
        <v>0</v>
      </c>
      <c r="AN63" s="35">
        <f t="shared" si="148"/>
        <v>244</v>
      </c>
      <c r="AO63" s="11">
        <f t="shared" si="149"/>
        <v>4529.6260000000002</v>
      </c>
      <c r="AP63" s="11" t="str">
        <f t="shared" si="150"/>
        <v>3) STOCK</v>
      </c>
    </row>
    <row r="64" spans="1:42" x14ac:dyDescent="0.25">
      <c r="A64" s="4" t="s">
        <v>36</v>
      </c>
      <c r="B64" s="5">
        <v>973</v>
      </c>
      <c r="C64" s="27" t="str">
        <f>VLOOKUP($B64,[1]SKU!$A$2:$H$1048576,2,FALSE)</f>
        <v>ABASTERO</v>
      </c>
      <c r="D64" s="26" t="str">
        <f>VLOOKUP($B64,[1]SKU!$A$2:$H$1048576,3,FALSE)</f>
        <v>VACUNO</v>
      </c>
      <c r="E64" s="26" t="str">
        <f>VLOOKUP($B64,[1]SKU!$A$2:$H$1048576,4,FALSE)</f>
        <v>BRASIL</v>
      </c>
      <c r="F64" s="26" t="str">
        <f>VLOOKUP($B64,[1]SKU!$A$2:$H$1048576,5,FALSE)</f>
        <v>FRIBOI</v>
      </c>
      <c r="G64" s="26" t="str">
        <f>VLOOKUP($B64,[1]SKU!$A$2:$H$1048576,6,FALSE)</f>
        <v>ENFRIADO</v>
      </c>
      <c r="H64" s="26" t="str">
        <f>VLOOKUP($B64,[1]SKU!$A$2:$H$1048576,7,FALSE)</f>
        <v>V</v>
      </c>
      <c r="I64" s="26" t="str">
        <f>VLOOKUP($B64,[1]SKU!$A$2:$H$1048576,8,FALSE)</f>
        <v>1PC/B - 8-25B/C</v>
      </c>
      <c r="J64" s="26" t="s">
        <v>35</v>
      </c>
      <c r="K64" s="36">
        <f t="shared" si="130"/>
        <v>1616.8330000000001</v>
      </c>
      <c r="L64" s="29">
        <f t="shared" si="131"/>
        <v>5632.7280983255541</v>
      </c>
      <c r="M64" s="50">
        <v>45921</v>
      </c>
      <c r="N64" s="32">
        <f t="shared" si="132"/>
        <v>9107180.6694000009</v>
      </c>
      <c r="O64" s="21">
        <f t="shared" si="133"/>
        <v>5806.9361838407776</v>
      </c>
      <c r="P64" s="21">
        <f t="shared" si="134"/>
        <v>6056.6968799199512</v>
      </c>
      <c r="Q64" s="56" t="s">
        <v>69</v>
      </c>
      <c r="R64" s="4">
        <v>940.28</v>
      </c>
      <c r="S64" s="37">
        <v>45839</v>
      </c>
      <c r="T64" s="35">
        <f t="shared" si="135"/>
        <v>73</v>
      </c>
      <c r="U64" s="39" t="s">
        <v>64</v>
      </c>
      <c r="V64" s="40">
        <v>1616.8330000000001</v>
      </c>
      <c r="W64" s="40">
        <f t="shared" si="136"/>
        <v>1616.8330000000001</v>
      </c>
      <c r="X64" s="41">
        <f t="shared" si="151"/>
        <v>6.7340788288473077E-2</v>
      </c>
      <c r="Y64" s="42">
        <v>9403.5</v>
      </c>
      <c r="Z64" s="44">
        <f t="shared" si="137"/>
        <v>8841922.9800000004</v>
      </c>
      <c r="AA64" s="44">
        <f t="shared" si="138"/>
        <v>5468.6680566267514</v>
      </c>
      <c r="AB64" s="52">
        <f>VLOOKUP(_xlfn.CONCAT(D64,E64),[1]INTERNACIÓN!$M$5:$N$1048576,2,FALSE)*Z64</f>
        <v>265257.68940000003</v>
      </c>
      <c r="AC64" s="43">
        <f t="shared" si="139"/>
        <v>9107180.6694000009</v>
      </c>
      <c r="AD64" s="45" t="str">
        <f t="shared" si="140"/>
        <v>97361703002-2</v>
      </c>
      <c r="AE64" s="43">
        <f t="shared" si="141"/>
        <v>5632.7280983255541</v>
      </c>
      <c r="AF64" s="46">
        <f t="shared" si="142"/>
        <v>2.6380961570415979</v>
      </c>
      <c r="AG64" s="12">
        <f t="shared" si="143"/>
        <v>5.8159995497370476</v>
      </c>
      <c r="AH64" s="51">
        <f t="shared" si="144"/>
        <v>940.28</v>
      </c>
      <c r="AI64" s="4">
        <f t="shared" si="145"/>
        <v>1616.8330000000001</v>
      </c>
      <c r="AJ64" s="47" t="str">
        <f t="shared" si="146"/>
        <v>61703002-2</v>
      </c>
      <c r="AK64" s="35">
        <v>73</v>
      </c>
      <c r="AL64" s="4">
        <f t="shared" si="147"/>
        <v>22.148397260273974</v>
      </c>
      <c r="AM64" s="35">
        <f>0</f>
        <v>0</v>
      </c>
      <c r="AN64" s="35">
        <f t="shared" si="148"/>
        <v>73</v>
      </c>
      <c r="AO64" s="11">
        <f t="shared" si="149"/>
        <v>1616.8330000000001</v>
      </c>
      <c r="AP64" s="11" t="str">
        <f t="shared" si="150"/>
        <v>3) STOCK</v>
      </c>
    </row>
    <row r="65" spans="1:42" x14ac:dyDescent="0.25">
      <c r="A65" s="4" t="s">
        <v>36</v>
      </c>
      <c r="B65" s="5">
        <v>974</v>
      </c>
      <c r="C65" s="27" t="str">
        <f>VLOOKUP($B65,[1]SKU!$A$2:$H$1048576,2,FALSE)</f>
        <v>CHOCLILLO</v>
      </c>
      <c r="D65" s="26" t="str">
        <f>VLOOKUP($B65,[1]SKU!$A$2:$H$1048576,3,FALSE)</f>
        <v>VACUNO</v>
      </c>
      <c r="E65" s="26" t="str">
        <f>VLOOKUP($B65,[1]SKU!$A$2:$H$1048576,4,FALSE)</f>
        <v>BRASIL</v>
      </c>
      <c r="F65" s="26" t="str">
        <f>VLOOKUP($B65,[1]SKU!$A$2:$H$1048576,5,FALSE)</f>
        <v>FRIBOI</v>
      </c>
      <c r="G65" s="26" t="str">
        <f>VLOOKUP($B65,[1]SKU!$A$2:$H$1048576,6,FALSE)</f>
        <v>ENFRIADO</v>
      </c>
      <c r="H65" s="26" t="str">
        <f>VLOOKUP($B65,[1]SKU!$A$2:$H$1048576,7,FALSE)</f>
        <v>V</v>
      </c>
      <c r="I65" s="26" t="str">
        <f>VLOOKUP($B65,[1]SKU!$A$2:$H$1048576,8,FALSE)</f>
        <v>1PC/B - 8-28B/C</v>
      </c>
      <c r="J65" s="26" t="s">
        <v>35</v>
      </c>
      <c r="K65" s="36">
        <f t="shared" si="130"/>
        <v>1434.38</v>
      </c>
      <c r="L65" s="29">
        <f t="shared" si="131"/>
        <v>5632.7257795981532</v>
      </c>
      <c r="M65" s="50">
        <v>45921</v>
      </c>
      <c r="N65" s="32">
        <f t="shared" si="132"/>
        <v>8079469.2037399998</v>
      </c>
      <c r="O65" s="21">
        <f t="shared" si="133"/>
        <v>5806.9337934001578</v>
      </c>
      <c r="P65" s="21">
        <f t="shared" si="134"/>
        <v>6056.6943866646816</v>
      </c>
      <c r="Q65" s="56" t="s">
        <v>69</v>
      </c>
      <c r="R65" s="4">
        <v>940.28</v>
      </c>
      <c r="S65" s="37">
        <v>45839</v>
      </c>
      <c r="T65" s="35">
        <f t="shared" si="135"/>
        <v>68</v>
      </c>
      <c r="U65" s="39" t="s">
        <v>64</v>
      </c>
      <c r="V65" s="40">
        <v>1434.38</v>
      </c>
      <c r="W65" s="40">
        <f t="shared" si="136"/>
        <v>1434.38</v>
      </c>
      <c r="X65" s="41">
        <f t="shared" si="151"/>
        <v>5.9741655387550857E-2</v>
      </c>
      <c r="Y65" s="42">
        <v>8342.35</v>
      </c>
      <c r="Z65" s="44">
        <f t="shared" si="137"/>
        <v>7844144.858</v>
      </c>
      <c r="AA65" s="44">
        <f t="shared" si="138"/>
        <v>5468.6658054351001</v>
      </c>
      <c r="AB65" s="52">
        <f>VLOOKUP(_xlfn.CONCAT(D65,E65),[1]INTERNACIÓN!$M$5:$N$1048576,2,FALSE)*Z65</f>
        <v>235324.34573999999</v>
      </c>
      <c r="AC65" s="43">
        <f t="shared" si="139"/>
        <v>8079469.2037399998</v>
      </c>
      <c r="AD65" s="45" t="str">
        <f t="shared" si="140"/>
        <v>97461703002-2</v>
      </c>
      <c r="AE65" s="43">
        <f t="shared" si="141"/>
        <v>5632.7257795981532</v>
      </c>
      <c r="AF65" s="46">
        <f t="shared" si="142"/>
        <v>2.638095071062347</v>
      </c>
      <c r="AG65" s="12">
        <f t="shared" si="143"/>
        <v>5.815997155565471</v>
      </c>
      <c r="AH65" s="51">
        <f t="shared" si="144"/>
        <v>940.28</v>
      </c>
      <c r="AI65" s="4">
        <f t="shared" si="145"/>
        <v>1434.38</v>
      </c>
      <c r="AJ65" s="47" t="str">
        <f t="shared" si="146"/>
        <v>61703002-2</v>
      </c>
      <c r="AK65" s="35">
        <v>68</v>
      </c>
      <c r="AL65" s="4">
        <f t="shared" si="147"/>
        <v>21.093823529411765</v>
      </c>
      <c r="AM65" s="35">
        <f>0</f>
        <v>0</v>
      </c>
      <c r="AN65" s="35">
        <f t="shared" si="148"/>
        <v>68</v>
      </c>
      <c r="AO65" s="11">
        <f t="shared" si="149"/>
        <v>1434.38</v>
      </c>
      <c r="AP65" s="11" t="str">
        <f t="shared" si="150"/>
        <v>3) STOCK</v>
      </c>
    </row>
    <row r="66" spans="1:42" x14ac:dyDescent="0.25">
      <c r="A66" s="4" t="s">
        <v>36</v>
      </c>
      <c r="B66" s="5">
        <v>975</v>
      </c>
      <c r="C66" s="27" t="str">
        <f>VLOOKUP($B66,[1]SKU!$A$2:$H$1048576,2,FALSE)</f>
        <v>PUNTA PALETA</v>
      </c>
      <c r="D66" s="26" t="str">
        <f>VLOOKUP($B66,[1]SKU!$A$2:$H$1048576,3,FALSE)</f>
        <v>VACUNO</v>
      </c>
      <c r="E66" s="26" t="str">
        <f>VLOOKUP($B66,[1]SKU!$A$2:$H$1048576,4,FALSE)</f>
        <v>BRASIL</v>
      </c>
      <c r="F66" s="26" t="str">
        <f>VLOOKUP($B66,[1]SKU!$A$2:$H$1048576,5,FALSE)</f>
        <v>FRIBOI</v>
      </c>
      <c r="G66" s="26" t="str">
        <f>VLOOKUP($B66,[1]SKU!$A$2:$H$1048576,6,FALSE)</f>
        <v>ENFRIADO</v>
      </c>
      <c r="H66" s="26" t="str">
        <f>VLOOKUP($B66,[1]SKU!$A$2:$H$1048576,7,FALSE)</f>
        <v>V</v>
      </c>
      <c r="I66" s="26" t="str">
        <f>VLOOKUP($B66,[1]SKU!$A$2:$H$1048576,8,FALSE)</f>
        <v>1PC/B - 8-25B/C</v>
      </c>
      <c r="J66" s="26" t="s">
        <v>35</v>
      </c>
      <c r="K66" s="36">
        <f t="shared" si="130"/>
        <v>1988.546</v>
      </c>
      <c r="L66" s="29">
        <f t="shared" si="131"/>
        <v>5632.7268122497535</v>
      </c>
      <c r="M66" s="50">
        <v>45921</v>
      </c>
      <c r="N66" s="32">
        <f t="shared" si="132"/>
        <v>11200936.371591998</v>
      </c>
      <c r="O66" s="21">
        <f t="shared" si="133"/>
        <v>5806.9348579894368</v>
      </c>
      <c r="P66" s="21">
        <f t="shared" si="134"/>
        <v>6056.695497042746</v>
      </c>
      <c r="Q66" s="56" t="s">
        <v>69</v>
      </c>
      <c r="R66" s="4">
        <v>940.28</v>
      </c>
      <c r="S66" s="37">
        <v>45839</v>
      </c>
      <c r="T66" s="35">
        <f t="shared" si="135"/>
        <v>95</v>
      </c>
      <c r="U66" s="39" t="s">
        <v>64</v>
      </c>
      <c r="V66" s="40">
        <v>1988.546</v>
      </c>
      <c r="W66" s="40">
        <f t="shared" si="136"/>
        <v>1988.546</v>
      </c>
      <c r="X66" s="41">
        <f t="shared" si="151"/>
        <v>8.2822564351352296E-2</v>
      </c>
      <c r="Y66" s="42">
        <v>11565.38</v>
      </c>
      <c r="Z66" s="44">
        <f t="shared" si="137"/>
        <v>10874695.506399998</v>
      </c>
      <c r="AA66" s="44">
        <f t="shared" si="138"/>
        <v>5468.6668080094696</v>
      </c>
      <c r="AB66" s="52">
        <f>VLOOKUP(_xlfn.CONCAT(D66,E66),[1]INTERNACIÓN!$M$5:$N$1048576,2,FALSE)*Z66</f>
        <v>326240.86519199994</v>
      </c>
      <c r="AC66" s="43">
        <f t="shared" si="139"/>
        <v>11200936.371591998</v>
      </c>
      <c r="AD66" s="45" t="str">
        <f t="shared" si="140"/>
        <v>97561703002-2</v>
      </c>
      <c r="AE66" s="43">
        <f t="shared" si="141"/>
        <v>5632.7268122497535</v>
      </c>
      <c r="AF66" s="46">
        <f t="shared" si="142"/>
        <v>2.6380955547061817</v>
      </c>
      <c r="AG66" s="12">
        <f t="shared" si="143"/>
        <v>5.8159982218163417</v>
      </c>
      <c r="AH66" s="51">
        <f t="shared" si="144"/>
        <v>940.28</v>
      </c>
      <c r="AI66" s="4">
        <f t="shared" si="145"/>
        <v>1988.546</v>
      </c>
      <c r="AJ66" s="47" t="str">
        <f t="shared" si="146"/>
        <v>61703002-2</v>
      </c>
      <c r="AK66" s="35">
        <v>95</v>
      </c>
      <c r="AL66" s="4">
        <f t="shared" si="147"/>
        <v>20.932063157894738</v>
      </c>
      <c r="AM66" s="35">
        <f>0</f>
        <v>0</v>
      </c>
      <c r="AN66" s="35">
        <f t="shared" si="148"/>
        <v>95</v>
      </c>
      <c r="AO66" s="11">
        <f t="shared" si="149"/>
        <v>1988.546</v>
      </c>
      <c r="AP66" s="11" t="str">
        <f t="shared" si="150"/>
        <v>3) STOCK</v>
      </c>
    </row>
    <row r="67" spans="1:42" x14ac:dyDescent="0.25">
      <c r="A67" s="4" t="s">
        <v>36</v>
      </c>
      <c r="B67" s="5">
        <v>976</v>
      </c>
      <c r="C67" s="27" t="str">
        <f>VLOOKUP($B67,[1]SKU!$A$2:$H$1048576,2,FALSE)</f>
        <v>SOBRECOSTILLA</v>
      </c>
      <c r="D67" s="26" t="str">
        <f>VLOOKUP($B67,[1]SKU!$A$2:$H$1048576,3,FALSE)</f>
        <v>VACUNO</v>
      </c>
      <c r="E67" s="26" t="str">
        <f>VLOOKUP($B67,[1]SKU!$A$2:$H$1048576,4,FALSE)</f>
        <v>BRASIL</v>
      </c>
      <c r="F67" s="26" t="str">
        <f>VLOOKUP($B67,[1]SKU!$A$2:$H$1048576,5,FALSE)</f>
        <v>FRIBOI</v>
      </c>
      <c r="G67" s="26" t="str">
        <f>VLOOKUP($B67,[1]SKU!$A$2:$H$1048576,6,FALSE)</f>
        <v>ENFRIADO</v>
      </c>
      <c r="H67" s="26" t="str">
        <f>VLOOKUP($B67,[1]SKU!$A$2:$H$1048576,7,FALSE)</f>
        <v>V</v>
      </c>
      <c r="I67" s="26" t="str">
        <f>VLOOKUP($B67,[1]SKU!$A$2:$H$1048576,8,FALSE)</f>
        <v>1PC/B - 3-20B/C</v>
      </c>
      <c r="J67" s="26" t="s">
        <v>35</v>
      </c>
      <c r="K67" s="36">
        <f t="shared" si="130"/>
        <v>5231.1380000000008</v>
      </c>
      <c r="L67" s="29">
        <f t="shared" si="131"/>
        <v>5632.7287921136849</v>
      </c>
      <c r="M67" s="50">
        <v>45921</v>
      </c>
      <c r="N67" s="32">
        <f t="shared" si="132"/>
        <v>29465581.628120001</v>
      </c>
      <c r="O67" s="21">
        <f t="shared" si="133"/>
        <v>5806.9368990862731</v>
      </c>
      <c r="P67" s="21">
        <f t="shared" si="134"/>
        <v>6056.6976259286939</v>
      </c>
      <c r="Q67" s="56" t="s">
        <v>69</v>
      </c>
      <c r="R67" s="4">
        <v>940.28</v>
      </c>
      <c r="S67" s="37">
        <v>45839</v>
      </c>
      <c r="T67" s="35">
        <f t="shared" si="135"/>
        <v>273</v>
      </c>
      <c r="U67" s="39" t="s">
        <v>64</v>
      </c>
      <c r="V67" s="40">
        <v>5231.1379999999999</v>
      </c>
      <c r="W67" s="40">
        <f t="shared" si="136"/>
        <v>5231.1379999999999</v>
      </c>
      <c r="X67" s="41">
        <f t="shared" si="151"/>
        <v>0.21787590713808197</v>
      </c>
      <c r="Y67" s="42">
        <v>30424.3</v>
      </c>
      <c r="Z67" s="44">
        <f t="shared" si="137"/>
        <v>28607360.803999998</v>
      </c>
      <c r="AA67" s="44">
        <f t="shared" si="138"/>
        <v>5468.6687302074615</v>
      </c>
      <c r="AB67" s="52">
        <f>VLOOKUP(_xlfn.CONCAT(D67,E67),[1]INTERNACIÓN!$M$5:$N$1048576,2,FALSE)*Z67</f>
        <v>858220.82411999989</v>
      </c>
      <c r="AC67" s="43">
        <f t="shared" si="139"/>
        <v>29465581.628119998</v>
      </c>
      <c r="AD67" s="45" t="str">
        <f t="shared" si="140"/>
        <v>97661703002-2</v>
      </c>
      <c r="AE67" s="43">
        <f t="shared" si="141"/>
        <v>5632.7287921136849</v>
      </c>
      <c r="AF67" s="46">
        <f t="shared" si="142"/>
        <v>2.6380964819782489</v>
      </c>
      <c r="AG67" s="12">
        <f t="shared" si="143"/>
        <v>5.8160002660988868</v>
      </c>
      <c r="AH67" s="51">
        <f t="shared" si="144"/>
        <v>940.28</v>
      </c>
      <c r="AI67" s="4">
        <f t="shared" si="145"/>
        <v>5231.1379999999999</v>
      </c>
      <c r="AJ67" s="47" t="str">
        <f t="shared" si="146"/>
        <v>61703002-2</v>
      </c>
      <c r="AK67" s="35">
        <v>273</v>
      </c>
      <c r="AL67" s="4">
        <f t="shared" si="147"/>
        <v>19.161677655677657</v>
      </c>
      <c r="AM67" s="35">
        <f>0</f>
        <v>0</v>
      </c>
      <c r="AN67" s="35">
        <f t="shared" si="148"/>
        <v>273</v>
      </c>
      <c r="AO67" s="11">
        <f t="shared" si="149"/>
        <v>5231.1380000000008</v>
      </c>
      <c r="AP67" s="11" t="str">
        <f t="shared" si="150"/>
        <v>3) STOCK</v>
      </c>
    </row>
    <row r="68" spans="1:42" x14ac:dyDescent="0.25">
      <c r="A68" s="4" t="s">
        <v>36</v>
      </c>
      <c r="B68" s="5">
        <v>977</v>
      </c>
      <c r="C68" s="27" t="str">
        <f>VLOOKUP($B68,[1]SKU!$A$2:$H$1048576,2,FALSE)</f>
        <v>ASADO DEL CARNICERO</v>
      </c>
      <c r="D68" s="26" t="str">
        <f>VLOOKUP($B68,[1]SKU!$A$2:$H$1048576,3,FALSE)</f>
        <v>VACUNO</v>
      </c>
      <c r="E68" s="26" t="str">
        <f>VLOOKUP($B68,[1]SKU!$A$2:$H$1048576,4,FALSE)</f>
        <v>BRASIL</v>
      </c>
      <c r="F68" s="26" t="str">
        <f>VLOOKUP($B68,[1]SKU!$A$2:$H$1048576,5,FALSE)</f>
        <v>FRIBOI</v>
      </c>
      <c r="G68" s="26" t="str">
        <f>VLOOKUP($B68,[1]SKU!$A$2:$H$1048576,6,FALSE)</f>
        <v>ENFRIADO</v>
      </c>
      <c r="H68" s="26" t="str">
        <f>VLOOKUP($B68,[1]SKU!$A$2:$H$1048576,7,FALSE)</f>
        <v>V</v>
      </c>
      <c r="I68" s="26" t="str">
        <f>VLOOKUP($B68,[1]SKU!$A$2:$H$1048576,8,FALSE)</f>
        <v>1PC/B - 6-30B/C</v>
      </c>
      <c r="J68" s="26" t="s">
        <v>35</v>
      </c>
      <c r="K68" s="36">
        <f t="shared" si="130"/>
        <v>1728.79</v>
      </c>
      <c r="L68" s="29">
        <f t="shared" si="131"/>
        <v>5632.7270554410889</v>
      </c>
      <c r="M68" s="50">
        <v>45921</v>
      </c>
      <c r="N68" s="32">
        <f t="shared" si="132"/>
        <v>9737802.2061759997</v>
      </c>
      <c r="O68" s="21">
        <f t="shared" si="133"/>
        <v>5806.9351087021532</v>
      </c>
      <c r="P68" s="21">
        <f t="shared" si="134"/>
        <v>6056.6957585388054</v>
      </c>
      <c r="Q68" s="56" t="s">
        <v>69</v>
      </c>
      <c r="R68" s="4">
        <v>940.28</v>
      </c>
      <c r="S68" s="37">
        <v>45839</v>
      </c>
      <c r="T68" s="35">
        <f t="shared" si="135"/>
        <v>82</v>
      </c>
      <c r="U68" s="39" t="s">
        <v>64</v>
      </c>
      <c r="V68" s="40">
        <v>1728.79</v>
      </c>
      <c r="W68" s="40">
        <f t="shared" si="136"/>
        <v>1728.79</v>
      </c>
      <c r="X68" s="41">
        <f t="shared" si="151"/>
        <v>7.2003776138431966E-2</v>
      </c>
      <c r="Y68" s="42">
        <v>10054.64</v>
      </c>
      <c r="Z68" s="44">
        <f t="shared" si="137"/>
        <v>9454176.8991999999</v>
      </c>
      <c r="AA68" s="44">
        <f t="shared" si="138"/>
        <v>5468.667044117562</v>
      </c>
      <c r="AB68" s="52">
        <f>VLOOKUP(_xlfn.CONCAT(D68,E68),[1]INTERNACIÓN!$M$5:$N$1048576,2,FALSE)*Z68</f>
        <v>283625.30697599996</v>
      </c>
      <c r="AC68" s="43">
        <f t="shared" si="139"/>
        <v>9737802.2061759997</v>
      </c>
      <c r="AD68" s="45" t="str">
        <f t="shared" si="140"/>
        <v>97761703002-2</v>
      </c>
      <c r="AE68" s="43">
        <f t="shared" si="141"/>
        <v>5632.7270554410889</v>
      </c>
      <c r="AF68" s="46">
        <f t="shared" si="142"/>
        <v>2.6380956686051866</v>
      </c>
      <c r="AG68" s="12">
        <f t="shared" si="143"/>
        <v>5.8159984729203664</v>
      </c>
      <c r="AH68" s="51">
        <f t="shared" si="144"/>
        <v>940.28</v>
      </c>
      <c r="AI68" s="4">
        <f t="shared" si="145"/>
        <v>1728.79</v>
      </c>
      <c r="AJ68" s="47" t="str">
        <f t="shared" si="146"/>
        <v>61703002-2</v>
      </c>
      <c r="AK68" s="35">
        <v>82</v>
      </c>
      <c r="AL68" s="4">
        <f t="shared" si="147"/>
        <v>21.08280487804878</v>
      </c>
      <c r="AM68" s="35">
        <f>0</f>
        <v>0</v>
      </c>
      <c r="AN68" s="35">
        <f t="shared" si="148"/>
        <v>82</v>
      </c>
      <c r="AO68" s="11">
        <f t="shared" si="149"/>
        <v>1728.79</v>
      </c>
      <c r="AP68" s="11" t="str">
        <f t="shared" si="150"/>
        <v>3) STOCK</v>
      </c>
    </row>
    <row r="69" spans="1:42" x14ac:dyDescent="0.25">
      <c r="A69" s="4" t="s">
        <v>36</v>
      </c>
      <c r="B69" s="5">
        <v>355789</v>
      </c>
      <c r="C69" s="27" t="str">
        <f>VLOOKUP($B69,[1]SKU!$A$2:$H$1048576,2,FALSE)</f>
        <v>LOMO VETADO</v>
      </c>
      <c r="D69" s="26" t="str">
        <f>VLOOKUP($B69,[1]SKU!$A$2:$H$1048576,3,FALSE)</f>
        <v>VACUNO</v>
      </c>
      <c r="E69" s="26" t="str">
        <f>VLOOKUP($B69,[1]SKU!$A$2:$H$1048576,4,FALSE)</f>
        <v>BRASIL</v>
      </c>
      <c r="F69" s="26" t="str">
        <f>VLOOKUP($B69,[1]SKU!$A$2:$H$1048576,5,FALSE)</f>
        <v>FRIBOI</v>
      </c>
      <c r="G69" s="26" t="str">
        <f>VLOOKUP($B69,[1]SKU!$A$2:$H$1048576,6,FALSE)</f>
        <v>ENFRIADO</v>
      </c>
      <c r="H69" s="26" t="str">
        <f>VLOOKUP($B69,[1]SKU!$A$2:$H$1048576,7,FALSE)</f>
        <v>V</v>
      </c>
      <c r="I69" s="26" t="str">
        <f>VLOOKUP($B69,[1]SKU!$A$2:$H$1048576,8,FALSE)</f>
        <v>1PC/B - 5-20B/C</v>
      </c>
      <c r="J69" s="26" t="s">
        <v>35</v>
      </c>
      <c r="K69" s="36">
        <f>AO69</f>
        <v>2805.36</v>
      </c>
      <c r="L69" s="29">
        <f>+AE69</f>
        <v>5632.7272363432849</v>
      </c>
      <c r="M69" s="50">
        <v>45921</v>
      </c>
      <c r="N69" s="32">
        <f>+K69*L69</f>
        <v>15801827.679747999</v>
      </c>
      <c r="O69" s="21">
        <f>+L69/(1-0.03)</f>
        <v>5806.9352951992632</v>
      </c>
      <c r="P69" s="21">
        <f>+L69/(1-0.07)</f>
        <v>6056.6959530572958</v>
      </c>
      <c r="Q69" s="56" t="s">
        <v>69</v>
      </c>
      <c r="R69" s="4">
        <v>940.28</v>
      </c>
      <c r="S69" s="37">
        <v>45839</v>
      </c>
      <c r="T69" s="35">
        <f>+AN69</f>
        <v>138</v>
      </c>
      <c r="U69" s="39" t="s">
        <v>64</v>
      </c>
      <c r="V69" s="40">
        <v>2805.36</v>
      </c>
      <c r="W69" s="40">
        <f>IF(E69="canada",V69/2.20462,IF(E69="usa",V69/2.20462,V69))</f>
        <v>2805.36</v>
      </c>
      <c r="X69" s="41">
        <f t="shared" si="151"/>
        <v>0.11684271278044847</v>
      </c>
      <c r="Y69" s="42">
        <v>16315.97</v>
      </c>
      <c r="Z69" s="44">
        <f>Y69*AH69</f>
        <v>15341580.271599999</v>
      </c>
      <c r="AA69" s="44">
        <f>Z69/W69</f>
        <v>5468.6672197507623</v>
      </c>
      <c r="AB69" s="52">
        <f>VLOOKUP(_xlfn.CONCAT(D69,E69),[1]INTERNACIÓN!$M$5:$N$1048576,2,FALSE)*Z69</f>
        <v>460247.40814799996</v>
      </c>
      <c r="AC69" s="43">
        <f>Z69+AB69</f>
        <v>15801827.679747999</v>
      </c>
      <c r="AD69" s="45" t="str">
        <f>_xlfn.CONCAT(B69,Q69)</f>
        <v>35578961703002-2</v>
      </c>
      <c r="AE69" s="43">
        <f>AC69/W69</f>
        <v>5632.7272363432849</v>
      </c>
      <c r="AF69" s="46">
        <f>IF(E69="USA",Y69/V69,IF(E69="CANADA",Y69/V69,(Y69/V69)/2.20462))</f>
        <v>2.6380957533309859</v>
      </c>
      <c r="AG69" s="12">
        <f>Y69/W69</f>
        <v>5.8159986597085576</v>
      </c>
      <c r="AH69" s="51">
        <f>IF(R69&lt;&gt;"",R69,"")</f>
        <v>940.28</v>
      </c>
      <c r="AI69" s="4">
        <f>W69</f>
        <v>2805.36</v>
      </c>
      <c r="AJ69" s="47" t="str">
        <f>IF(Q69&lt;&gt;"",Q69,"")</f>
        <v>61703002-2</v>
      </c>
      <c r="AK69" s="35">
        <v>138</v>
      </c>
      <c r="AL69" s="4">
        <f>AI69/AK69</f>
        <v>20.328695652173913</v>
      </c>
      <c r="AM69" s="35">
        <f>0</f>
        <v>0</v>
      </c>
      <c r="AN69" s="35">
        <f>AK69-AM69</f>
        <v>138</v>
      </c>
      <c r="AO69" s="11">
        <f>AN69*AL69</f>
        <v>2805.36</v>
      </c>
      <c r="AP69" s="11" t="str">
        <f>+J69</f>
        <v>3) STOCK</v>
      </c>
    </row>
    <row r="70" spans="1:42" x14ac:dyDescent="0.25">
      <c r="A70" s="4" t="s">
        <v>36</v>
      </c>
      <c r="B70" s="5" t="s">
        <v>61</v>
      </c>
      <c r="C70" s="27" t="str">
        <f>VLOOKUP($B70,[1]SKU!$A$2:$H$1048576,2,FALSE)</f>
        <v>COSTILLAR IWP</v>
      </c>
      <c r="D70" s="26" t="str">
        <f>VLOOKUP($B70,[1]SKU!$A$2:$H$1048576,3,FALSE)</f>
        <v>CERDO</v>
      </c>
      <c r="E70" s="26" t="str">
        <f>VLOOKUP($B70,[1]SKU!$A$2:$H$1048576,4,FALSE)</f>
        <v>BRASIL</v>
      </c>
      <c r="F70" s="26" t="str">
        <f>VLOOKUP($B70,[1]SKU!$A$2:$H$1048576,5,FALSE)</f>
        <v>SEARA</v>
      </c>
      <c r="G70" s="26" t="str">
        <f>VLOOKUP($B70,[1]SKU!$A$2:$H$1048576,6,FALSE)</f>
        <v>CONGELADO</v>
      </c>
      <c r="H70" s="26" t="str">
        <f>VLOOKUP($B70,[1]SKU!$A$2:$H$1048576,7,FALSE)</f>
        <v>-</v>
      </c>
      <c r="I70" s="26" t="str">
        <f>VLOOKUP($B70,[1]SKU!$A$2:$H$1048576,8,FALSE)</f>
        <v>1PC/B - 9-10B/C</v>
      </c>
      <c r="J70" s="26" t="s">
        <v>35</v>
      </c>
      <c r="K70" s="36">
        <f>AO70</f>
        <v>24451.08</v>
      </c>
      <c r="L70" s="29">
        <f>+AE70</f>
        <v>3227.0408000248658</v>
      </c>
      <c r="M70" s="50">
        <v>46554</v>
      </c>
      <c r="N70" s="32">
        <f>+K70*L70</f>
        <v>78904632.764671996</v>
      </c>
      <c r="O70" s="21">
        <f>+L70/(1-0.03)</f>
        <v>3326.8461855926453</v>
      </c>
      <c r="P70" s="21">
        <f>+L70/(1-0.07)</f>
        <v>3469.9363441127593</v>
      </c>
      <c r="Q70" s="53">
        <v>1265386</v>
      </c>
      <c r="R70" s="4">
        <v>940.28</v>
      </c>
      <c r="S70" s="37">
        <v>45839</v>
      </c>
      <c r="T70" s="35">
        <f>+AN70</f>
        <v>1365</v>
      </c>
      <c r="V70" s="40">
        <v>24451.08</v>
      </c>
      <c r="W70" s="40">
        <f>IF(E70="canada",V70/2.20462,IF(E70="usa",V70/2.20462,V70))</f>
        <v>24451.08</v>
      </c>
      <c r="X70" s="63">
        <f>W70/SUM($W$14)</f>
        <v>1</v>
      </c>
      <c r="Y70" s="42">
        <v>80688.56</v>
      </c>
      <c r="Z70" s="44">
        <f>Y70*AH70</f>
        <v>75869839.196799994</v>
      </c>
      <c r="AA70" s="44">
        <f>Z70/W70</f>
        <v>3102.9238461777554</v>
      </c>
      <c r="AB70" s="52">
        <f>VLOOKUP(_xlfn.CONCAT(D70,E70),[1]INTERNACIÓN!$M$5:$N$1048576,2,FALSE)*Z70</f>
        <v>3034793.5678719999</v>
      </c>
      <c r="AC70" s="43">
        <f>Z70+AB70</f>
        <v>78904632.764671996</v>
      </c>
      <c r="AD70" s="45" t="str">
        <f>_xlfn.CONCAT(B70,Q70)</f>
        <v>SPA-281265386</v>
      </c>
      <c r="AE70" s="43">
        <f>AC70/W70</f>
        <v>3227.0408000248658</v>
      </c>
      <c r="AF70" s="46">
        <f>IF(E70="USA",Y70/V70,IF(E70="CANADA",Y70/V70,(Y70/V70)/2.20462))</f>
        <v>1.4968565269334597</v>
      </c>
      <c r="AG70" s="12">
        <f>Y70/W70</f>
        <v>3.2999998364080438</v>
      </c>
      <c r="AH70" s="51">
        <f>IF(R70&lt;&gt;"",R70,"")</f>
        <v>940.28</v>
      </c>
      <c r="AI70" s="4">
        <f>W70</f>
        <v>24451.08</v>
      </c>
      <c r="AJ70" s="47">
        <f>IF(Q70&lt;&gt;"",Q70,"")</f>
        <v>1265386</v>
      </c>
      <c r="AK70" s="35">
        <v>1365</v>
      </c>
      <c r="AL70" s="4">
        <f>AI70/AK70</f>
        <v>17.912879120879122</v>
      </c>
      <c r="AM70" s="35">
        <f>0</f>
        <v>0</v>
      </c>
      <c r="AN70" s="35">
        <f>AK70-AM70</f>
        <v>1365</v>
      </c>
      <c r="AO70" s="11">
        <f>AN70*AL70</f>
        <v>24451.08</v>
      </c>
      <c r="AP70" s="11" t="str">
        <f>+J70</f>
        <v>3) STOCK</v>
      </c>
    </row>
    <row r="71" spans="1:42" x14ac:dyDescent="0.25">
      <c r="A71" s="4" t="s">
        <v>36</v>
      </c>
      <c r="B71" s="5" t="s">
        <v>55</v>
      </c>
      <c r="C71" s="27" t="str">
        <f>VLOOKUP($B71,[1]SKU!$A$2:$H$1048576,2,FALSE)</f>
        <v>PUNTA DE GANSO</v>
      </c>
      <c r="D71" s="26" t="str">
        <f>VLOOKUP($B71,[1]SKU!$A$2:$H$1048576,3,FALSE)</f>
        <v>VACUNO</v>
      </c>
      <c r="E71" s="26" t="str">
        <f>VLOOKUP($B71,[1]SKU!$A$2:$H$1048576,4,FALSE)</f>
        <v>CANADA</v>
      </c>
      <c r="F71" s="26" t="str">
        <f>VLOOKUP($B71,[1]SKU!$A$2:$H$1048576,5,FALSE)</f>
        <v>BLUE RIBBON</v>
      </c>
      <c r="G71" s="26" t="str">
        <f>VLOOKUP($B71,[1]SKU!$A$2:$H$1048576,6,FALSE)</f>
        <v>ENFRIADO</v>
      </c>
      <c r="H71" s="26" t="str">
        <f>VLOOKUP($B71,[1]SKU!$A$2:$H$1048576,7,FALSE)</f>
        <v>AAA</v>
      </c>
      <c r="I71" s="26" t="str">
        <f>VLOOKUP($B71,[1]SKU!$A$2:$H$1048576,8,FALSE)</f>
        <v>1PC/B - 10B/C</v>
      </c>
      <c r="J71" s="26" t="s">
        <v>35</v>
      </c>
      <c r="K71" s="36">
        <f t="shared" ref="K71:K75" si="152">AO71</f>
        <v>482.51999999999992</v>
      </c>
      <c r="L71" s="29">
        <f t="shared" ref="L71:L75" si="153">+AE71</f>
        <v>15475.087411920749</v>
      </c>
      <c r="M71" s="50">
        <v>45923</v>
      </c>
      <c r="N71" s="32">
        <f t="shared" ref="N71:N75" si="154">+K71*L71</f>
        <v>7467039.1779999984</v>
      </c>
      <c r="O71" s="21">
        <f t="shared" ref="O71:O75" si="155">+L71/(1-0.03)</f>
        <v>15953.698362804897</v>
      </c>
      <c r="P71" s="21">
        <f t="shared" ref="P71:P75" si="156">+L71/(1-0.07)</f>
        <v>16639.878937549194</v>
      </c>
      <c r="Q71" s="53">
        <v>9091712385</v>
      </c>
      <c r="R71" s="33">
        <v>940</v>
      </c>
      <c r="S71" s="37">
        <v>45839</v>
      </c>
      <c r="T71" s="35">
        <f t="shared" ref="T71:T75" si="157">+AN71</f>
        <v>26</v>
      </c>
      <c r="V71" s="40">
        <v>482.52</v>
      </c>
      <c r="W71" s="40">
        <v>482.52</v>
      </c>
      <c r="X71" s="41">
        <f>SUM(W71)/SUM($W$15:$W$20)</f>
        <v>0.18414263688958768</v>
      </c>
      <c r="Y71" s="42">
        <v>7712.29</v>
      </c>
      <c r="Z71" s="44">
        <f t="shared" ref="Z71:Z75" si="158">Y71*AH71</f>
        <v>7249552.5999999996</v>
      </c>
      <c r="AA71" s="44">
        <f t="shared" ref="AA71:AA75" si="159">Z71/W71</f>
        <v>15024.356710602669</v>
      </c>
      <c r="AB71" s="52">
        <f>VLOOKUP(_xlfn.CONCAT(D71,E71),[1]INTERNACIÓN!$M$5:$N$1048576,2,FALSE)*Z71</f>
        <v>217486.57799999998</v>
      </c>
      <c r="AC71" s="43">
        <f t="shared" ref="AC71:AC75" si="160">Z71+AB71</f>
        <v>7467039.1779999994</v>
      </c>
      <c r="AD71" s="45" t="str">
        <f t="shared" ref="AD71:AD75" si="161">_xlfn.CONCAT(B71,Q71)</f>
        <v>C4807AWFR9091712385</v>
      </c>
      <c r="AE71" s="43">
        <f t="shared" ref="AE71:AE75" si="162">AC71/W71</f>
        <v>15475.087411920749</v>
      </c>
      <c r="AF71" s="46">
        <f t="shared" ref="AF71:AF75" si="163">IF(E71="USA",Y71/V71,IF(E71="CANADA",Y71/V71,(Y71/V71)/2.20462))</f>
        <v>15.983358202768798</v>
      </c>
      <c r="AG71" s="12">
        <f t="shared" ref="AG71:AG75" si="164">Y71/W71</f>
        <v>15.983358202768798</v>
      </c>
      <c r="AH71" s="51">
        <f t="shared" ref="AH71:AH75" si="165">IF(R71&lt;&gt;"",R71,"")</f>
        <v>940</v>
      </c>
      <c r="AI71" s="4">
        <f t="shared" ref="AI71:AI75" si="166">W71</f>
        <v>482.52</v>
      </c>
      <c r="AJ71" s="47">
        <f t="shared" ref="AJ71:AJ75" si="167">IF(Q71&lt;&gt;"",Q71,"")</f>
        <v>9091712385</v>
      </c>
      <c r="AK71" s="35">
        <v>26</v>
      </c>
      <c r="AL71" s="4">
        <f t="shared" ref="AL71:AL75" si="168">AI71/AK71</f>
        <v>18.558461538461536</v>
      </c>
      <c r="AM71" s="35">
        <f>0</f>
        <v>0</v>
      </c>
      <c r="AN71" s="35">
        <f t="shared" ref="AN71:AN75" si="169">AK71-AM71</f>
        <v>26</v>
      </c>
      <c r="AO71" s="11">
        <f t="shared" ref="AO71:AO75" si="170">AN71*AL71</f>
        <v>482.51999999999992</v>
      </c>
      <c r="AP71" s="11" t="str">
        <f t="shared" ref="AP71:AP75" si="171">+J71</f>
        <v>3) STOCK</v>
      </c>
    </row>
    <row r="72" spans="1:42" x14ac:dyDescent="0.25">
      <c r="A72" s="4" t="s">
        <v>36</v>
      </c>
      <c r="B72" s="5" t="s">
        <v>56</v>
      </c>
      <c r="C72" s="27" t="str">
        <f>VLOOKUP($B72,[1]SKU!$A$2:$H$1048576,2,FALSE)</f>
        <v>PUNTA PALETA</v>
      </c>
      <c r="D72" s="26" t="str">
        <f>VLOOKUP($B72,[1]SKU!$A$2:$H$1048576,3,FALSE)</f>
        <v>VACUNO</v>
      </c>
      <c r="E72" s="26" t="str">
        <f>VLOOKUP($B72,[1]SKU!$A$2:$H$1048576,4,FALSE)</f>
        <v>CANADA</v>
      </c>
      <c r="F72" s="26" t="str">
        <f>VLOOKUP($B72,[1]SKU!$A$2:$H$1048576,5,FALSE)</f>
        <v>BLUE RIBBON</v>
      </c>
      <c r="G72" s="26" t="str">
        <f>VLOOKUP($B72,[1]SKU!$A$2:$H$1048576,6,FALSE)</f>
        <v>ENFRIADO</v>
      </c>
      <c r="H72" s="26" t="str">
        <f>VLOOKUP($B72,[1]SKU!$A$2:$H$1048576,7,FALSE)</f>
        <v>AAA</v>
      </c>
      <c r="I72" s="26" t="str">
        <f>VLOOKUP($B72,[1]SKU!$A$2:$H$1048576,8,FALSE)</f>
        <v>4PC/B - 12B/C</v>
      </c>
      <c r="J72" s="26" t="s">
        <v>35</v>
      </c>
      <c r="K72" s="36">
        <f t="shared" si="152"/>
        <v>274.35000000000002</v>
      </c>
      <c r="L72" s="29">
        <f t="shared" si="153"/>
        <v>17289.401669400402</v>
      </c>
      <c r="M72" s="50">
        <v>45923</v>
      </c>
      <c r="N72" s="32">
        <f t="shared" si="154"/>
        <v>4743347.3480000012</v>
      </c>
      <c r="O72" s="21">
        <f t="shared" si="155"/>
        <v>17824.125432371548</v>
      </c>
      <c r="P72" s="21">
        <f t="shared" si="156"/>
        <v>18590.754483226239</v>
      </c>
      <c r="Q72" s="53">
        <v>9091712385</v>
      </c>
      <c r="R72" s="33">
        <v>940</v>
      </c>
      <c r="S72" s="37">
        <v>45839</v>
      </c>
      <c r="T72" s="35">
        <f t="shared" si="157"/>
        <v>14</v>
      </c>
      <c r="V72" s="40">
        <v>274.35000000000002</v>
      </c>
      <c r="W72" s="40">
        <v>274.35000000000002</v>
      </c>
      <c r="X72" s="41">
        <f t="shared" ref="X72:X76" si="172">SUM(W72)/SUM($W$15:$W$20)</f>
        <v>0.10469935428719718</v>
      </c>
      <c r="Y72" s="42">
        <v>4899.1400000000003</v>
      </c>
      <c r="Z72" s="44">
        <f t="shared" si="158"/>
        <v>4605191.6000000006</v>
      </c>
      <c r="AA72" s="44">
        <f t="shared" si="159"/>
        <v>16785.826863495535</v>
      </c>
      <c r="AB72" s="52">
        <f>VLOOKUP(_xlfn.CONCAT(D72,E72),[1]INTERNACIÓN!$M$5:$N$1048576,2,FALSE)*Z72</f>
        <v>138155.74800000002</v>
      </c>
      <c r="AC72" s="43">
        <f t="shared" si="160"/>
        <v>4743347.3480000002</v>
      </c>
      <c r="AD72" s="45" t="str">
        <f t="shared" si="161"/>
        <v>C1807AWFR9091712385</v>
      </c>
      <c r="AE72" s="43">
        <f t="shared" si="162"/>
        <v>17289.401669400402</v>
      </c>
      <c r="AF72" s="46">
        <f t="shared" si="163"/>
        <v>17.857262620739931</v>
      </c>
      <c r="AG72" s="12">
        <f t="shared" si="164"/>
        <v>17.857262620739931</v>
      </c>
      <c r="AH72" s="51">
        <f t="shared" si="165"/>
        <v>940</v>
      </c>
      <c r="AI72" s="4">
        <f t="shared" si="166"/>
        <v>274.35000000000002</v>
      </c>
      <c r="AJ72" s="47">
        <f t="shared" si="167"/>
        <v>9091712385</v>
      </c>
      <c r="AK72" s="35">
        <v>14</v>
      </c>
      <c r="AL72" s="4">
        <f t="shared" si="168"/>
        <v>19.596428571428572</v>
      </c>
      <c r="AM72" s="35">
        <f>0</f>
        <v>0</v>
      </c>
      <c r="AN72" s="35">
        <f t="shared" si="169"/>
        <v>14</v>
      </c>
      <c r="AO72" s="11">
        <f t="shared" si="170"/>
        <v>274.35000000000002</v>
      </c>
      <c r="AP72" s="11" t="str">
        <f t="shared" si="171"/>
        <v>3) STOCK</v>
      </c>
    </row>
    <row r="73" spans="1:42" x14ac:dyDescent="0.25">
      <c r="A73" s="4" t="s">
        <v>36</v>
      </c>
      <c r="B73" s="5" t="s">
        <v>57</v>
      </c>
      <c r="C73" s="27" t="str">
        <f>VLOOKUP($B73,[1]SKU!$A$2:$H$1048576,2,FALSE)</f>
        <v>PALANCA</v>
      </c>
      <c r="D73" s="26" t="str">
        <f>VLOOKUP($B73,[1]SKU!$A$2:$H$1048576,3,FALSE)</f>
        <v>VACUNO</v>
      </c>
      <c r="E73" s="26" t="str">
        <f>VLOOKUP($B73,[1]SKU!$A$2:$H$1048576,4,FALSE)</f>
        <v>CANADA</v>
      </c>
      <c r="F73" s="26" t="str">
        <f>VLOOKUP($B73,[1]SKU!$A$2:$H$1048576,5,FALSE)</f>
        <v>BLUE RIBBON</v>
      </c>
      <c r="G73" s="26" t="str">
        <f>VLOOKUP($B73,[1]SKU!$A$2:$H$1048576,6,FALSE)</f>
        <v>ENFRIADO</v>
      </c>
      <c r="H73" s="26" t="str">
        <f>VLOOKUP($B73,[1]SKU!$A$2:$H$1048576,7,FALSE)</f>
        <v>AAA</v>
      </c>
      <c r="I73" s="26" t="str">
        <f>VLOOKUP($B73,[1]SKU!$A$2:$H$1048576,8,FALSE)</f>
        <v>1PC/B - 18B/C</v>
      </c>
      <c r="J73" s="26" t="s">
        <v>35</v>
      </c>
      <c r="K73" s="36">
        <f t="shared" si="152"/>
        <v>252.03000000000003</v>
      </c>
      <c r="L73" s="29">
        <f t="shared" si="153"/>
        <v>17823.016521842634</v>
      </c>
      <c r="M73" s="50">
        <v>45923</v>
      </c>
      <c r="N73" s="32">
        <f t="shared" si="154"/>
        <v>4491934.8539999994</v>
      </c>
      <c r="O73" s="21">
        <f t="shared" si="155"/>
        <v>18374.243836951169</v>
      </c>
      <c r="P73" s="21">
        <f t="shared" si="156"/>
        <v>19164.533894454446</v>
      </c>
      <c r="Q73" s="53">
        <v>9091712385</v>
      </c>
      <c r="R73" s="33">
        <v>940</v>
      </c>
      <c r="S73" s="37">
        <v>45839</v>
      </c>
      <c r="T73" s="35">
        <f t="shared" si="157"/>
        <v>12</v>
      </c>
      <c r="V73" s="40">
        <v>252.03</v>
      </c>
      <c r="W73" s="40">
        <v>252.03</v>
      </c>
      <c r="X73" s="41">
        <f t="shared" si="172"/>
        <v>9.6181440718069264E-2</v>
      </c>
      <c r="Y73" s="42">
        <v>4639.47</v>
      </c>
      <c r="Z73" s="44">
        <f t="shared" si="158"/>
        <v>4361101.8</v>
      </c>
      <c r="AA73" s="44">
        <f t="shared" si="159"/>
        <v>17303.899535769549</v>
      </c>
      <c r="AB73" s="52">
        <f>VLOOKUP(_xlfn.CONCAT(D73,E73),[1]INTERNACIÓN!$M$5:$N$1048576,2,FALSE)*Z73</f>
        <v>130833.05399999999</v>
      </c>
      <c r="AC73" s="43">
        <f t="shared" si="160"/>
        <v>4491934.8539999994</v>
      </c>
      <c r="AD73" s="45" t="str">
        <f t="shared" si="161"/>
        <v>C5167AWFR9091712385</v>
      </c>
      <c r="AE73" s="43">
        <f t="shared" si="162"/>
        <v>17823.016521842634</v>
      </c>
      <c r="AF73" s="46">
        <f t="shared" si="163"/>
        <v>18.40840376145697</v>
      </c>
      <c r="AG73" s="12">
        <f t="shared" si="164"/>
        <v>18.40840376145697</v>
      </c>
      <c r="AH73" s="51">
        <f t="shared" si="165"/>
        <v>940</v>
      </c>
      <c r="AI73" s="4">
        <f t="shared" si="166"/>
        <v>252.03</v>
      </c>
      <c r="AJ73" s="47">
        <f t="shared" si="167"/>
        <v>9091712385</v>
      </c>
      <c r="AK73" s="35">
        <v>12</v>
      </c>
      <c r="AL73" s="4">
        <f t="shared" si="168"/>
        <v>21.002500000000001</v>
      </c>
      <c r="AM73" s="35">
        <f>0</f>
        <v>0</v>
      </c>
      <c r="AN73" s="35">
        <f t="shared" si="169"/>
        <v>12</v>
      </c>
      <c r="AO73" s="11">
        <f t="shared" si="170"/>
        <v>252.03000000000003</v>
      </c>
      <c r="AP73" s="11" t="str">
        <f t="shared" si="171"/>
        <v>3) STOCK</v>
      </c>
    </row>
    <row r="74" spans="1:42" x14ac:dyDescent="0.25">
      <c r="A74" s="4" t="s">
        <v>36</v>
      </c>
      <c r="B74" s="5" t="s">
        <v>58</v>
      </c>
      <c r="C74" s="27" t="str">
        <f>VLOOKUP($B74,[1]SKU!$A$2:$H$1048576,2,FALSE)</f>
        <v>PUNTA PICANA</v>
      </c>
      <c r="D74" s="26" t="str">
        <f>VLOOKUP($B74,[1]SKU!$A$2:$H$1048576,3,FALSE)</f>
        <v>VACUNO</v>
      </c>
      <c r="E74" s="26" t="str">
        <f>VLOOKUP($B74,[1]SKU!$A$2:$H$1048576,4,FALSE)</f>
        <v>CANADA</v>
      </c>
      <c r="F74" s="26" t="str">
        <f>VLOOKUP($B74,[1]SKU!$A$2:$H$1048576,5,FALSE)</f>
        <v>BLUE RIBBON</v>
      </c>
      <c r="G74" s="26" t="str">
        <f>VLOOKUP($B74,[1]SKU!$A$2:$H$1048576,6,FALSE)</f>
        <v>ENFRIADO</v>
      </c>
      <c r="H74" s="26" t="str">
        <f>VLOOKUP($B74,[1]SKU!$A$2:$H$1048576,7,FALSE)</f>
        <v>AAA</v>
      </c>
      <c r="I74" s="26" t="str">
        <f>VLOOKUP($B74,[1]SKU!$A$2:$H$1048576,8,FALSE)</f>
        <v>1PC/B - 10B/C</v>
      </c>
      <c r="J74" s="26" t="s">
        <v>35</v>
      </c>
      <c r="K74" s="36">
        <f t="shared" si="152"/>
        <v>487</v>
      </c>
      <c r="L74" s="29">
        <f t="shared" si="153"/>
        <v>11526.271893223819</v>
      </c>
      <c r="M74" s="50">
        <v>45923</v>
      </c>
      <c r="N74" s="32">
        <f t="shared" si="154"/>
        <v>5613294.4119999995</v>
      </c>
      <c r="O74" s="21">
        <f t="shared" si="155"/>
        <v>11882.754529096721</v>
      </c>
      <c r="P74" s="21">
        <f t="shared" si="156"/>
        <v>12393.840745401956</v>
      </c>
      <c r="Q74" s="53">
        <v>9091712385</v>
      </c>
      <c r="R74" s="33">
        <v>940</v>
      </c>
      <c r="S74" s="37">
        <v>45839</v>
      </c>
      <c r="T74" s="35">
        <f t="shared" si="157"/>
        <v>24</v>
      </c>
      <c r="V74" s="40">
        <v>487</v>
      </c>
      <c r="W74" s="40">
        <v>487</v>
      </c>
      <c r="X74" s="41">
        <f t="shared" si="172"/>
        <v>0.1858523256346456</v>
      </c>
      <c r="Y74" s="42">
        <v>5797.66</v>
      </c>
      <c r="Z74" s="44">
        <f t="shared" si="158"/>
        <v>5449800.3999999994</v>
      </c>
      <c r="AA74" s="44">
        <f t="shared" si="159"/>
        <v>11190.555236139629</v>
      </c>
      <c r="AB74" s="52">
        <f>VLOOKUP(_xlfn.CONCAT(D74,E74),[1]INTERNACIÓN!$M$5:$N$1048576,2,FALSE)*Z74</f>
        <v>163494.01199999999</v>
      </c>
      <c r="AC74" s="43">
        <f t="shared" si="160"/>
        <v>5613294.4119999995</v>
      </c>
      <c r="AD74" s="45" t="str">
        <f t="shared" si="161"/>
        <v>C4547AWFR9091712385</v>
      </c>
      <c r="AE74" s="43">
        <f t="shared" si="162"/>
        <v>11526.271893223819</v>
      </c>
      <c r="AF74" s="46">
        <f t="shared" si="163"/>
        <v>11.904845995893224</v>
      </c>
      <c r="AG74" s="12">
        <f t="shared" si="164"/>
        <v>11.904845995893224</v>
      </c>
      <c r="AH74" s="51">
        <f t="shared" si="165"/>
        <v>940</v>
      </c>
      <c r="AI74" s="4">
        <f t="shared" si="166"/>
        <v>487</v>
      </c>
      <c r="AJ74" s="47">
        <f t="shared" si="167"/>
        <v>9091712385</v>
      </c>
      <c r="AK74" s="35">
        <v>24</v>
      </c>
      <c r="AL74" s="4">
        <f t="shared" si="168"/>
        <v>20.291666666666668</v>
      </c>
      <c r="AM74" s="35">
        <f>0</f>
        <v>0</v>
      </c>
      <c r="AN74" s="35">
        <f t="shared" si="169"/>
        <v>24</v>
      </c>
      <c r="AO74" s="11">
        <f t="shared" si="170"/>
        <v>487</v>
      </c>
      <c r="AP74" s="11" t="str">
        <f t="shared" si="171"/>
        <v>3) STOCK</v>
      </c>
    </row>
    <row r="75" spans="1:42" x14ac:dyDescent="0.25">
      <c r="A75" s="4" t="s">
        <v>36</v>
      </c>
      <c r="B75" s="5" t="s">
        <v>59</v>
      </c>
      <c r="C75" s="27" t="str">
        <f>VLOOKUP($B75,[1]SKU!$A$2:$H$1048576,2,FALSE)</f>
        <v>ENTRAÑA</v>
      </c>
      <c r="D75" s="26" t="str">
        <f>VLOOKUP($B75,[1]SKU!$A$2:$H$1048576,3,FALSE)</f>
        <v>VACUNO</v>
      </c>
      <c r="E75" s="26" t="str">
        <f>VLOOKUP($B75,[1]SKU!$A$2:$H$1048576,4,FALSE)</f>
        <v>CANADA</v>
      </c>
      <c r="F75" s="26" t="str">
        <f>VLOOKUP($B75,[1]SKU!$A$2:$H$1048576,5,FALSE)</f>
        <v>BLUE RIBBON</v>
      </c>
      <c r="G75" s="26" t="str">
        <f>VLOOKUP($B75,[1]SKU!$A$2:$H$1048576,6,FALSE)</f>
        <v>ENFRIADO</v>
      </c>
      <c r="H75" s="26" t="str">
        <f>VLOOKUP($B75,[1]SKU!$A$2:$H$1048576,7,FALSE)</f>
        <v>AAA</v>
      </c>
      <c r="I75" s="26" t="str">
        <f>VLOOKUP($B75,[1]SKU!$A$2:$H$1048576,8,FALSE)</f>
        <v>1PC/B - 16B/C</v>
      </c>
      <c r="J75" s="26" t="s">
        <v>35</v>
      </c>
      <c r="K75" s="36">
        <f t="shared" si="152"/>
        <v>1011.1700000000001</v>
      </c>
      <c r="L75" s="29">
        <f t="shared" si="153"/>
        <v>20277.689258977221</v>
      </c>
      <c r="M75" s="50">
        <v>45923</v>
      </c>
      <c r="N75" s="32">
        <f t="shared" si="154"/>
        <v>20504191.047999997</v>
      </c>
      <c r="O75" s="21">
        <f t="shared" si="155"/>
        <v>20904.834287605383</v>
      </c>
      <c r="P75" s="21">
        <f t="shared" si="156"/>
        <v>21803.966945136799</v>
      </c>
      <c r="Q75" s="53">
        <v>9091712385</v>
      </c>
      <c r="R75" s="33">
        <v>940</v>
      </c>
      <c r="S75" s="37">
        <v>45839</v>
      </c>
      <c r="T75" s="35">
        <f t="shared" si="157"/>
        <v>53</v>
      </c>
      <c r="V75" s="40">
        <v>1011.17</v>
      </c>
      <c r="W75" s="40">
        <v>1011.17</v>
      </c>
      <c r="X75" s="41">
        <f t="shared" si="172"/>
        <v>0.38588972507594371</v>
      </c>
      <c r="Y75" s="42">
        <v>21177.64</v>
      </c>
      <c r="Z75" s="44">
        <f t="shared" si="158"/>
        <v>19906981.599999998</v>
      </c>
      <c r="AA75" s="44">
        <f t="shared" si="159"/>
        <v>19687.076950463324</v>
      </c>
      <c r="AB75" s="52">
        <f>VLOOKUP(_xlfn.CONCAT(D75,E75),[1]INTERNACIÓN!$M$5:$N$1048576,2,FALSE)*Z75</f>
        <v>597209.44799999986</v>
      </c>
      <c r="AC75" s="43">
        <f t="shared" si="160"/>
        <v>20504191.047999997</v>
      </c>
      <c r="AD75" s="45" t="str">
        <f t="shared" si="161"/>
        <v>C3877AWFR9091712385</v>
      </c>
      <c r="AE75" s="43">
        <f t="shared" si="162"/>
        <v>20277.689258977221</v>
      </c>
      <c r="AF75" s="46">
        <f t="shared" si="163"/>
        <v>20.943698883471622</v>
      </c>
      <c r="AG75" s="12">
        <f t="shared" si="164"/>
        <v>20.943698883471622</v>
      </c>
      <c r="AH75" s="51">
        <f t="shared" si="165"/>
        <v>940</v>
      </c>
      <c r="AI75" s="4">
        <f t="shared" si="166"/>
        <v>1011.17</v>
      </c>
      <c r="AJ75" s="47">
        <f t="shared" si="167"/>
        <v>9091712385</v>
      </c>
      <c r="AK75" s="35">
        <v>53</v>
      </c>
      <c r="AL75" s="4">
        <f t="shared" si="168"/>
        <v>19.07867924528302</v>
      </c>
      <c r="AM75" s="35">
        <f>0</f>
        <v>0</v>
      </c>
      <c r="AN75" s="35">
        <f t="shared" si="169"/>
        <v>53</v>
      </c>
      <c r="AO75" s="11">
        <f t="shared" si="170"/>
        <v>1011.1700000000001</v>
      </c>
      <c r="AP75" s="11" t="str">
        <f t="shared" si="171"/>
        <v>3) STOCK</v>
      </c>
    </row>
    <row r="76" spans="1:42" x14ac:dyDescent="0.25">
      <c r="A76" s="4" t="s">
        <v>36</v>
      </c>
      <c r="B76" s="5" t="s">
        <v>60</v>
      </c>
      <c r="C76" s="27" t="str">
        <f>VLOOKUP($B76,[1]SKU!$A$2:$H$1048576,2,FALSE)</f>
        <v>TAPABARRIGA/ARRACHERA</v>
      </c>
      <c r="D76" s="26" t="str">
        <f>VLOOKUP($B76,[1]SKU!$A$2:$H$1048576,3,FALSE)</f>
        <v>VACUNO</v>
      </c>
      <c r="E76" s="26" t="str">
        <f>VLOOKUP($B76,[1]SKU!$A$2:$H$1048576,4,FALSE)</f>
        <v>CANADA</v>
      </c>
      <c r="F76" s="26" t="str">
        <f>VLOOKUP($B76,[1]SKU!$A$2:$H$1048576,5,FALSE)</f>
        <v>BLUE RIBBON</v>
      </c>
      <c r="G76" s="26" t="str">
        <f>VLOOKUP($B76,[1]SKU!$A$2:$H$1048576,6,FALSE)</f>
        <v>ENFRIADO</v>
      </c>
      <c r="H76" s="26" t="str">
        <f>VLOOKUP($B76,[1]SKU!$A$2:$H$1048576,7,FALSE)</f>
        <v>AAA</v>
      </c>
      <c r="I76" s="26" t="str">
        <f>VLOOKUP($B76,[1]SKU!$A$2:$H$1048576,8,FALSE)</f>
        <v>1PC/B - 13B/C</v>
      </c>
      <c r="J76" s="26" t="s">
        <v>35</v>
      </c>
      <c r="K76" s="36">
        <f>AO76</f>
        <v>113.29</v>
      </c>
      <c r="L76" s="29">
        <f>+AE76</f>
        <v>17075.923506046431</v>
      </c>
      <c r="M76" s="50">
        <v>45923</v>
      </c>
      <c r="N76" s="32">
        <f>+K76*L76</f>
        <v>1934531.3740000003</v>
      </c>
      <c r="O76" s="21">
        <f>+L76/(1-0.03)</f>
        <v>17604.044851594259</v>
      </c>
      <c r="P76" s="21">
        <f>+L76/(1-0.07)</f>
        <v>18361.208071017667</v>
      </c>
      <c r="Q76" s="53">
        <v>9091712385</v>
      </c>
      <c r="R76" s="33">
        <v>940</v>
      </c>
      <c r="S76" s="37">
        <v>45839</v>
      </c>
      <c r="T76" s="35">
        <f>+AN76</f>
        <v>6</v>
      </c>
      <c r="V76" s="40">
        <v>113.29</v>
      </c>
      <c r="W76" s="40">
        <v>113.29</v>
      </c>
      <c r="X76" s="41">
        <f t="shared" si="172"/>
        <v>4.3234517394556471E-2</v>
      </c>
      <c r="Y76" s="42">
        <v>1998.07</v>
      </c>
      <c r="Z76" s="44">
        <f>Y76*AH76</f>
        <v>1878185.8</v>
      </c>
      <c r="AA76" s="44">
        <f>Z76/W76</f>
        <v>16578.56651072469</v>
      </c>
      <c r="AB76" s="52">
        <f>VLOOKUP(_xlfn.CONCAT(D76,E76),[1]INTERNACIÓN!$M$5:$N$1048576,2,FALSE)*Z76</f>
        <v>56345.574000000001</v>
      </c>
      <c r="AC76" s="43">
        <f>Z76+AB76</f>
        <v>1934531.3740000001</v>
      </c>
      <c r="AD76" s="45" t="str">
        <f>_xlfn.CONCAT(B76,Q76)</f>
        <v>C3107AWFR9091712385</v>
      </c>
      <c r="AE76" s="43">
        <f>AC76/W76</f>
        <v>17075.923506046431</v>
      </c>
      <c r="AF76" s="46">
        <f>IF(E76="USA",Y76/V76,IF(E76="CANADA",Y76/V76,(Y76/V76)/2.20462))</f>
        <v>17.636772883749668</v>
      </c>
      <c r="AG76" s="12">
        <f>Y76/W76</f>
        <v>17.636772883749668</v>
      </c>
      <c r="AH76" s="51">
        <f>IF(R76&lt;&gt;"",R76,"")</f>
        <v>940</v>
      </c>
      <c r="AI76" s="4">
        <f>W76</f>
        <v>113.29</v>
      </c>
      <c r="AJ76" s="47">
        <f>IF(Q76&lt;&gt;"",Q76,"")</f>
        <v>9091712385</v>
      </c>
      <c r="AK76" s="35">
        <v>6</v>
      </c>
      <c r="AL76" s="4">
        <f>AI76/AK76</f>
        <v>18.881666666666668</v>
      </c>
      <c r="AM76" s="35">
        <f>0</f>
        <v>0</v>
      </c>
      <c r="AN76" s="35">
        <f>AK76-AM76</f>
        <v>6</v>
      </c>
      <c r="AO76" s="11">
        <f>AN76*AL76</f>
        <v>113.29</v>
      </c>
      <c r="AP76" s="11" t="str">
        <f>+J76</f>
        <v>3) STOCK</v>
      </c>
    </row>
    <row r="77" spans="1:42" x14ac:dyDescent="0.25">
      <c r="A77" s="4" t="s">
        <v>36</v>
      </c>
      <c r="B77" s="5">
        <v>984</v>
      </c>
      <c r="C77" s="27" t="str">
        <f>VLOOKUP($B77,[1]SKU!$A$2:$H$1048576,2,FALSE)</f>
        <v>POSTA ROSADA</v>
      </c>
      <c r="D77" s="26" t="str">
        <f>VLOOKUP($B77,[1]SKU!$A$2:$H$1048576,3,FALSE)</f>
        <v>VACUNO</v>
      </c>
      <c r="E77" s="26" t="str">
        <f>VLOOKUP($B77,[1]SKU!$A$2:$H$1048576,4,FALSE)</f>
        <v>BRASIL</v>
      </c>
      <c r="F77" s="26" t="str">
        <f>VLOOKUP($B77,[1]SKU!$A$2:$H$1048576,5,FALSE)</f>
        <v>FRIBOI</v>
      </c>
      <c r="G77" s="26" t="str">
        <f>VLOOKUP($B77,[1]SKU!$A$2:$H$1048576,6,FALSE)</f>
        <v>ENFRIADO</v>
      </c>
      <c r="H77" s="26" t="str">
        <f>VLOOKUP($B77,[1]SKU!$A$2:$H$1048576,7,FALSE)</f>
        <v>V</v>
      </c>
      <c r="I77" s="26" t="str">
        <f>VLOOKUP($B77,[1]SKU!$A$2:$H$1048576,8,FALSE)</f>
        <v>1PC/B - 3-4B/C</v>
      </c>
      <c r="J77" s="26" t="s">
        <v>35</v>
      </c>
      <c r="K77" s="36">
        <f t="shared" ref="K77:K83" si="173">AO77</f>
        <v>17130.621999999999</v>
      </c>
      <c r="L77" s="29">
        <f t="shared" ref="L77:L83" si="174">+AE77</f>
        <v>5906.0197626215786</v>
      </c>
      <c r="M77" s="50">
        <v>45921</v>
      </c>
      <c r="N77" s="32">
        <f t="shared" ref="N77:N83" si="175">+K77*L77</f>
        <v>101173792.07799999</v>
      </c>
      <c r="O77" s="21">
        <f t="shared" ref="O77:O83" si="176">+L77/(1-0.03)</f>
        <v>6088.6801676511122</v>
      </c>
      <c r="P77" s="21">
        <f t="shared" ref="P77:P83" si="177">+L77/(1-0.07)</f>
        <v>6350.5588845393322</v>
      </c>
      <c r="Q77" s="56" t="s">
        <v>71</v>
      </c>
      <c r="R77" s="33">
        <v>940</v>
      </c>
      <c r="S77" s="37">
        <v>45839</v>
      </c>
      <c r="T77" s="35">
        <f t="shared" ref="T77:T83" si="178">+AN77</f>
        <v>811</v>
      </c>
      <c r="U77" s="39" t="s">
        <v>62</v>
      </c>
      <c r="V77" s="40">
        <v>17130.621999999999</v>
      </c>
      <c r="W77" s="40">
        <f t="shared" ref="W77:W83" si="179">IF(E77="canada",V77/2.20462,IF(E77="usa",V77/2.20462,V77))</f>
        <v>17130.621999999999</v>
      </c>
      <c r="X77" s="41">
        <f>SUM(W77)/SUM($W$21:$W$28)</f>
        <v>0.70104901443781154</v>
      </c>
      <c r="Y77" s="42">
        <v>104496.79</v>
      </c>
      <c r="Z77" s="44">
        <f t="shared" ref="Z77:Z83" si="180">Y77*AH77</f>
        <v>98226982.599999994</v>
      </c>
      <c r="AA77" s="44">
        <f t="shared" ref="AA77:AA83" si="181">Z77/W77</f>
        <v>5733.9997695355132</v>
      </c>
      <c r="AB77" s="52">
        <f>VLOOKUP(_xlfn.CONCAT(D77,E77),[1]INTERNACIÓN!$M$5:$N$1048576,2,FALSE)*Z77</f>
        <v>2946809.4779999997</v>
      </c>
      <c r="AC77" s="43">
        <f t="shared" ref="AC77:AC83" si="182">Z77+AB77</f>
        <v>101173792.07799999</v>
      </c>
      <c r="AD77" s="45" t="str">
        <f t="shared" ref="AD77:AD83" si="183">_xlfn.CONCAT(B77,Q77)</f>
        <v>98461057687-3</v>
      </c>
      <c r="AE77" s="43">
        <f t="shared" ref="AE77:AE83" si="184">AC77/W77</f>
        <v>5906.0197626215786</v>
      </c>
      <c r="AF77" s="46">
        <f t="shared" ref="AF77:AF83" si="185">IF(E77="USA",Y77/V77,IF(E77="CANADA",Y77/V77,(Y77/V77)/2.20462))</f>
        <v>2.7669166363477675</v>
      </c>
      <c r="AG77" s="12">
        <f t="shared" ref="AG77:AG83" si="186">Y77/W77</f>
        <v>6.0999997548250144</v>
      </c>
      <c r="AH77" s="51">
        <f t="shared" ref="AH77:AH83" si="187">IF(R77&lt;&gt;"",R77,"")</f>
        <v>940</v>
      </c>
      <c r="AI77" s="4">
        <f t="shared" ref="AI77:AI83" si="188">W77</f>
        <v>17130.621999999999</v>
      </c>
      <c r="AJ77" s="47" t="str">
        <f t="shared" ref="AJ77:AJ83" si="189">IF(Q77&lt;&gt;"",Q77,"")</f>
        <v>61057687-3</v>
      </c>
      <c r="AK77" s="35">
        <v>811</v>
      </c>
      <c r="AL77" s="4">
        <f t="shared" ref="AL77:AL83" si="190">AI77/AK77</f>
        <v>21.122838471023428</v>
      </c>
      <c r="AM77" s="35">
        <f>0</f>
        <v>0</v>
      </c>
      <c r="AN77" s="35">
        <f t="shared" ref="AN77:AN83" si="191">AK77-AM77</f>
        <v>811</v>
      </c>
      <c r="AO77" s="11">
        <f t="shared" ref="AO77:AO83" si="192">AN77*AL77</f>
        <v>17130.621999999999</v>
      </c>
      <c r="AP77" s="11" t="str">
        <f t="shared" ref="AP77:AP83" si="193">+J77</f>
        <v>3) STOCK</v>
      </c>
    </row>
    <row r="78" spans="1:42" x14ac:dyDescent="0.25">
      <c r="A78" s="4" t="s">
        <v>36</v>
      </c>
      <c r="B78" s="5">
        <v>1047</v>
      </c>
      <c r="C78" s="27" t="str">
        <f>VLOOKUP($B78,[1]SKU!$A$2:$H$1048576,2,FALSE)</f>
        <v>LOMO LISO</v>
      </c>
      <c r="D78" s="26" t="str">
        <f>VLOOKUP($B78,[1]SKU!$A$2:$H$1048576,3,FALSE)</f>
        <v>VACUNO</v>
      </c>
      <c r="E78" s="26" t="str">
        <f>VLOOKUP($B78,[1]SKU!$A$2:$H$1048576,4,FALSE)</f>
        <v>BRASIL</v>
      </c>
      <c r="F78" s="26" t="str">
        <f>VLOOKUP($B78,[1]SKU!$A$2:$H$1048576,5,FALSE)</f>
        <v>FRIBOI</v>
      </c>
      <c r="G78" s="26" t="str">
        <f>VLOOKUP($B78,[1]SKU!$A$2:$H$1048576,6,FALSE)</f>
        <v>ENFRIADO</v>
      </c>
      <c r="H78" s="26" t="str">
        <f>VLOOKUP($B78,[1]SKU!$A$2:$H$1048576,7,FALSE)</f>
        <v>V</v>
      </c>
      <c r="I78" s="26" t="str">
        <f>VLOOKUP($B78,[1]SKU!$A$2:$H$1048576,8,FALSE)</f>
        <v>1PC/B - 3-6B/C</v>
      </c>
      <c r="J78" s="26" t="s">
        <v>35</v>
      </c>
      <c r="K78" s="36">
        <f t="shared" si="173"/>
        <v>468.69100000000003</v>
      </c>
      <c r="L78" s="29">
        <f t="shared" si="174"/>
        <v>7067.8511172606268</v>
      </c>
      <c r="M78" s="50">
        <v>45921</v>
      </c>
      <c r="N78" s="32">
        <f t="shared" si="175"/>
        <v>3312638.2080000006</v>
      </c>
      <c r="O78" s="21">
        <f t="shared" si="176"/>
        <v>7286.4444507841517</v>
      </c>
      <c r="P78" s="21">
        <f t="shared" si="177"/>
        <v>7599.8399110329328</v>
      </c>
      <c r="Q78" s="56" t="s">
        <v>71</v>
      </c>
      <c r="R78" s="33">
        <v>940</v>
      </c>
      <c r="S78" s="37">
        <v>45839</v>
      </c>
      <c r="T78" s="35">
        <f t="shared" si="178"/>
        <v>24</v>
      </c>
      <c r="U78" s="39" t="s">
        <v>62</v>
      </c>
      <c r="V78" s="40">
        <v>468.69099999999997</v>
      </c>
      <c r="W78" s="40">
        <f t="shared" si="179"/>
        <v>468.69099999999997</v>
      </c>
      <c r="X78" s="41">
        <f t="shared" ref="X78:X84" si="194">SUM(W78)/SUM($W$21:$W$28)</f>
        <v>1.9180585715210592E-2</v>
      </c>
      <c r="Y78" s="42">
        <v>3421.44</v>
      </c>
      <c r="Z78" s="44">
        <f t="shared" si="180"/>
        <v>3216153.6</v>
      </c>
      <c r="AA78" s="44">
        <f t="shared" si="181"/>
        <v>6861.9913759811907</v>
      </c>
      <c r="AB78" s="52">
        <f>VLOOKUP(_xlfn.CONCAT(D78,E78),[1]INTERNACIÓN!$M$5:$N$1048576,2,FALSE)*Z78</f>
        <v>96484.607999999993</v>
      </c>
      <c r="AC78" s="43">
        <f t="shared" si="182"/>
        <v>3312638.2080000001</v>
      </c>
      <c r="AD78" s="45" t="str">
        <f t="shared" si="183"/>
        <v>104761057687-3</v>
      </c>
      <c r="AE78" s="43">
        <f t="shared" si="184"/>
        <v>7067.8511172606268</v>
      </c>
      <c r="AF78" s="46">
        <f t="shared" si="185"/>
        <v>3.3112240773974229</v>
      </c>
      <c r="AG78" s="12">
        <f t="shared" si="186"/>
        <v>7.2999908255119053</v>
      </c>
      <c r="AH78" s="51">
        <f t="shared" si="187"/>
        <v>940</v>
      </c>
      <c r="AI78" s="4">
        <f t="shared" si="188"/>
        <v>468.69099999999997</v>
      </c>
      <c r="AJ78" s="47" t="str">
        <f t="shared" si="189"/>
        <v>61057687-3</v>
      </c>
      <c r="AK78" s="35">
        <v>24</v>
      </c>
      <c r="AL78" s="4">
        <f t="shared" si="190"/>
        <v>19.528791666666667</v>
      </c>
      <c r="AM78" s="35">
        <f>0</f>
        <v>0</v>
      </c>
      <c r="AN78" s="35">
        <f t="shared" si="191"/>
        <v>24</v>
      </c>
      <c r="AO78" s="11">
        <f t="shared" si="192"/>
        <v>468.69100000000003</v>
      </c>
      <c r="AP78" s="11" t="str">
        <f t="shared" si="193"/>
        <v>3) STOCK</v>
      </c>
    </row>
    <row r="79" spans="1:42" x14ac:dyDescent="0.25">
      <c r="A79" s="4" t="s">
        <v>36</v>
      </c>
      <c r="B79" s="5">
        <v>1048</v>
      </c>
      <c r="C79" s="27" t="str">
        <f>VLOOKUP($B79,[1]SKU!$A$2:$H$1048576,2,FALSE)</f>
        <v>POSTA NEGRA</v>
      </c>
      <c r="D79" s="26" t="str">
        <f>VLOOKUP($B79,[1]SKU!$A$2:$H$1048576,3,FALSE)</f>
        <v>VACUNO</v>
      </c>
      <c r="E79" s="26" t="str">
        <f>VLOOKUP($B79,[1]SKU!$A$2:$H$1048576,4,FALSE)</f>
        <v>BRASIL</v>
      </c>
      <c r="F79" s="26" t="str">
        <f>VLOOKUP($B79,[1]SKU!$A$2:$H$1048576,5,FALSE)</f>
        <v>FRIBOI</v>
      </c>
      <c r="G79" s="26" t="str">
        <f>VLOOKUP($B79,[1]SKU!$A$2:$H$1048576,6,FALSE)</f>
        <v>ENFRIADO</v>
      </c>
      <c r="H79" s="26" t="str">
        <f>VLOOKUP($B79,[1]SKU!$A$2:$H$1048576,7,FALSE)</f>
        <v>V</v>
      </c>
      <c r="I79" s="26" t="str">
        <f>VLOOKUP($B79,[1]SKU!$A$2:$H$1048576,8,FALSE)</f>
        <v>1PC/B - 1-5B/C</v>
      </c>
      <c r="J79" s="26" t="s">
        <v>35</v>
      </c>
      <c r="K79" s="36">
        <f t="shared" si="173"/>
        <v>2324.1930000000002</v>
      </c>
      <c r="L79" s="29">
        <f t="shared" si="174"/>
        <v>6293.2981254138522</v>
      </c>
      <c r="M79" s="50">
        <v>45921</v>
      </c>
      <c r="N79" s="32">
        <f t="shared" si="175"/>
        <v>14626839.449999999</v>
      </c>
      <c r="O79" s="21">
        <f t="shared" si="176"/>
        <v>6487.9362117668579</v>
      </c>
      <c r="P79" s="21">
        <f t="shared" si="177"/>
        <v>6766.9872316277988</v>
      </c>
      <c r="Q79" s="56" t="s">
        <v>71</v>
      </c>
      <c r="R79" s="33">
        <v>940</v>
      </c>
      <c r="S79" s="37">
        <v>45839</v>
      </c>
      <c r="T79" s="35">
        <f t="shared" si="178"/>
        <v>120</v>
      </c>
      <c r="U79" s="39" t="s">
        <v>62</v>
      </c>
      <c r="V79" s="40">
        <v>2324.1930000000002</v>
      </c>
      <c r="W79" s="40">
        <f t="shared" si="179"/>
        <v>2324.1930000000002</v>
      </c>
      <c r="X79" s="41">
        <f t="shared" si="194"/>
        <v>9.511465561573075E-2</v>
      </c>
      <c r="Y79" s="42">
        <v>15107.25</v>
      </c>
      <c r="Z79" s="44">
        <f t="shared" si="180"/>
        <v>14200815</v>
      </c>
      <c r="AA79" s="44">
        <f t="shared" si="181"/>
        <v>6109.9981800134492</v>
      </c>
      <c r="AB79" s="52">
        <f>VLOOKUP(_xlfn.CONCAT(D79,E79),[1]INTERNACIÓN!$M$5:$N$1048576,2,FALSE)*Z79</f>
        <v>426024.45</v>
      </c>
      <c r="AC79" s="43">
        <f t="shared" si="182"/>
        <v>14626839.449999999</v>
      </c>
      <c r="AD79" s="45" t="str">
        <f t="shared" si="183"/>
        <v>104861057687-3</v>
      </c>
      <c r="AE79" s="43">
        <f t="shared" si="184"/>
        <v>6293.2981254138522</v>
      </c>
      <c r="AF79" s="46">
        <f t="shared" si="185"/>
        <v>2.9483530331050685</v>
      </c>
      <c r="AG79" s="12">
        <f t="shared" si="186"/>
        <v>6.4999980638440951</v>
      </c>
      <c r="AH79" s="51">
        <f t="shared" si="187"/>
        <v>940</v>
      </c>
      <c r="AI79" s="4">
        <f t="shared" si="188"/>
        <v>2324.1930000000002</v>
      </c>
      <c r="AJ79" s="47" t="str">
        <f t="shared" si="189"/>
        <v>61057687-3</v>
      </c>
      <c r="AK79" s="35">
        <v>120</v>
      </c>
      <c r="AL79" s="4">
        <f t="shared" si="190"/>
        <v>19.368275000000001</v>
      </c>
      <c r="AM79" s="35">
        <f>0</f>
        <v>0</v>
      </c>
      <c r="AN79" s="35">
        <f t="shared" si="191"/>
        <v>120</v>
      </c>
      <c r="AO79" s="11">
        <f t="shared" si="192"/>
        <v>2324.1930000000002</v>
      </c>
      <c r="AP79" s="11" t="str">
        <f t="shared" si="193"/>
        <v>3) STOCK</v>
      </c>
    </row>
    <row r="80" spans="1:42" x14ac:dyDescent="0.25">
      <c r="A80" s="4" t="s">
        <v>36</v>
      </c>
      <c r="B80" s="5">
        <v>1051</v>
      </c>
      <c r="C80" s="27" t="str">
        <f>VLOOKUP($B80,[1]SKU!$A$2:$H$1048576,2,FALSE)</f>
        <v>ASIENTO</v>
      </c>
      <c r="D80" s="26" t="str">
        <f>VLOOKUP($B80,[1]SKU!$A$2:$H$1048576,3,FALSE)</f>
        <v>VACUNO</v>
      </c>
      <c r="E80" s="26" t="str">
        <f>VLOOKUP($B80,[1]SKU!$A$2:$H$1048576,4,FALSE)</f>
        <v>BRASIL</v>
      </c>
      <c r="F80" s="26" t="str">
        <f>VLOOKUP($B80,[1]SKU!$A$2:$H$1048576,5,FALSE)</f>
        <v>FRIBOI</v>
      </c>
      <c r="G80" s="26" t="str">
        <f>VLOOKUP($B80,[1]SKU!$A$2:$H$1048576,6,FALSE)</f>
        <v>ENFRIADO</v>
      </c>
      <c r="H80" s="26" t="str">
        <f>VLOOKUP($B80,[1]SKU!$A$2:$H$1048576,7,FALSE)</f>
        <v>V</v>
      </c>
      <c r="I80" s="26" t="str">
        <f>VLOOKUP($B80,[1]SKU!$A$2:$H$1048576,8,FALSE)</f>
        <v>1PC/B - 4-8B/C</v>
      </c>
      <c r="J80" s="26" t="s">
        <v>35</v>
      </c>
      <c r="K80" s="36">
        <f t="shared" si="173"/>
        <v>1019.864</v>
      </c>
      <c r="L80" s="29">
        <f t="shared" si="174"/>
        <v>6390.1177215785629</v>
      </c>
      <c r="M80" s="50">
        <v>45921</v>
      </c>
      <c r="N80" s="32">
        <f t="shared" si="175"/>
        <v>6517051.0199999996</v>
      </c>
      <c r="O80" s="21">
        <f t="shared" si="176"/>
        <v>6587.7502284315078</v>
      </c>
      <c r="P80" s="21">
        <f t="shared" si="177"/>
        <v>6871.0943242780249</v>
      </c>
      <c r="Q80" s="56" t="s">
        <v>71</v>
      </c>
      <c r="R80" s="33">
        <v>940</v>
      </c>
      <c r="S80" s="37">
        <v>45839</v>
      </c>
      <c r="T80" s="35">
        <f t="shared" si="178"/>
        <v>48</v>
      </c>
      <c r="U80" s="39" t="s">
        <v>62</v>
      </c>
      <c r="V80" s="40">
        <v>1019.864</v>
      </c>
      <c r="W80" s="40">
        <f t="shared" si="179"/>
        <v>1019.864</v>
      </c>
      <c r="X80" s="41">
        <f t="shared" si="194"/>
        <v>4.1736642841141681E-2</v>
      </c>
      <c r="Y80" s="42">
        <v>6731.1</v>
      </c>
      <c r="Z80" s="44">
        <f t="shared" si="180"/>
        <v>6327234</v>
      </c>
      <c r="AA80" s="44">
        <f t="shared" si="181"/>
        <v>6203.9977879403523</v>
      </c>
      <c r="AB80" s="52">
        <f>VLOOKUP(_xlfn.CONCAT(D80,E80),[1]INTERNACIÓN!$M$5:$N$1048576,2,FALSE)*Z80</f>
        <v>189817.02</v>
      </c>
      <c r="AC80" s="43">
        <f t="shared" si="182"/>
        <v>6517051.0199999996</v>
      </c>
      <c r="AD80" s="45" t="str">
        <f t="shared" si="183"/>
        <v>105161057687-3</v>
      </c>
      <c r="AE80" s="43">
        <f t="shared" si="184"/>
        <v>6390.1177215785629</v>
      </c>
      <c r="AF80" s="46">
        <f t="shared" si="185"/>
        <v>2.9937121348554658</v>
      </c>
      <c r="AG80" s="12">
        <f t="shared" si="186"/>
        <v>6.5999976467450567</v>
      </c>
      <c r="AH80" s="51">
        <f t="shared" si="187"/>
        <v>940</v>
      </c>
      <c r="AI80" s="4">
        <f t="shared" si="188"/>
        <v>1019.864</v>
      </c>
      <c r="AJ80" s="47" t="str">
        <f t="shared" si="189"/>
        <v>61057687-3</v>
      </c>
      <c r="AK80" s="35">
        <v>48</v>
      </c>
      <c r="AL80" s="4">
        <f t="shared" si="190"/>
        <v>21.247166666666669</v>
      </c>
      <c r="AM80" s="35">
        <f>0</f>
        <v>0</v>
      </c>
      <c r="AN80" s="35">
        <f t="shared" si="191"/>
        <v>48</v>
      </c>
      <c r="AO80" s="11">
        <f t="shared" si="192"/>
        <v>1019.864</v>
      </c>
      <c r="AP80" s="11" t="str">
        <f t="shared" si="193"/>
        <v>3) STOCK</v>
      </c>
    </row>
    <row r="81" spans="1:42" x14ac:dyDescent="0.25">
      <c r="A81" s="4" t="s">
        <v>36</v>
      </c>
      <c r="B81" s="5">
        <v>355789</v>
      </c>
      <c r="C81" s="27" t="str">
        <f>VLOOKUP($B81,[1]SKU!$A$2:$H$1048576,2,FALSE)</f>
        <v>LOMO VETADO</v>
      </c>
      <c r="D81" s="26" t="str">
        <f>VLOOKUP($B81,[1]SKU!$A$2:$H$1048576,3,FALSE)</f>
        <v>VACUNO</v>
      </c>
      <c r="E81" s="26" t="str">
        <f>VLOOKUP($B81,[1]SKU!$A$2:$H$1048576,4,FALSE)</f>
        <v>BRASIL</v>
      </c>
      <c r="F81" s="26" t="str">
        <f>VLOOKUP($B81,[1]SKU!$A$2:$H$1048576,5,FALSE)</f>
        <v>FRIBOI</v>
      </c>
      <c r="G81" s="26" t="str">
        <f>VLOOKUP($B81,[1]SKU!$A$2:$H$1048576,6,FALSE)</f>
        <v>ENFRIADO</v>
      </c>
      <c r="H81" s="26" t="str">
        <f>VLOOKUP($B81,[1]SKU!$A$2:$H$1048576,7,FALSE)</f>
        <v>V</v>
      </c>
      <c r="I81" s="26" t="str">
        <f>VLOOKUP($B81,[1]SKU!$A$2:$H$1048576,8,FALSE)</f>
        <v>1PC/B - 5-20B/C</v>
      </c>
      <c r="J81" s="26" t="s">
        <v>35</v>
      </c>
      <c r="K81" s="36">
        <f t="shared" si="173"/>
        <v>1983.46</v>
      </c>
      <c r="L81" s="29">
        <f t="shared" si="174"/>
        <v>7358.3219525475679</v>
      </c>
      <c r="M81" s="50">
        <v>45921</v>
      </c>
      <c r="N81" s="32">
        <f t="shared" si="175"/>
        <v>14594937.26</v>
      </c>
      <c r="O81" s="21">
        <f t="shared" si="176"/>
        <v>7585.8989201521317</v>
      </c>
      <c r="P81" s="21">
        <f t="shared" si="177"/>
        <v>7912.1741425242672</v>
      </c>
      <c r="Q81" s="56" t="s">
        <v>71</v>
      </c>
      <c r="R81" s="33">
        <v>940</v>
      </c>
      <c r="S81" s="37">
        <v>45839</v>
      </c>
      <c r="T81" s="35">
        <f t="shared" si="178"/>
        <v>102</v>
      </c>
      <c r="U81" s="39" t="s">
        <v>62</v>
      </c>
      <c r="V81" s="40">
        <v>1983.46</v>
      </c>
      <c r="W81" s="40">
        <f t="shared" si="179"/>
        <v>1983.46</v>
      </c>
      <c r="X81" s="41">
        <f t="shared" si="194"/>
        <v>8.1170589029214563E-2</v>
      </c>
      <c r="Y81" s="42">
        <v>15074.3</v>
      </c>
      <c r="Z81" s="44">
        <f t="shared" si="180"/>
        <v>14169842</v>
      </c>
      <c r="AA81" s="44">
        <f t="shared" si="181"/>
        <v>7144.001895677251</v>
      </c>
      <c r="AB81" s="52">
        <f>VLOOKUP(_xlfn.CONCAT(D81,E81),[1]INTERNACIÓN!$M$5:$N$1048576,2,FALSE)*Z81</f>
        <v>425095.26</v>
      </c>
      <c r="AC81" s="43">
        <f t="shared" si="182"/>
        <v>14594937.26</v>
      </c>
      <c r="AD81" s="45" t="str">
        <f t="shared" si="183"/>
        <v>35578961057687-3</v>
      </c>
      <c r="AE81" s="43">
        <f t="shared" si="184"/>
        <v>7358.3219525475679</v>
      </c>
      <c r="AF81" s="46">
        <f t="shared" si="185"/>
        <v>3.4473070264616696</v>
      </c>
      <c r="AG81" s="12">
        <f t="shared" si="186"/>
        <v>7.6000020166779256</v>
      </c>
      <c r="AH81" s="51">
        <f t="shared" si="187"/>
        <v>940</v>
      </c>
      <c r="AI81" s="4">
        <f t="shared" si="188"/>
        <v>1983.46</v>
      </c>
      <c r="AJ81" s="47" t="str">
        <f t="shared" si="189"/>
        <v>61057687-3</v>
      </c>
      <c r="AK81" s="35">
        <v>102</v>
      </c>
      <c r="AL81" s="4">
        <f t="shared" si="190"/>
        <v>19.445686274509804</v>
      </c>
      <c r="AM81" s="35">
        <f>0</f>
        <v>0</v>
      </c>
      <c r="AN81" s="35">
        <f t="shared" si="191"/>
        <v>102</v>
      </c>
      <c r="AO81" s="11">
        <f t="shared" si="192"/>
        <v>1983.46</v>
      </c>
      <c r="AP81" s="11" t="str">
        <f t="shared" si="193"/>
        <v>3) STOCK</v>
      </c>
    </row>
    <row r="82" spans="1:42" x14ac:dyDescent="0.25">
      <c r="A82" s="4" t="s">
        <v>36</v>
      </c>
      <c r="B82" s="5">
        <v>367532</v>
      </c>
      <c r="C82" s="27" t="str">
        <f>VLOOKUP($B82,[1]SKU!$A$2:$H$1048576,2,FALSE)</f>
        <v>FILETE</v>
      </c>
      <c r="D82" s="26" t="str">
        <f>VLOOKUP($B82,[1]SKU!$A$2:$H$1048576,3,FALSE)</f>
        <v>VACUNO</v>
      </c>
      <c r="E82" s="26" t="str">
        <f>VLOOKUP($B82,[1]SKU!$A$2:$H$1048576,4,FALSE)</f>
        <v>BRASIL</v>
      </c>
      <c r="F82" s="26" t="str">
        <f>VLOOKUP($B82,[1]SKU!$A$2:$H$1048576,5,FALSE)</f>
        <v>FRIBOI</v>
      </c>
      <c r="G82" s="26" t="str">
        <f>VLOOKUP($B82,[1]SKU!$A$2:$H$1048576,6,FALSE)</f>
        <v>ENFRIADO</v>
      </c>
      <c r="H82" s="26" t="str">
        <f>VLOOKUP($B82,[1]SKU!$A$2:$H$1048576,7,FALSE)</f>
        <v>V</v>
      </c>
      <c r="I82" s="26" t="str">
        <f>VLOOKUP($B82,[1]SKU!$A$2:$H$1048576,8,FALSE)</f>
        <v>1PC/B - 10-18B/C</v>
      </c>
      <c r="J82" s="26" t="s">
        <v>35</v>
      </c>
      <c r="K82" s="36">
        <f t="shared" si="173"/>
        <v>519.20600000000002</v>
      </c>
      <c r="L82" s="29">
        <f t="shared" si="174"/>
        <v>11327.939627045913</v>
      </c>
      <c r="M82" s="50">
        <v>45921</v>
      </c>
      <c r="N82" s="32">
        <f t="shared" si="175"/>
        <v>5881534.2220000001</v>
      </c>
      <c r="O82" s="21">
        <f t="shared" si="176"/>
        <v>11678.288275305065</v>
      </c>
      <c r="P82" s="21">
        <f t="shared" si="177"/>
        <v>12180.580244135392</v>
      </c>
      <c r="Q82" s="56" t="s">
        <v>71</v>
      </c>
      <c r="R82" s="33">
        <v>940</v>
      </c>
      <c r="S82" s="37">
        <v>45839</v>
      </c>
      <c r="T82" s="35">
        <f t="shared" si="178"/>
        <v>26</v>
      </c>
      <c r="U82" s="39" t="s">
        <v>62</v>
      </c>
      <c r="V82" s="40">
        <v>519.20600000000002</v>
      </c>
      <c r="W82" s="40">
        <f t="shared" si="179"/>
        <v>519.20600000000002</v>
      </c>
      <c r="X82" s="41">
        <f t="shared" si="194"/>
        <v>2.1247848127767831E-2</v>
      </c>
      <c r="Y82" s="42">
        <v>6074.71</v>
      </c>
      <c r="Z82" s="44">
        <f t="shared" si="180"/>
        <v>5710227.4000000004</v>
      </c>
      <c r="AA82" s="44">
        <f t="shared" si="181"/>
        <v>10997.999637908653</v>
      </c>
      <c r="AB82" s="52">
        <f>VLOOKUP(_xlfn.CONCAT(D82,E82),[1]INTERNACIÓN!$M$5:$N$1048576,2,FALSE)*Z82</f>
        <v>171306.82200000001</v>
      </c>
      <c r="AC82" s="43">
        <f t="shared" si="182"/>
        <v>5881534.2220000001</v>
      </c>
      <c r="AD82" s="45" t="str">
        <f t="shared" si="183"/>
        <v>36753261057687-3</v>
      </c>
      <c r="AE82" s="43">
        <f t="shared" si="184"/>
        <v>11327.939627045913</v>
      </c>
      <c r="AF82" s="46">
        <f t="shared" si="185"/>
        <v>5.3070368656713809</v>
      </c>
      <c r="AG82" s="12">
        <f t="shared" si="186"/>
        <v>11.69999961479644</v>
      </c>
      <c r="AH82" s="51">
        <f t="shared" si="187"/>
        <v>940</v>
      </c>
      <c r="AI82" s="4">
        <f t="shared" si="188"/>
        <v>519.20600000000002</v>
      </c>
      <c r="AJ82" s="47" t="str">
        <f t="shared" si="189"/>
        <v>61057687-3</v>
      </c>
      <c r="AK82" s="35">
        <v>26</v>
      </c>
      <c r="AL82" s="4">
        <f t="shared" si="190"/>
        <v>19.969461538461537</v>
      </c>
      <c r="AM82" s="35">
        <f>0</f>
        <v>0</v>
      </c>
      <c r="AN82" s="35">
        <f t="shared" si="191"/>
        <v>26</v>
      </c>
      <c r="AO82" s="11">
        <f t="shared" si="192"/>
        <v>519.20600000000002</v>
      </c>
      <c r="AP82" s="11" t="str">
        <f t="shared" si="193"/>
        <v>3) STOCK</v>
      </c>
    </row>
    <row r="83" spans="1:42" x14ac:dyDescent="0.25">
      <c r="A83" s="4" t="s">
        <v>36</v>
      </c>
      <c r="B83" s="5">
        <v>388271</v>
      </c>
      <c r="C83" s="27" t="str">
        <f>VLOOKUP($B83,[1]SKU!$A$2:$H$1048576,2,FALSE)</f>
        <v>POSTA NEGRA</v>
      </c>
      <c r="D83" s="26" t="str">
        <f>VLOOKUP($B83,[1]SKU!$A$2:$H$1048576,3,FALSE)</f>
        <v>VACUNO</v>
      </c>
      <c r="E83" s="26" t="str">
        <f>VLOOKUP($B83,[1]SKU!$A$2:$H$1048576,4,FALSE)</f>
        <v>BRASIL</v>
      </c>
      <c r="F83" s="26" t="str">
        <f>VLOOKUP($B83,[1]SKU!$A$2:$H$1048576,5,FALSE)</f>
        <v>FRIBOI</v>
      </c>
      <c r="G83" s="26" t="str">
        <f>VLOOKUP($B83,[1]SKU!$A$2:$H$1048576,6,FALSE)</f>
        <v>ENFRIADO</v>
      </c>
      <c r="H83" s="26" t="str">
        <f>VLOOKUP($B83,[1]SKU!$A$2:$H$1048576,7,FALSE)</f>
        <v>V</v>
      </c>
      <c r="I83" s="26" t="str">
        <f>VLOOKUP($B83,[1]SKU!$A$2:$H$1048576,8,FALSE)</f>
        <v>1PC/B - 1-3B/C</v>
      </c>
      <c r="J83" s="26" t="s">
        <v>35</v>
      </c>
      <c r="K83" s="36">
        <f t="shared" si="173"/>
        <v>970.62900000000002</v>
      </c>
      <c r="L83" s="29">
        <f t="shared" si="174"/>
        <v>6583.7627929929968</v>
      </c>
      <c r="M83" s="50">
        <v>45921</v>
      </c>
      <c r="N83" s="32">
        <f t="shared" si="175"/>
        <v>6390391.0959999999</v>
      </c>
      <c r="O83" s="21">
        <f t="shared" si="176"/>
        <v>6787.3843226731924</v>
      </c>
      <c r="P83" s="21">
        <f t="shared" si="177"/>
        <v>7079.3148311752657</v>
      </c>
      <c r="Q83" s="56" t="s">
        <v>71</v>
      </c>
      <c r="R83" s="33">
        <v>940</v>
      </c>
      <c r="S83" s="37">
        <v>45839</v>
      </c>
      <c r="T83" s="35">
        <f t="shared" si="178"/>
        <v>51</v>
      </c>
      <c r="U83" s="39" t="s">
        <v>62</v>
      </c>
      <c r="V83" s="40">
        <v>970.62900000000002</v>
      </c>
      <c r="W83" s="40">
        <f t="shared" si="179"/>
        <v>970.62900000000002</v>
      </c>
      <c r="X83" s="41">
        <f t="shared" si="194"/>
        <v>3.9721762807839588E-2</v>
      </c>
      <c r="Y83" s="42">
        <v>6600.28</v>
      </c>
      <c r="Z83" s="44">
        <f t="shared" si="180"/>
        <v>6204263.2000000002</v>
      </c>
      <c r="AA83" s="44">
        <f t="shared" si="181"/>
        <v>6392.0027116436868</v>
      </c>
      <c r="AB83" s="52">
        <f>VLOOKUP(_xlfn.CONCAT(D83,E83),[1]INTERNACIÓN!$M$5:$N$1048576,2,FALSE)*Z83</f>
        <v>186127.89600000001</v>
      </c>
      <c r="AC83" s="43">
        <f t="shared" si="182"/>
        <v>6390391.0959999999</v>
      </c>
      <c r="AD83" s="45" t="str">
        <f t="shared" si="183"/>
        <v>38827161057687-3</v>
      </c>
      <c r="AE83" s="43">
        <f t="shared" si="184"/>
        <v>6583.7627929929968</v>
      </c>
      <c r="AF83" s="46">
        <f t="shared" si="185"/>
        <v>3.0844330926542112</v>
      </c>
      <c r="AG83" s="12">
        <f t="shared" si="186"/>
        <v>6.8000028847273262</v>
      </c>
      <c r="AH83" s="51">
        <f t="shared" si="187"/>
        <v>940</v>
      </c>
      <c r="AI83" s="4">
        <f t="shared" si="188"/>
        <v>970.62900000000002</v>
      </c>
      <c r="AJ83" s="47" t="str">
        <f t="shared" si="189"/>
        <v>61057687-3</v>
      </c>
      <c r="AK83" s="35">
        <v>51</v>
      </c>
      <c r="AL83" s="4">
        <f t="shared" si="190"/>
        <v>19.031941176470589</v>
      </c>
      <c r="AM83" s="35">
        <f>0</f>
        <v>0</v>
      </c>
      <c r="AN83" s="35">
        <f t="shared" si="191"/>
        <v>51</v>
      </c>
      <c r="AO83" s="11">
        <f t="shared" si="192"/>
        <v>970.62900000000002</v>
      </c>
      <c r="AP83" s="11" t="str">
        <f t="shared" si="193"/>
        <v>3) STOCK</v>
      </c>
    </row>
    <row r="84" spans="1:42" x14ac:dyDescent="0.25">
      <c r="A84" s="4" t="s">
        <v>36</v>
      </c>
      <c r="B84" s="5">
        <v>391322</v>
      </c>
      <c r="C84" s="27" t="str">
        <f>VLOOKUP($B84,[1]SKU!$A$2:$H$1048576,2,FALSE)</f>
        <v>PUNTA DE GANSO</v>
      </c>
      <c r="D84" s="26" t="str">
        <f>VLOOKUP($B84,[1]SKU!$A$2:$H$1048576,3,FALSE)</f>
        <v>VACUNO</v>
      </c>
      <c r="E84" s="26" t="str">
        <f>VLOOKUP($B84,[1]SKU!$A$2:$H$1048576,4,FALSE)</f>
        <v>BRASIL</v>
      </c>
      <c r="F84" s="26" t="str">
        <f>VLOOKUP($B84,[1]SKU!$A$2:$H$1048576,5,FALSE)</f>
        <v>FRIBOI</v>
      </c>
      <c r="G84" s="26" t="str">
        <f>VLOOKUP($B84,[1]SKU!$A$2:$H$1048576,6,FALSE)</f>
        <v>ENFRIADO</v>
      </c>
      <c r="H84" s="26" t="str">
        <f>VLOOKUP($B84,[1]SKU!$A$2:$H$1048576,7,FALSE)</f>
        <v>V</v>
      </c>
      <c r="I84" s="26" t="str">
        <f>VLOOKUP($B84,[1]SKU!$A$2:$H$1048576,8,FALSE)</f>
        <v>1PC/B - 8-15B/C</v>
      </c>
      <c r="J84" s="26" t="s">
        <v>35</v>
      </c>
      <c r="K84" s="36">
        <f>AO84</f>
        <v>19.033000000000001</v>
      </c>
      <c r="L84" s="29">
        <f>+AE84</f>
        <v>10069.117217464403</v>
      </c>
      <c r="M84" s="50">
        <v>45921</v>
      </c>
      <c r="N84" s="32">
        <f>+K84*L84</f>
        <v>191645.508</v>
      </c>
      <c r="O84" s="21">
        <f>+L84/(1-0.03)</f>
        <v>10380.533213880828</v>
      </c>
      <c r="P84" s="21">
        <f>+L84/(1-0.07)</f>
        <v>10827.007760714412</v>
      </c>
      <c r="Q84" s="56" t="s">
        <v>71</v>
      </c>
      <c r="R84" s="33">
        <v>940</v>
      </c>
      <c r="S84" s="37">
        <v>45839</v>
      </c>
      <c r="T84" s="35">
        <f>+AN84</f>
        <v>1</v>
      </c>
      <c r="U84" s="39" t="s">
        <v>62</v>
      </c>
      <c r="V84" s="40">
        <v>19.033000000000001</v>
      </c>
      <c r="W84" s="40">
        <f>IF(E84="canada",V84/2.20462,IF(E84="usa",V84/2.20462,V84))</f>
        <v>19.033000000000001</v>
      </c>
      <c r="X84" s="41">
        <f t="shared" si="194"/>
        <v>7.7890142528361597E-4</v>
      </c>
      <c r="Y84" s="42">
        <v>197.94</v>
      </c>
      <c r="Z84" s="44">
        <f>Y84*AH84</f>
        <v>186063.6</v>
      </c>
      <c r="AA84" s="44">
        <f>Z84/W84</f>
        <v>9775.841958703304</v>
      </c>
      <c r="AB84" s="52">
        <f>VLOOKUP(_xlfn.CONCAT(D84,E84),[1]INTERNACIÓN!$M$5:$N$1048576,2,FALSE)*Z84</f>
        <v>5581.9080000000004</v>
      </c>
      <c r="AC84" s="43">
        <f>Z84+AB84</f>
        <v>191645.508</v>
      </c>
      <c r="AD84" s="45" t="str">
        <f>_xlfn.CONCAT(B84,Q84)</f>
        <v>39132261057687-3</v>
      </c>
      <c r="AE84" s="43">
        <f>AC84/W84</f>
        <v>10069.117217464403</v>
      </c>
      <c r="AF84" s="46">
        <f>IF(E84="USA",Y84/V84,IF(E84="CANADA",Y84/V84,(Y84/V84)/2.20462))</f>
        <v>4.7172899959906749</v>
      </c>
      <c r="AG84" s="12">
        <f>Y84/W84</f>
        <v>10.399831870960961</v>
      </c>
      <c r="AH84" s="51">
        <f>IF(R84&lt;&gt;"",R84,"")</f>
        <v>940</v>
      </c>
      <c r="AI84" s="4">
        <f>W84</f>
        <v>19.033000000000001</v>
      </c>
      <c r="AJ84" s="47" t="str">
        <f>IF(Q84&lt;&gt;"",Q84,"")</f>
        <v>61057687-3</v>
      </c>
      <c r="AK84" s="35">
        <v>1</v>
      </c>
      <c r="AL84" s="4">
        <f>AI84/AK84</f>
        <v>19.033000000000001</v>
      </c>
      <c r="AM84" s="35">
        <f>0</f>
        <v>0</v>
      </c>
      <c r="AN84" s="35">
        <f>AK84-AM84</f>
        <v>1</v>
      </c>
      <c r="AO84" s="11">
        <f>AN84*AL84</f>
        <v>19.033000000000001</v>
      </c>
      <c r="AP84" s="11" t="str">
        <f>+J84</f>
        <v>3) STOCK</v>
      </c>
    </row>
    <row r="85" spans="1:42" x14ac:dyDescent="0.25">
      <c r="A85" s="4" t="s">
        <v>36</v>
      </c>
      <c r="B85" s="5" t="s">
        <v>61</v>
      </c>
      <c r="C85" s="27" t="str">
        <f>VLOOKUP($B85,[1]SKU!$A$2:$H$1048576,2,FALSE)</f>
        <v>COSTILLAR IWP</v>
      </c>
      <c r="D85" s="26" t="str">
        <f>VLOOKUP($B85,[1]SKU!$A$2:$H$1048576,3,FALSE)</f>
        <v>CERDO</v>
      </c>
      <c r="E85" s="26" t="str">
        <f>VLOOKUP($B85,[1]SKU!$A$2:$H$1048576,4,FALSE)</f>
        <v>BRASIL</v>
      </c>
      <c r="F85" s="26" t="str">
        <f>VLOOKUP($B85,[1]SKU!$A$2:$H$1048576,5,FALSE)</f>
        <v>SEARA</v>
      </c>
      <c r="G85" s="26" t="str">
        <f>VLOOKUP($B85,[1]SKU!$A$2:$H$1048576,6,FALSE)</f>
        <v>CONGELADO</v>
      </c>
      <c r="H85" s="26" t="str">
        <f>VLOOKUP($B85,[1]SKU!$A$2:$H$1048576,7,FALSE)</f>
        <v>-</v>
      </c>
      <c r="I85" s="26" t="str">
        <f>VLOOKUP($B85,[1]SKU!$A$2:$H$1048576,8,FALSE)</f>
        <v>1PC/B - 9-10B/C</v>
      </c>
      <c r="J85" s="26" t="s">
        <v>35</v>
      </c>
      <c r="K85" s="36">
        <f>AO85</f>
        <v>24499.51</v>
      </c>
      <c r="L85" s="29">
        <f>+AE85</f>
        <v>3177.2000997570981</v>
      </c>
      <c r="M85" s="50">
        <v>46554</v>
      </c>
      <c r="N85" s="32">
        <f>+K85*L85</f>
        <v>77839845.616000012</v>
      </c>
      <c r="O85" s="21">
        <f>+L85/(1-0.03)</f>
        <v>3275.4640203681424</v>
      </c>
      <c r="P85" s="21">
        <f>+L85/(1-0.07)</f>
        <v>3416.3441932872024</v>
      </c>
      <c r="Q85" s="56">
        <v>1266037</v>
      </c>
      <c r="R85" s="33">
        <v>940</v>
      </c>
      <c r="S85" s="37">
        <v>45839</v>
      </c>
      <c r="T85" s="35">
        <f>+AN85</f>
        <v>1352</v>
      </c>
      <c r="U85" s="39" t="s">
        <v>65</v>
      </c>
      <c r="V85" s="40">
        <v>24499.51</v>
      </c>
      <c r="W85" s="40">
        <f>IF(E85="canada",V85/2.20462,IF(E85="usa",V85/2.20462,V85))</f>
        <v>24499.51</v>
      </c>
      <c r="X85" s="63">
        <f>W85/SUM($W$29)</f>
        <v>1</v>
      </c>
      <c r="Y85" s="42">
        <v>79623.41</v>
      </c>
      <c r="Z85" s="44">
        <f>Y85*AH85</f>
        <v>74846005.400000006</v>
      </c>
      <c r="AA85" s="44">
        <f>Z85/W85</f>
        <v>3055.0000959202862</v>
      </c>
      <c r="AB85" s="52">
        <f>VLOOKUP(_xlfn.CONCAT(D85,E85),[1]INTERNACIÓN!$M$5:$N$1048576,2,FALSE)*Z85</f>
        <v>2993840.2160000005</v>
      </c>
      <c r="AC85" s="43">
        <f>Z85+AB85</f>
        <v>77839845.616000012</v>
      </c>
      <c r="AD85" s="45" t="str">
        <f>_xlfn.CONCAT(B85,Q85)</f>
        <v>SPA-281266037</v>
      </c>
      <c r="AE85" s="43">
        <f>AC85/W85</f>
        <v>3177.2000997570981</v>
      </c>
      <c r="AF85" s="46">
        <f>IF(E85="USA",Y85/V85,IF(E85="CANADA",Y85/V85,(Y85/V85)/2.20462))</f>
        <v>1.4741770019517459</v>
      </c>
      <c r="AG85" s="12">
        <f>Y85/W85</f>
        <v>3.2500001020428577</v>
      </c>
      <c r="AH85" s="51">
        <f>IF(R85&lt;&gt;"",R85,"")</f>
        <v>940</v>
      </c>
      <c r="AI85" s="4">
        <f>W85</f>
        <v>24499.51</v>
      </c>
      <c r="AJ85" s="47">
        <f>IF(Q85&lt;&gt;"",Q85,"")</f>
        <v>1266037</v>
      </c>
      <c r="AK85" s="35">
        <v>1352</v>
      </c>
      <c r="AL85" s="4">
        <f>AI85/AK85</f>
        <v>18.120939349112426</v>
      </c>
      <c r="AM85" s="35">
        <f>0</f>
        <v>0</v>
      </c>
      <c r="AN85" s="35">
        <f>AK85-AM85</f>
        <v>1352</v>
      </c>
      <c r="AO85" s="11">
        <f>AN85*AL85</f>
        <v>24499.51</v>
      </c>
      <c r="AP85" s="11" t="str">
        <f>+J85</f>
        <v>3) STOCK</v>
      </c>
    </row>
    <row r="86" spans="1:42" x14ac:dyDescent="0.25">
      <c r="A86" s="4" t="s">
        <v>36</v>
      </c>
      <c r="B86" s="5" t="s">
        <v>63</v>
      </c>
      <c r="C86" s="27" t="str">
        <f>VLOOKUP($B86,[1]SKU!$A$2:$H$1048576,2,FALSE)</f>
        <v xml:space="preserve">CHULETA CENTRO </v>
      </c>
      <c r="D86" s="26" t="str">
        <f>VLOOKUP($B86,[1]SKU!$A$2:$H$1048576,3,FALSE)</f>
        <v>CERDO</v>
      </c>
      <c r="E86" s="26" t="str">
        <f>VLOOKUP($B86,[1]SKU!$A$2:$H$1048576,4,FALSE)</f>
        <v>BRASIL</v>
      </c>
      <c r="F86" s="26" t="str">
        <f>VLOOKUP($B86,[1]SKU!$A$2:$H$1048576,5,FALSE)</f>
        <v>SEARA</v>
      </c>
      <c r="G86" s="26" t="str">
        <f>VLOOKUP($B86,[1]SKU!$A$2:$H$1048576,6,FALSE)</f>
        <v>CONGELADO</v>
      </c>
      <c r="H86" s="26" t="str">
        <f>VLOOKUP($B86,[1]SKU!$A$2:$H$1048576,7,FALSE)</f>
        <v>-</v>
      </c>
      <c r="I86" s="26" t="str">
        <f>VLOOKUP($B86,[1]SKU!$A$2:$H$1048576,8,FALSE)</f>
        <v>1PC/B - 3-4B/C</v>
      </c>
      <c r="J86" s="26" t="s">
        <v>35</v>
      </c>
      <c r="K86" s="36">
        <f>AO86</f>
        <v>24362.82</v>
      </c>
      <c r="L86" s="29">
        <f>+AE86</f>
        <v>2365.7918234424424</v>
      </c>
      <c r="M86" s="50">
        <v>46559</v>
      </c>
      <c r="N86" s="32">
        <f>+K86*L86</f>
        <v>57637360.352000006</v>
      </c>
      <c r="O86" s="21">
        <f>+L86/(1-0.03)</f>
        <v>2438.9606427241674</v>
      </c>
      <c r="P86" s="21">
        <f>+L86/(1-0.07)</f>
        <v>2543.8621757445617</v>
      </c>
      <c r="Q86" s="53">
        <v>1267093</v>
      </c>
      <c r="R86" s="33">
        <v>940</v>
      </c>
      <c r="S86" s="37">
        <v>45839</v>
      </c>
      <c r="T86" s="35">
        <f>+AN86</f>
        <v>1344</v>
      </c>
      <c r="V86" s="40">
        <v>24362.82</v>
      </c>
      <c r="W86" s="40">
        <f>IF(E86="canada",V86/2.20462,IF(E86="usa",V86/2.20462,V86))</f>
        <v>24362.82</v>
      </c>
      <c r="X86" s="63">
        <f>W86/SUM($W$30)</f>
        <v>1</v>
      </c>
      <c r="Y86" s="42">
        <v>58958.02</v>
      </c>
      <c r="Z86" s="44">
        <f>Y86*AH86</f>
        <v>55420538.799999997</v>
      </c>
      <c r="AA86" s="44">
        <f>Z86/W86</f>
        <v>2274.7998302331175</v>
      </c>
      <c r="AB86" s="52">
        <f>VLOOKUP(_xlfn.CONCAT(D86,E86),[1]INTERNACIÓN!$M$5:$N$1048576,2,FALSE)*Z86</f>
        <v>2216821.5520000001</v>
      </c>
      <c r="AC86" s="43">
        <f>Z86+AB86</f>
        <v>57637360.351999998</v>
      </c>
      <c r="AD86" s="45" t="str">
        <f>_xlfn.CONCAT(B86,Q86)</f>
        <v>LBI-301267093</v>
      </c>
      <c r="AE86" s="43">
        <f>AC86/W86</f>
        <v>2365.7918234424424</v>
      </c>
      <c r="AF86" s="46">
        <f>IF(E86="USA",Y86/V86,IF(E86="CANADA",Y86/V86,(Y86/V86)/2.20462))</f>
        <v>1.0976947589139776</v>
      </c>
      <c r="AG86" s="12">
        <f>Y86/W86</f>
        <v>2.4199998193969332</v>
      </c>
      <c r="AH86" s="51">
        <f>IF(R86&lt;&gt;"",R86,"")</f>
        <v>940</v>
      </c>
      <c r="AI86" s="4">
        <f>W86</f>
        <v>24362.82</v>
      </c>
      <c r="AJ86" s="47">
        <f>IF(Q86&lt;&gt;"",Q86,"")</f>
        <v>1267093</v>
      </c>
      <c r="AK86" s="35">
        <v>1344</v>
      </c>
      <c r="AL86" s="4">
        <f>AI86/AK86</f>
        <v>18.127098214285713</v>
      </c>
      <c r="AM86" s="35">
        <f>0</f>
        <v>0</v>
      </c>
      <c r="AN86" s="35">
        <f>AK86-AM86</f>
        <v>1344</v>
      </c>
      <c r="AO86" s="11">
        <f>AN86*AL86</f>
        <v>24362.82</v>
      </c>
      <c r="AP86" s="11" t="str">
        <f>+J86</f>
        <v>3) STOCK</v>
      </c>
    </row>
    <row r="87" spans="1:42" x14ac:dyDescent="0.25">
      <c r="A87" s="4" t="s">
        <v>36</v>
      </c>
      <c r="B87" s="5" t="s">
        <v>63</v>
      </c>
      <c r="C87" s="27" t="str">
        <f>VLOOKUP($B87,[1]SKU!$A$2:$H$1048576,2,FALSE)</f>
        <v xml:space="preserve">CHULETA CENTRO </v>
      </c>
      <c r="D87" s="26" t="str">
        <f>VLOOKUP($B87,[1]SKU!$A$2:$H$1048576,3,FALSE)</f>
        <v>CERDO</v>
      </c>
      <c r="E87" s="26" t="str">
        <f>VLOOKUP($B87,[1]SKU!$A$2:$H$1048576,4,FALSE)</f>
        <v>BRASIL</v>
      </c>
      <c r="F87" s="26" t="str">
        <f>VLOOKUP($B87,[1]SKU!$A$2:$H$1048576,5,FALSE)</f>
        <v>SEARA</v>
      </c>
      <c r="G87" s="26" t="str">
        <f>VLOOKUP($B87,[1]SKU!$A$2:$H$1048576,6,FALSE)</f>
        <v>CONGELADO</v>
      </c>
      <c r="H87" s="26" t="str">
        <f>VLOOKUP($B87,[1]SKU!$A$2:$H$1048576,7,FALSE)</f>
        <v>-</v>
      </c>
      <c r="I87" s="26" t="str">
        <f>VLOOKUP($B87,[1]SKU!$A$2:$H$1048576,8,FALSE)</f>
        <v>1PC/B - 3-4B/C</v>
      </c>
      <c r="J87" s="26" t="s">
        <v>35</v>
      </c>
      <c r="K87" s="36">
        <f>AO87</f>
        <v>24387.630000000005</v>
      </c>
      <c r="L87" s="29">
        <f>+AE87</f>
        <v>2365.7918156048781</v>
      </c>
      <c r="M87" s="50">
        <v>46558</v>
      </c>
      <c r="N87" s="32">
        <f>+K87*L87</f>
        <v>57696055.456000008</v>
      </c>
      <c r="O87" s="21">
        <f>+L87/(1-0.03)</f>
        <v>2438.9606346442042</v>
      </c>
      <c r="P87" s="21">
        <f>+L87/(1-0.07)</f>
        <v>2543.8621673170733</v>
      </c>
      <c r="Q87" s="53">
        <v>1265960</v>
      </c>
      <c r="R87" s="33">
        <v>940</v>
      </c>
      <c r="S87" s="37">
        <v>45839</v>
      </c>
      <c r="T87" s="35">
        <f>+AN87</f>
        <v>1320</v>
      </c>
      <c r="V87" s="40">
        <v>24387.63</v>
      </c>
      <c r="W87" s="40">
        <f>IF(E87="canada",V87/2.20462,IF(E87="usa",V87/2.20462,V87))</f>
        <v>24387.63</v>
      </c>
      <c r="X87" s="63">
        <f>W87/SUM($W$31)</f>
        <v>1</v>
      </c>
      <c r="Y87" s="42">
        <v>59018.06</v>
      </c>
      <c r="Z87" s="44">
        <f>Y87*AH87</f>
        <v>55476976.399999999</v>
      </c>
      <c r="AA87" s="44">
        <f>Z87/W87</f>
        <v>2274.7998226969985</v>
      </c>
      <c r="AB87" s="52">
        <f>VLOOKUP(_xlfn.CONCAT(D87,E87),[1]INTERNACIÓN!$M$5:$N$1048576,2,FALSE)*Z87</f>
        <v>2219079.0559999999</v>
      </c>
      <c r="AC87" s="43">
        <f>Z87+AB87</f>
        <v>57696055.456</v>
      </c>
      <c r="AD87" s="45" t="str">
        <f>_xlfn.CONCAT(B87,Q87)</f>
        <v>LBI-301265960</v>
      </c>
      <c r="AE87" s="43">
        <f>AC87/W87</f>
        <v>2365.7918156048781</v>
      </c>
      <c r="AF87" s="46">
        <f>IF(E87="USA",Y87/V87,IF(E87="CANADA",Y87/V87,(Y87/V87)/2.20462))</f>
        <v>1.0976947552774563</v>
      </c>
      <c r="AG87" s="12">
        <f>Y87/W87</f>
        <v>2.4199998113797854</v>
      </c>
      <c r="AH87" s="51">
        <f>IF(R87&lt;&gt;"",R87,"")</f>
        <v>940</v>
      </c>
      <c r="AI87" s="4">
        <f>W87</f>
        <v>24387.63</v>
      </c>
      <c r="AJ87" s="47">
        <f>IF(Q87&lt;&gt;"",Q87,"")</f>
        <v>1265960</v>
      </c>
      <c r="AK87" s="35">
        <v>1320</v>
      </c>
      <c r="AL87" s="4">
        <f>AI87/AK87</f>
        <v>18.475477272727275</v>
      </c>
      <c r="AM87" s="35">
        <f>0</f>
        <v>0</v>
      </c>
      <c r="AN87" s="35">
        <f>AK87-AM87</f>
        <v>1320</v>
      </c>
      <c r="AO87" s="11">
        <f>AN87*AL87</f>
        <v>24387.630000000005</v>
      </c>
      <c r="AP87" s="11" t="str">
        <f>+J87</f>
        <v>3) STOCK</v>
      </c>
    </row>
    <row r="88" spans="1:42" x14ac:dyDescent="0.25">
      <c r="A88" s="4" t="s">
        <v>36</v>
      </c>
      <c r="B88" s="5" t="s">
        <v>67</v>
      </c>
      <c r="C88" s="27" t="str">
        <f>VLOOKUP($B88,[1]SKU!$A$2:$H$1048576,2,FALSE)</f>
        <v>PULPA PIERNA</v>
      </c>
      <c r="D88" s="26" t="str">
        <f>VLOOKUP($B88,[1]SKU!$A$2:$H$1048576,3,FALSE)</f>
        <v>CERDO</v>
      </c>
      <c r="E88" s="26" t="str">
        <f>VLOOKUP($B88,[1]SKU!$A$2:$H$1048576,4,FALSE)</f>
        <v>BRASIL</v>
      </c>
      <c r="F88" s="26" t="str">
        <f>VLOOKUP($B88,[1]SKU!$A$2:$H$1048576,5,FALSE)</f>
        <v>SEARA</v>
      </c>
      <c r="G88" s="26" t="str">
        <f>VLOOKUP($B88,[1]SKU!$A$2:$H$1048576,6,FALSE)</f>
        <v>CONGELADO</v>
      </c>
      <c r="H88" s="26" t="str">
        <f>VLOOKUP($B88,[1]SKU!$A$2:$H$1048576,7,FALSE)</f>
        <v>-</v>
      </c>
      <c r="I88" s="26" t="str">
        <f>VLOOKUP($B88,[1]SKU!$A$2:$H$1048576,8,FALSE)</f>
        <v>1PC/B - 2B/C</v>
      </c>
      <c r="J88" s="26" t="s">
        <v>35</v>
      </c>
      <c r="K88" s="36">
        <f>AO88</f>
        <v>23961</v>
      </c>
      <c r="L88" s="29">
        <f>+AE88</f>
        <v>2923.8946879999999</v>
      </c>
      <c r="M88" s="50">
        <v>46541</v>
      </c>
      <c r="N88" s="32">
        <f>+K88*L88</f>
        <v>70059440.619167998</v>
      </c>
      <c r="O88" s="21">
        <f>+L88/(1-0.03)</f>
        <v>3014.3244206185568</v>
      </c>
      <c r="P88" s="21">
        <f>+L88/(1-0.07)</f>
        <v>3143.972782795699</v>
      </c>
      <c r="Q88" s="56" t="s">
        <v>68</v>
      </c>
      <c r="R88" s="4">
        <v>940.28</v>
      </c>
      <c r="S88" s="37">
        <v>45839</v>
      </c>
      <c r="T88" s="35">
        <f>+AN88</f>
        <v>1175</v>
      </c>
      <c r="U88" s="39" t="s">
        <v>66</v>
      </c>
      <c r="V88" s="40">
        <v>23961</v>
      </c>
      <c r="W88" s="40">
        <f>IF(E88="canada",V88/2.20462,IF(E88="usa",V88/2.20462,V88))</f>
        <v>23961</v>
      </c>
      <c r="X88" s="63">
        <f>W88/SUM($W$4)</f>
        <v>1</v>
      </c>
      <c r="Y88" s="42">
        <v>71643.39</v>
      </c>
      <c r="Z88" s="44">
        <f>Y88*AH88</f>
        <v>67364846.749200001</v>
      </c>
      <c r="AA88" s="44">
        <f>Z88/W88</f>
        <v>2811.4371999999998</v>
      </c>
      <c r="AB88" s="52">
        <f>VLOOKUP(_xlfn.CONCAT(D88,E88),[1]INTERNACIÓN!$M$5:$N$1048576,2,FALSE)*Z88</f>
        <v>2694593.8699680003</v>
      </c>
      <c r="AC88" s="43">
        <f>Z88+AB88</f>
        <v>70059440.619167998</v>
      </c>
      <c r="AD88" s="45" t="str">
        <f>_xlfn.CONCAT(B88,Q88)</f>
        <v>LWS-571261158</v>
      </c>
      <c r="AE88" s="43">
        <f>AC88/W88</f>
        <v>2923.8946879999999</v>
      </c>
      <c r="AF88" s="46">
        <f>IF(E88="USA",Y88/V88,IF(E88="CANADA",Y88/V88,(Y88/V88)/2.20462))</f>
        <v>1.3562427992125627</v>
      </c>
      <c r="AG88" s="12">
        <f>Y88/W88</f>
        <v>2.9899999999999998</v>
      </c>
      <c r="AH88" s="51">
        <f>IF(R88&lt;&gt;"",R88,"")</f>
        <v>940.28</v>
      </c>
      <c r="AI88" s="4">
        <f>W88</f>
        <v>23961</v>
      </c>
      <c r="AJ88" s="47" t="str">
        <f>IF(Q88&lt;&gt;"",Q88,"")</f>
        <v>1261158</v>
      </c>
      <c r="AK88" s="35">
        <v>1175</v>
      </c>
      <c r="AL88" s="4">
        <f>AI88/AK88</f>
        <v>20.392340425531916</v>
      </c>
      <c r="AM88" s="35">
        <f>0</f>
        <v>0</v>
      </c>
      <c r="AN88" s="35">
        <f>AK88-AM88</f>
        <v>1175</v>
      </c>
      <c r="AO88" s="11">
        <f>AN88*AL88</f>
        <v>23961</v>
      </c>
      <c r="AP88" s="11" t="str">
        <f>+J88</f>
        <v>3) STOCK</v>
      </c>
    </row>
    <row r="89" spans="1:42" x14ac:dyDescent="0.25">
      <c r="A89" s="4" t="s">
        <v>36</v>
      </c>
      <c r="B89" s="5" t="s">
        <v>67</v>
      </c>
      <c r="C89" s="27" t="str">
        <f>VLOOKUP($B89,[1]SKU!$A$2:$H$1048576,2,FALSE)</f>
        <v>PULPA PIERNA</v>
      </c>
      <c r="D89" s="26" t="str">
        <f>VLOOKUP($B89,[1]SKU!$A$2:$H$1048576,3,FALSE)</f>
        <v>CERDO</v>
      </c>
      <c r="E89" s="26" t="str">
        <f>VLOOKUP($B89,[1]SKU!$A$2:$H$1048576,4,FALSE)</f>
        <v>BRASIL</v>
      </c>
      <c r="F89" s="26" t="str">
        <f>VLOOKUP($B89,[1]SKU!$A$2:$H$1048576,5,FALSE)</f>
        <v>SEARA</v>
      </c>
      <c r="G89" s="26" t="str">
        <f>VLOOKUP($B89,[1]SKU!$A$2:$H$1048576,6,FALSE)</f>
        <v>CONGELADO</v>
      </c>
      <c r="H89" s="26" t="str">
        <f>VLOOKUP($B89,[1]SKU!$A$2:$H$1048576,7,FALSE)</f>
        <v>-</v>
      </c>
      <c r="I89" s="26" t="str">
        <f>VLOOKUP($B89,[1]SKU!$A$2:$H$1048576,8,FALSE)</f>
        <v>1PC/B - 2B/C</v>
      </c>
      <c r="J89" s="26" t="s">
        <v>35</v>
      </c>
      <c r="K89" s="36">
        <f>AO89</f>
        <v>23995.84</v>
      </c>
      <c r="L89" s="29">
        <f>+AE89</f>
        <v>2904.3366683878539</v>
      </c>
      <c r="M89" s="50">
        <v>46541</v>
      </c>
      <c r="N89" s="32">
        <f>+K89*L89</f>
        <v>69691998.000768006</v>
      </c>
      <c r="O89" s="21">
        <f>+L89/(1-0.03)</f>
        <v>2994.1615138019115</v>
      </c>
      <c r="P89" s="21">
        <f>+L89/(1-0.07)</f>
        <v>3122.9426541804883</v>
      </c>
      <c r="Q89" s="56">
        <v>1260796</v>
      </c>
      <c r="R89" s="4">
        <v>940.28</v>
      </c>
      <c r="S89" s="37">
        <v>45839</v>
      </c>
      <c r="T89" s="35">
        <f>+AN89</f>
        <v>1138</v>
      </c>
      <c r="U89" s="39" t="s">
        <v>70</v>
      </c>
      <c r="V89" s="40">
        <v>23995.84</v>
      </c>
      <c r="W89" s="40">
        <f>IF(E89="canada",V89/2.20462,IF(E89="usa",V89/2.20462,V89))</f>
        <v>23995.84</v>
      </c>
      <c r="X89" s="63">
        <f>W89/SUM($W$5)</f>
        <v>1</v>
      </c>
      <c r="Y89" s="42">
        <v>71267.64</v>
      </c>
      <c r="Z89" s="44">
        <f>Y89*AH89</f>
        <v>67011536.5392</v>
      </c>
      <c r="AA89" s="44">
        <f>Z89/W89</f>
        <v>2792.6314119113981</v>
      </c>
      <c r="AB89" s="52">
        <f>VLOOKUP(_xlfn.CONCAT(D89,E89),[1]INTERNACIÓN!$M$5:$N$1048576,2,FALSE)*Z89</f>
        <v>2680461.4615680003</v>
      </c>
      <c r="AC89" s="43">
        <f>Z89+AB89</f>
        <v>69691998.000768006</v>
      </c>
      <c r="AD89" s="45" t="str">
        <f>_xlfn.CONCAT(B89,Q89)</f>
        <v>LWS-571260796</v>
      </c>
      <c r="AE89" s="43">
        <f>AC89/W89</f>
        <v>2904.3366683878539</v>
      </c>
      <c r="AF89" s="46">
        <f>IF(E89="USA",Y89/V89,IF(E89="CANADA",Y89/V89,(Y89/V89)/2.20462))</f>
        <v>1.347170850289541</v>
      </c>
      <c r="AG89" s="12">
        <f>Y89/W89</f>
        <v>2.9699997999653274</v>
      </c>
      <c r="AH89" s="51">
        <f>IF(R89&lt;&gt;"",R89,"")</f>
        <v>940.28</v>
      </c>
      <c r="AI89" s="4">
        <f>W89</f>
        <v>23995.84</v>
      </c>
      <c r="AJ89" s="47">
        <f>IF(Q89&lt;&gt;"",Q89,"")</f>
        <v>1260796</v>
      </c>
      <c r="AK89" s="35">
        <v>1138</v>
      </c>
      <c r="AL89" s="4">
        <f>AI89/AK89</f>
        <v>21.08597539543058</v>
      </c>
      <c r="AM89" s="35">
        <f>0</f>
        <v>0</v>
      </c>
      <c r="AN89" s="35">
        <f>AK89-AM89</f>
        <v>1138</v>
      </c>
      <c r="AO89" s="11">
        <f>AN89*AL89</f>
        <v>23995.84</v>
      </c>
      <c r="AP89" s="11" t="str">
        <f>+J89</f>
        <v>3) STOCK</v>
      </c>
    </row>
    <row r="90" spans="1:42" x14ac:dyDescent="0.25">
      <c r="A90" s="4" t="s">
        <v>36</v>
      </c>
      <c r="B90" s="5">
        <v>966</v>
      </c>
      <c r="C90" s="27" t="str">
        <f>VLOOKUP($B90,[1]SKU!$A$2:$H$1048576,2,FALSE)</f>
        <v>POSTA PALETA</v>
      </c>
      <c r="D90" s="26" t="str">
        <f>VLOOKUP($B90,[1]SKU!$A$2:$H$1048576,3,FALSE)</f>
        <v>VACUNO</v>
      </c>
      <c r="E90" s="26" t="str">
        <f>VLOOKUP($B90,[1]SKU!$A$2:$H$1048576,4,FALSE)</f>
        <v>BRASIL</v>
      </c>
      <c r="F90" s="26" t="str">
        <f>VLOOKUP($B90,[1]SKU!$A$2:$H$1048576,5,FALSE)</f>
        <v>FRIBOI</v>
      </c>
      <c r="G90" s="26" t="str">
        <f>VLOOKUP($B90,[1]SKU!$A$2:$H$1048576,6,FALSE)</f>
        <v>ENFRIADO</v>
      </c>
      <c r="H90" s="26" t="str">
        <f>VLOOKUP($B90,[1]SKU!$A$2:$H$1048576,7,FALSE)</f>
        <v>V</v>
      </c>
      <c r="I90" s="26" t="str">
        <f>VLOOKUP($B90,[1]SKU!$A$2:$H$1048576,8,FALSE)</f>
        <v>1PC/B - 3-8B/C</v>
      </c>
      <c r="J90" s="26" t="s">
        <v>35</v>
      </c>
      <c r="K90" s="36">
        <f t="shared" ref="K90:K96" si="195">AO90</f>
        <v>4675.04</v>
      </c>
      <c r="L90" s="29">
        <f t="shared" ref="L90:L96" si="196">+AE90</f>
        <v>5632.727987493583</v>
      </c>
      <c r="M90" s="50">
        <v>45921</v>
      </c>
      <c r="N90" s="32">
        <f t="shared" ref="N90:N96" si="197">+K90*L90</f>
        <v>26333228.650651999</v>
      </c>
      <c r="O90" s="21">
        <f t="shared" ref="O90:O96" si="198">+L90/(1-0.03)</f>
        <v>5806.9360695810137</v>
      </c>
      <c r="P90" s="21">
        <f t="shared" ref="P90:P96" si="199">+L90/(1-0.07)</f>
        <v>6056.6967607457882</v>
      </c>
      <c r="Q90" s="56" t="s">
        <v>69</v>
      </c>
      <c r="R90" s="4">
        <v>940.28</v>
      </c>
      <c r="S90" s="37">
        <v>45839</v>
      </c>
      <c r="T90" s="35">
        <f t="shared" ref="T90:T96" si="200">+AN90</f>
        <v>239</v>
      </c>
      <c r="U90" s="39" t="s">
        <v>64</v>
      </c>
      <c r="V90" s="40">
        <v>4675.04</v>
      </c>
      <c r="W90" s="40">
        <f t="shared" ref="W90:W96" si="201">IF(E90="canada",V90/2.20462,IF(E90="usa",V90/2.20462,V90))</f>
        <v>4675.04</v>
      </c>
      <c r="X90" s="41">
        <f>SUM(W90)/SUM($W$6:$W$13)</f>
        <v>0.19471453074012168</v>
      </c>
      <c r="Y90" s="42">
        <v>27190.03</v>
      </c>
      <c r="Z90" s="44">
        <f t="shared" ref="Z90:Z96" si="202">Y90*AH90</f>
        <v>25566241.408399999</v>
      </c>
      <c r="AA90" s="44">
        <f t="shared" ref="AA90:AA96" si="203">Z90/W90</f>
        <v>5468.6679490228962</v>
      </c>
      <c r="AB90" s="52">
        <f>VLOOKUP(_xlfn.CONCAT(D90,E90),[1]INTERNACIÓN!$M$5:$N$1048576,2,FALSE)*Z90</f>
        <v>766987.24225199991</v>
      </c>
      <c r="AC90" s="43">
        <f t="shared" ref="AC90:AC96" si="204">Z90+AB90</f>
        <v>26333228.650651999</v>
      </c>
      <c r="AD90" s="45" t="str">
        <f t="shared" ref="AD90:AD96" si="205">_xlfn.CONCAT(B90,Q90)</f>
        <v>96661703002-2</v>
      </c>
      <c r="AE90" s="43">
        <f t="shared" ref="AE90:AE96" si="206">AC90/W90</f>
        <v>5632.727987493583</v>
      </c>
      <c r="AF90" s="46">
        <f t="shared" ref="AF90:AF96" si="207">IF(E90="USA",Y90/V90,IF(E90="CANADA",Y90/V90,(Y90/V90)/2.20462))</f>
        <v>2.6380961051332883</v>
      </c>
      <c r="AG90" s="12">
        <f t="shared" ref="AG90:AG96" si="208">Y90/W90</f>
        <v>5.8159994352989495</v>
      </c>
      <c r="AH90" s="51">
        <f t="shared" ref="AH90:AH96" si="209">IF(R90&lt;&gt;"",R90,"")</f>
        <v>940.28</v>
      </c>
      <c r="AI90" s="4">
        <f t="shared" ref="AI90:AI96" si="210">W90</f>
        <v>4675.04</v>
      </c>
      <c r="AJ90" s="47" t="str">
        <f t="shared" ref="AJ90:AJ96" si="211">IF(Q90&lt;&gt;"",Q90,"")</f>
        <v>61703002-2</v>
      </c>
      <c r="AK90" s="35">
        <v>239</v>
      </c>
      <c r="AL90" s="4">
        <f t="shared" ref="AL90:AL96" si="212">AI90/AK90</f>
        <v>19.560836820083683</v>
      </c>
      <c r="AM90" s="35">
        <f>0</f>
        <v>0</v>
      </c>
      <c r="AN90" s="35">
        <f t="shared" ref="AN90:AN96" si="213">AK90-AM90</f>
        <v>239</v>
      </c>
      <c r="AO90" s="11">
        <f t="shared" ref="AO90:AO96" si="214">AN90*AL90</f>
        <v>4675.04</v>
      </c>
      <c r="AP90" s="11" t="str">
        <f t="shared" ref="AP90:AP96" si="215">+J90</f>
        <v>3) STOCK</v>
      </c>
    </row>
    <row r="91" spans="1:42" x14ac:dyDescent="0.25">
      <c r="A91" s="4" t="s">
        <v>36</v>
      </c>
      <c r="B91" s="5">
        <v>968</v>
      </c>
      <c r="C91" s="27" t="str">
        <f>VLOOKUP($B91,[1]SKU!$A$2:$H$1048576,2,FALSE)</f>
        <v>HUACHALOMO</v>
      </c>
      <c r="D91" s="26" t="str">
        <f>VLOOKUP($B91,[1]SKU!$A$2:$H$1048576,3,FALSE)</f>
        <v>VACUNO</v>
      </c>
      <c r="E91" s="26" t="str">
        <f>VLOOKUP($B91,[1]SKU!$A$2:$H$1048576,4,FALSE)</f>
        <v>BRASIL</v>
      </c>
      <c r="F91" s="26" t="str">
        <f>VLOOKUP($B91,[1]SKU!$A$2:$H$1048576,5,FALSE)</f>
        <v>FRIBOI</v>
      </c>
      <c r="G91" s="26" t="str">
        <f>VLOOKUP($B91,[1]SKU!$A$2:$H$1048576,6,FALSE)</f>
        <v>ENFRIADO</v>
      </c>
      <c r="H91" s="26" t="str">
        <f>VLOOKUP($B91,[1]SKU!$A$2:$H$1048576,7,FALSE)</f>
        <v>V</v>
      </c>
      <c r="I91" s="26" t="str">
        <f>VLOOKUP($B91,[1]SKU!$A$2:$H$1048576,8,FALSE)</f>
        <v>1PC/B - 3-13B/C</v>
      </c>
      <c r="J91" s="26" t="s">
        <v>35</v>
      </c>
      <c r="K91" s="36">
        <f t="shared" si="195"/>
        <v>4529.6260000000002</v>
      </c>
      <c r="L91" s="29">
        <f t="shared" si="196"/>
        <v>5632.7275046814011</v>
      </c>
      <c r="M91" s="50">
        <v>45921</v>
      </c>
      <c r="N91" s="32">
        <f t="shared" si="197"/>
        <v>25514148.956119996</v>
      </c>
      <c r="O91" s="21">
        <f t="shared" si="198"/>
        <v>5806.9355718364959</v>
      </c>
      <c r="P91" s="21">
        <f t="shared" si="199"/>
        <v>6056.6962415929047</v>
      </c>
      <c r="Q91" s="56" t="s">
        <v>69</v>
      </c>
      <c r="R91" s="4">
        <v>940.28</v>
      </c>
      <c r="S91" s="37">
        <v>45839</v>
      </c>
      <c r="T91" s="35">
        <f t="shared" si="200"/>
        <v>244</v>
      </c>
      <c r="U91" s="39" t="s">
        <v>64</v>
      </c>
      <c r="V91" s="40">
        <v>4529.6260000000002</v>
      </c>
      <c r="W91" s="40">
        <f t="shared" si="201"/>
        <v>4529.6260000000002</v>
      </c>
      <c r="X91" s="41">
        <f t="shared" ref="X91:X97" si="216">SUM(W91)/SUM($W$6:$W$13)</f>
        <v>0.18865806517553957</v>
      </c>
      <c r="Y91" s="42">
        <v>26344.3</v>
      </c>
      <c r="Z91" s="44">
        <f t="shared" si="202"/>
        <v>24771018.403999999</v>
      </c>
      <c r="AA91" s="44">
        <f t="shared" si="203"/>
        <v>5468.667480273205</v>
      </c>
      <c r="AB91" s="52">
        <f>VLOOKUP(_xlfn.CONCAT(D91,E91),[1]INTERNACIÓN!$M$5:$N$1048576,2,FALSE)*Z91</f>
        <v>743130.55211999989</v>
      </c>
      <c r="AC91" s="43">
        <f t="shared" si="204"/>
        <v>25514148.956119999</v>
      </c>
      <c r="AD91" s="45" t="str">
        <f t="shared" si="205"/>
        <v>96861703002-2</v>
      </c>
      <c r="AE91" s="43">
        <f t="shared" si="206"/>
        <v>5632.7275046814011</v>
      </c>
      <c r="AF91" s="46">
        <f t="shared" si="207"/>
        <v>2.6380958790075217</v>
      </c>
      <c r="AG91" s="12">
        <f t="shared" si="208"/>
        <v>5.8159989367775617</v>
      </c>
      <c r="AH91" s="51">
        <f t="shared" si="209"/>
        <v>940.28</v>
      </c>
      <c r="AI91" s="4">
        <f t="shared" si="210"/>
        <v>4529.6260000000002</v>
      </c>
      <c r="AJ91" s="47" t="str">
        <f t="shared" si="211"/>
        <v>61703002-2</v>
      </c>
      <c r="AK91" s="35">
        <v>244</v>
      </c>
      <c r="AL91" s="4">
        <f t="shared" si="212"/>
        <v>18.564040983606557</v>
      </c>
      <c r="AM91" s="35">
        <f>0</f>
        <v>0</v>
      </c>
      <c r="AN91" s="35">
        <f t="shared" si="213"/>
        <v>244</v>
      </c>
      <c r="AO91" s="11">
        <f t="shared" si="214"/>
        <v>4529.6260000000002</v>
      </c>
      <c r="AP91" s="11" t="str">
        <f t="shared" si="215"/>
        <v>3) STOCK</v>
      </c>
    </row>
    <row r="92" spans="1:42" x14ac:dyDescent="0.25">
      <c r="A92" s="4" t="s">
        <v>36</v>
      </c>
      <c r="B92" s="5">
        <v>973</v>
      </c>
      <c r="C92" s="27" t="str">
        <f>VLOOKUP($B92,[1]SKU!$A$2:$H$1048576,2,FALSE)</f>
        <v>ABASTERO</v>
      </c>
      <c r="D92" s="26" t="str">
        <f>VLOOKUP($B92,[1]SKU!$A$2:$H$1048576,3,FALSE)</f>
        <v>VACUNO</v>
      </c>
      <c r="E92" s="26" t="str">
        <f>VLOOKUP($B92,[1]SKU!$A$2:$H$1048576,4,FALSE)</f>
        <v>BRASIL</v>
      </c>
      <c r="F92" s="26" t="str">
        <f>VLOOKUP($B92,[1]SKU!$A$2:$H$1048576,5,FALSE)</f>
        <v>FRIBOI</v>
      </c>
      <c r="G92" s="26" t="str">
        <f>VLOOKUP($B92,[1]SKU!$A$2:$H$1048576,6,FALSE)</f>
        <v>ENFRIADO</v>
      </c>
      <c r="H92" s="26" t="str">
        <f>VLOOKUP($B92,[1]SKU!$A$2:$H$1048576,7,FALSE)</f>
        <v>V</v>
      </c>
      <c r="I92" s="26" t="str">
        <f>VLOOKUP($B92,[1]SKU!$A$2:$H$1048576,8,FALSE)</f>
        <v>1PC/B - 8-25B/C</v>
      </c>
      <c r="J92" s="26" t="s">
        <v>35</v>
      </c>
      <c r="K92" s="36">
        <f t="shared" si="195"/>
        <v>1616.8330000000001</v>
      </c>
      <c r="L92" s="29">
        <f t="shared" si="196"/>
        <v>5632.7280983255541</v>
      </c>
      <c r="M92" s="50">
        <v>45921</v>
      </c>
      <c r="N92" s="32">
        <f t="shared" si="197"/>
        <v>9107180.6694000009</v>
      </c>
      <c r="O92" s="21">
        <f t="shared" si="198"/>
        <v>5806.9361838407776</v>
      </c>
      <c r="P92" s="21">
        <f t="shared" si="199"/>
        <v>6056.6968799199512</v>
      </c>
      <c r="Q92" s="56" t="s">
        <v>69</v>
      </c>
      <c r="R92" s="4">
        <v>940.28</v>
      </c>
      <c r="S92" s="37">
        <v>45839</v>
      </c>
      <c r="T92" s="35">
        <f t="shared" si="200"/>
        <v>73</v>
      </c>
      <c r="U92" s="39" t="s">
        <v>64</v>
      </c>
      <c r="V92" s="40">
        <v>1616.8330000000001</v>
      </c>
      <c r="W92" s="40">
        <f t="shared" si="201"/>
        <v>1616.8330000000001</v>
      </c>
      <c r="X92" s="41">
        <f t="shared" si="216"/>
        <v>6.7340788288473077E-2</v>
      </c>
      <c r="Y92" s="42">
        <v>9403.5</v>
      </c>
      <c r="Z92" s="44">
        <f t="shared" si="202"/>
        <v>8841922.9800000004</v>
      </c>
      <c r="AA92" s="44">
        <f t="shared" si="203"/>
        <v>5468.6680566267514</v>
      </c>
      <c r="AB92" s="52">
        <f>VLOOKUP(_xlfn.CONCAT(D92,E92),[1]INTERNACIÓN!$M$5:$N$1048576,2,FALSE)*Z92</f>
        <v>265257.68940000003</v>
      </c>
      <c r="AC92" s="43">
        <f t="shared" si="204"/>
        <v>9107180.6694000009</v>
      </c>
      <c r="AD92" s="45" t="str">
        <f t="shared" si="205"/>
        <v>97361703002-2</v>
      </c>
      <c r="AE92" s="43">
        <f t="shared" si="206"/>
        <v>5632.7280983255541</v>
      </c>
      <c r="AF92" s="46">
        <f t="shared" si="207"/>
        <v>2.6380961570415979</v>
      </c>
      <c r="AG92" s="12">
        <f t="shared" si="208"/>
        <v>5.8159995497370476</v>
      </c>
      <c r="AH92" s="51">
        <f t="shared" si="209"/>
        <v>940.28</v>
      </c>
      <c r="AI92" s="4">
        <f t="shared" si="210"/>
        <v>1616.8330000000001</v>
      </c>
      <c r="AJ92" s="47" t="str">
        <f t="shared" si="211"/>
        <v>61703002-2</v>
      </c>
      <c r="AK92" s="35">
        <v>73</v>
      </c>
      <c r="AL92" s="4">
        <f t="shared" si="212"/>
        <v>22.148397260273974</v>
      </c>
      <c r="AM92" s="35">
        <f>0</f>
        <v>0</v>
      </c>
      <c r="AN92" s="35">
        <f t="shared" si="213"/>
        <v>73</v>
      </c>
      <c r="AO92" s="11">
        <f t="shared" si="214"/>
        <v>1616.8330000000001</v>
      </c>
      <c r="AP92" s="11" t="str">
        <f t="shared" si="215"/>
        <v>3) STOCK</v>
      </c>
    </row>
    <row r="93" spans="1:42" x14ac:dyDescent="0.25">
      <c r="A93" s="4" t="s">
        <v>36</v>
      </c>
      <c r="B93" s="5">
        <v>974</v>
      </c>
      <c r="C93" s="27" t="str">
        <f>VLOOKUP($B93,[1]SKU!$A$2:$H$1048576,2,FALSE)</f>
        <v>CHOCLILLO</v>
      </c>
      <c r="D93" s="26" t="str">
        <f>VLOOKUP($B93,[1]SKU!$A$2:$H$1048576,3,FALSE)</f>
        <v>VACUNO</v>
      </c>
      <c r="E93" s="26" t="str">
        <f>VLOOKUP($B93,[1]SKU!$A$2:$H$1048576,4,FALSE)</f>
        <v>BRASIL</v>
      </c>
      <c r="F93" s="26" t="str">
        <f>VLOOKUP($B93,[1]SKU!$A$2:$H$1048576,5,FALSE)</f>
        <v>FRIBOI</v>
      </c>
      <c r="G93" s="26" t="str">
        <f>VLOOKUP($B93,[1]SKU!$A$2:$H$1048576,6,FALSE)</f>
        <v>ENFRIADO</v>
      </c>
      <c r="H93" s="26" t="str">
        <f>VLOOKUP($B93,[1]SKU!$A$2:$H$1048576,7,FALSE)</f>
        <v>V</v>
      </c>
      <c r="I93" s="26" t="str">
        <f>VLOOKUP($B93,[1]SKU!$A$2:$H$1048576,8,FALSE)</f>
        <v>1PC/B - 8-28B/C</v>
      </c>
      <c r="J93" s="26" t="s">
        <v>35</v>
      </c>
      <c r="K93" s="36">
        <f t="shared" si="195"/>
        <v>1434.38</v>
      </c>
      <c r="L93" s="29">
        <f t="shared" si="196"/>
        <v>5632.7257795981532</v>
      </c>
      <c r="M93" s="50">
        <v>45921</v>
      </c>
      <c r="N93" s="32">
        <f t="shared" si="197"/>
        <v>8079469.2037399998</v>
      </c>
      <c r="O93" s="21">
        <f t="shared" si="198"/>
        <v>5806.9337934001578</v>
      </c>
      <c r="P93" s="21">
        <f t="shared" si="199"/>
        <v>6056.6943866646816</v>
      </c>
      <c r="Q93" s="56" t="s">
        <v>69</v>
      </c>
      <c r="R93" s="4">
        <v>940.28</v>
      </c>
      <c r="S93" s="37">
        <v>45839</v>
      </c>
      <c r="T93" s="35">
        <f t="shared" si="200"/>
        <v>68</v>
      </c>
      <c r="U93" s="39" t="s">
        <v>64</v>
      </c>
      <c r="V93" s="40">
        <v>1434.38</v>
      </c>
      <c r="W93" s="40">
        <f t="shared" si="201"/>
        <v>1434.38</v>
      </c>
      <c r="X93" s="41">
        <f t="shared" si="216"/>
        <v>5.9741655387550857E-2</v>
      </c>
      <c r="Y93" s="42">
        <v>8342.35</v>
      </c>
      <c r="Z93" s="44">
        <f t="shared" si="202"/>
        <v>7844144.858</v>
      </c>
      <c r="AA93" s="44">
        <f t="shared" si="203"/>
        <v>5468.6658054351001</v>
      </c>
      <c r="AB93" s="52">
        <f>VLOOKUP(_xlfn.CONCAT(D93,E93),[1]INTERNACIÓN!$M$5:$N$1048576,2,FALSE)*Z93</f>
        <v>235324.34573999999</v>
      </c>
      <c r="AC93" s="43">
        <f t="shared" si="204"/>
        <v>8079469.2037399998</v>
      </c>
      <c r="AD93" s="45" t="str">
        <f t="shared" si="205"/>
        <v>97461703002-2</v>
      </c>
      <c r="AE93" s="43">
        <f t="shared" si="206"/>
        <v>5632.7257795981532</v>
      </c>
      <c r="AF93" s="46">
        <f t="shared" si="207"/>
        <v>2.638095071062347</v>
      </c>
      <c r="AG93" s="12">
        <f t="shared" si="208"/>
        <v>5.815997155565471</v>
      </c>
      <c r="AH93" s="51">
        <f t="shared" si="209"/>
        <v>940.28</v>
      </c>
      <c r="AI93" s="4">
        <f t="shared" si="210"/>
        <v>1434.38</v>
      </c>
      <c r="AJ93" s="47" t="str">
        <f t="shared" si="211"/>
        <v>61703002-2</v>
      </c>
      <c r="AK93" s="35">
        <v>68</v>
      </c>
      <c r="AL93" s="4">
        <f t="shared" si="212"/>
        <v>21.093823529411765</v>
      </c>
      <c r="AM93" s="35">
        <f>0</f>
        <v>0</v>
      </c>
      <c r="AN93" s="35">
        <f t="shared" si="213"/>
        <v>68</v>
      </c>
      <c r="AO93" s="11">
        <f t="shared" si="214"/>
        <v>1434.38</v>
      </c>
      <c r="AP93" s="11" t="str">
        <f t="shared" si="215"/>
        <v>3) STOCK</v>
      </c>
    </row>
    <row r="94" spans="1:42" x14ac:dyDescent="0.25">
      <c r="A94" s="4" t="s">
        <v>36</v>
      </c>
      <c r="B94" s="5">
        <v>975</v>
      </c>
      <c r="C94" s="27" t="str">
        <f>VLOOKUP($B94,[1]SKU!$A$2:$H$1048576,2,FALSE)</f>
        <v>PUNTA PALETA</v>
      </c>
      <c r="D94" s="26" t="str">
        <f>VLOOKUP($B94,[1]SKU!$A$2:$H$1048576,3,FALSE)</f>
        <v>VACUNO</v>
      </c>
      <c r="E94" s="26" t="str">
        <f>VLOOKUP($B94,[1]SKU!$A$2:$H$1048576,4,FALSE)</f>
        <v>BRASIL</v>
      </c>
      <c r="F94" s="26" t="str">
        <f>VLOOKUP($B94,[1]SKU!$A$2:$H$1048576,5,FALSE)</f>
        <v>FRIBOI</v>
      </c>
      <c r="G94" s="26" t="str">
        <f>VLOOKUP($B94,[1]SKU!$A$2:$H$1048576,6,FALSE)</f>
        <v>ENFRIADO</v>
      </c>
      <c r="H94" s="26" t="str">
        <f>VLOOKUP($B94,[1]SKU!$A$2:$H$1048576,7,FALSE)</f>
        <v>V</v>
      </c>
      <c r="I94" s="26" t="str">
        <f>VLOOKUP($B94,[1]SKU!$A$2:$H$1048576,8,FALSE)</f>
        <v>1PC/B - 8-25B/C</v>
      </c>
      <c r="J94" s="26" t="s">
        <v>35</v>
      </c>
      <c r="K94" s="36">
        <f t="shared" si="195"/>
        <v>1988.546</v>
      </c>
      <c r="L94" s="29">
        <f t="shared" si="196"/>
        <v>5632.7268122497535</v>
      </c>
      <c r="M94" s="50">
        <v>45921</v>
      </c>
      <c r="N94" s="32">
        <f t="shared" si="197"/>
        <v>11200936.371591998</v>
      </c>
      <c r="O94" s="21">
        <f t="shared" si="198"/>
        <v>5806.9348579894368</v>
      </c>
      <c r="P94" s="21">
        <f t="shared" si="199"/>
        <v>6056.695497042746</v>
      </c>
      <c r="Q94" s="56" t="s">
        <v>69</v>
      </c>
      <c r="R94" s="4">
        <v>940.28</v>
      </c>
      <c r="S94" s="37">
        <v>45839</v>
      </c>
      <c r="T94" s="35">
        <f t="shared" si="200"/>
        <v>95</v>
      </c>
      <c r="U94" s="39" t="s">
        <v>64</v>
      </c>
      <c r="V94" s="40">
        <v>1988.546</v>
      </c>
      <c r="W94" s="40">
        <f t="shared" si="201"/>
        <v>1988.546</v>
      </c>
      <c r="X94" s="41">
        <f t="shared" si="216"/>
        <v>8.2822564351352296E-2</v>
      </c>
      <c r="Y94" s="42">
        <v>11565.38</v>
      </c>
      <c r="Z94" s="44">
        <f t="shared" si="202"/>
        <v>10874695.506399998</v>
      </c>
      <c r="AA94" s="44">
        <f t="shared" si="203"/>
        <v>5468.6668080094696</v>
      </c>
      <c r="AB94" s="52">
        <f>VLOOKUP(_xlfn.CONCAT(D94,E94),[1]INTERNACIÓN!$M$5:$N$1048576,2,FALSE)*Z94</f>
        <v>326240.86519199994</v>
      </c>
      <c r="AC94" s="43">
        <f t="shared" si="204"/>
        <v>11200936.371591998</v>
      </c>
      <c r="AD94" s="45" t="str">
        <f t="shared" si="205"/>
        <v>97561703002-2</v>
      </c>
      <c r="AE94" s="43">
        <f t="shared" si="206"/>
        <v>5632.7268122497535</v>
      </c>
      <c r="AF94" s="46">
        <f t="shared" si="207"/>
        <v>2.6380955547061817</v>
      </c>
      <c r="AG94" s="12">
        <f t="shared" si="208"/>
        <v>5.8159982218163417</v>
      </c>
      <c r="AH94" s="51">
        <f t="shared" si="209"/>
        <v>940.28</v>
      </c>
      <c r="AI94" s="4">
        <f t="shared" si="210"/>
        <v>1988.546</v>
      </c>
      <c r="AJ94" s="47" t="str">
        <f t="shared" si="211"/>
        <v>61703002-2</v>
      </c>
      <c r="AK94" s="35">
        <v>95</v>
      </c>
      <c r="AL94" s="4">
        <f t="shared" si="212"/>
        <v>20.932063157894738</v>
      </c>
      <c r="AM94" s="35">
        <f>0</f>
        <v>0</v>
      </c>
      <c r="AN94" s="35">
        <f t="shared" si="213"/>
        <v>95</v>
      </c>
      <c r="AO94" s="11">
        <f t="shared" si="214"/>
        <v>1988.546</v>
      </c>
      <c r="AP94" s="11" t="str">
        <f t="shared" si="215"/>
        <v>3) STOCK</v>
      </c>
    </row>
    <row r="95" spans="1:42" x14ac:dyDescent="0.25">
      <c r="A95" s="4" t="s">
        <v>36</v>
      </c>
      <c r="B95" s="5">
        <v>976</v>
      </c>
      <c r="C95" s="27" t="str">
        <f>VLOOKUP($B95,[1]SKU!$A$2:$H$1048576,2,FALSE)</f>
        <v>SOBRECOSTILLA</v>
      </c>
      <c r="D95" s="26" t="str">
        <f>VLOOKUP($B95,[1]SKU!$A$2:$H$1048576,3,FALSE)</f>
        <v>VACUNO</v>
      </c>
      <c r="E95" s="26" t="str">
        <f>VLOOKUP($B95,[1]SKU!$A$2:$H$1048576,4,FALSE)</f>
        <v>BRASIL</v>
      </c>
      <c r="F95" s="26" t="str">
        <f>VLOOKUP($B95,[1]SKU!$A$2:$H$1048576,5,FALSE)</f>
        <v>FRIBOI</v>
      </c>
      <c r="G95" s="26" t="str">
        <f>VLOOKUP($B95,[1]SKU!$A$2:$H$1048576,6,FALSE)</f>
        <v>ENFRIADO</v>
      </c>
      <c r="H95" s="26" t="str">
        <f>VLOOKUP($B95,[1]SKU!$A$2:$H$1048576,7,FALSE)</f>
        <v>V</v>
      </c>
      <c r="I95" s="26" t="str">
        <f>VLOOKUP($B95,[1]SKU!$A$2:$H$1048576,8,FALSE)</f>
        <v>1PC/B - 3-20B/C</v>
      </c>
      <c r="J95" s="26" t="s">
        <v>35</v>
      </c>
      <c r="K95" s="36">
        <f t="shared" si="195"/>
        <v>5231.1380000000008</v>
      </c>
      <c r="L95" s="29">
        <f t="shared" si="196"/>
        <v>5632.7287921136849</v>
      </c>
      <c r="M95" s="50">
        <v>45921</v>
      </c>
      <c r="N95" s="32">
        <f t="shared" si="197"/>
        <v>29465581.628120001</v>
      </c>
      <c r="O95" s="21">
        <f t="shared" si="198"/>
        <v>5806.9368990862731</v>
      </c>
      <c r="P95" s="21">
        <f t="shared" si="199"/>
        <v>6056.6976259286939</v>
      </c>
      <c r="Q95" s="56" t="s">
        <v>69</v>
      </c>
      <c r="R95" s="4">
        <v>940.28</v>
      </c>
      <c r="S95" s="37">
        <v>45839</v>
      </c>
      <c r="T95" s="35">
        <f t="shared" si="200"/>
        <v>273</v>
      </c>
      <c r="U95" s="39" t="s">
        <v>64</v>
      </c>
      <c r="V95" s="40">
        <v>5231.1379999999999</v>
      </c>
      <c r="W95" s="40">
        <f t="shared" si="201"/>
        <v>5231.1379999999999</v>
      </c>
      <c r="X95" s="41">
        <f t="shared" si="216"/>
        <v>0.21787590713808197</v>
      </c>
      <c r="Y95" s="42">
        <v>30424.3</v>
      </c>
      <c r="Z95" s="44">
        <f t="shared" si="202"/>
        <v>28607360.803999998</v>
      </c>
      <c r="AA95" s="44">
        <f t="shared" si="203"/>
        <v>5468.6687302074615</v>
      </c>
      <c r="AB95" s="52">
        <f>VLOOKUP(_xlfn.CONCAT(D95,E95),[1]INTERNACIÓN!$M$5:$N$1048576,2,FALSE)*Z95</f>
        <v>858220.82411999989</v>
      </c>
      <c r="AC95" s="43">
        <f t="shared" si="204"/>
        <v>29465581.628119998</v>
      </c>
      <c r="AD95" s="45" t="str">
        <f t="shared" si="205"/>
        <v>97661703002-2</v>
      </c>
      <c r="AE95" s="43">
        <f t="shared" si="206"/>
        <v>5632.7287921136849</v>
      </c>
      <c r="AF95" s="46">
        <f t="shared" si="207"/>
        <v>2.6380964819782489</v>
      </c>
      <c r="AG95" s="12">
        <f t="shared" si="208"/>
        <v>5.8160002660988868</v>
      </c>
      <c r="AH95" s="51">
        <f t="shared" si="209"/>
        <v>940.28</v>
      </c>
      <c r="AI95" s="4">
        <f t="shared" si="210"/>
        <v>5231.1379999999999</v>
      </c>
      <c r="AJ95" s="47" t="str">
        <f t="shared" si="211"/>
        <v>61703002-2</v>
      </c>
      <c r="AK95" s="35">
        <v>273</v>
      </c>
      <c r="AL95" s="4">
        <f t="shared" si="212"/>
        <v>19.161677655677657</v>
      </c>
      <c r="AM95" s="35">
        <f>0</f>
        <v>0</v>
      </c>
      <c r="AN95" s="35">
        <f t="shared" si="213"/>
        <v>273</v>
      </c>
      <c r="AO95" s="11">
        <f t="shared" si="214"/>
        <v>5231.1380000000008</v>
      </c>
      <c r="AP95" s="11" t="str">
        <f t="shared" si="215"/>
        <v>3) STOCK</v>
      </c>
    </row>
    <row r="96" spans="1:42" x14ac:dyDescent="0.25">
      <c r="A96" s="4" t="s">
        <v>36</v>
      </c>
      <c r="B96" s="5">
        <v>977</v>
      </c>
      <c r="C96" s="27" t="str">
        <f>VLOOKUP($B96,[1]SKU!$A$2:$H$1048576,2,FALSE)</f>
        <v>ASADO DEL CARNICERO</v>
      </c>
      <c r="D96" s="26" t="str">
        <f>VLOOKUP($B96,[1]SKU!$A$2:$H$1048576,3,FALSE)</f>
        <v>VACUNO</v>
      </c>
      <c r="E96" s="26" t="str">
        <f>VLOOKUP($B96,[1]SKU!$A$2:$H$1048576,4,FALSE)</f>
        <v>BRASIL</v>
      </c>
      <c r="F96" s="26" t="str">
        <f>VLOOKUP($B96,[1]SKU!$A$2:$H$1048576,5,FALSE)</f>
        <v>FRIBOI</v>
      </c>
      <c r="G96" s="26" t="str">
        <f>VLOOKUP($B96,[1]SKU!$A$2:$H$1048576,6,FALSE)</f>
        <v>ENFRIADO</v>
      </c>
      <c r="H96" s="26" t="str">
        <f>VLOOKUP($B96,[1]SKU!$A$2:$H$1048576,7,FALSE)</f>
        <v>V</v>
      </c>
      <c r="I96" s="26" t="str">
        <f>VLOOKUP($B96,[1]SKU!$A$2:$H$1048576,8,FALSE)</f>
        <v>1PC/B - 6-30B/C</v>
      </c>
      <c r="J96" s="26" t="s">
        <v>35</v>
      </c>
      <c r="K96" s="36">
        <f t="shared" si="195"/>
        <v>1728.79</v>
      </c>
      <c r="L96" s="29">
        <f t="shared" si="196"/>
        <v>5632.7270554410889</v>
      </c>
      <c r="M96" s="50">
        <v>45921</v>
      </c>
      <c r="N96" s="32">
        <f t="shared" si="197"/>
        <v>9737802.2061759997</v>
      </c>
      <c r="O96" s="21">
        <f t="shared" si="198"/>
        <v>5806.9351087021532</v>
      </c>
      <c r="P96" s="21">
        <f t="shared" si="199"/>
        <v>6056.6957585388054</v>
      </c>
      <c r="Q96" s="56" t="s">
        <v>69</v>
      </c>
      <c r="R96" s="4">
        <v>940.28</v>
      </c>
      <c r="S96" s="37">
        <v>45839</v>
      </c>
      <c r="T96" s="35">
        <f t="shared" si="200"/>
        <v>82</v>
      </c>
      <c r="U96" s="39" t="s">
        <v>64</v>
      </c>
      <c r="V96" s="40">
        <v>1728.79</v>
      </c>
      <c r="W96" s="40">
        <f t="shared" si="201"/>
        <v>1728.79</v>
      </c>
      <c r="X96" s="41">
        <f t="shared" si="216"/>
        <v>7.2003776138431966E-2</v>
      </c>
      <c r="Y96" s="42">
        <v>10054.64</v>
      </c>
      <c r="Z96" s="44">
        <f t="shared" si="202"/>
        <v>9454176.8991999999</v>
      </c>
      <c r="AA96" s="44">
        <f t="shared" si="203"/>
        <v>5468.667044117562</v>
      </c>
      <c r="AB96" s="52">
        <f>VLOOKUP(_xlfn.CONCAT(D96,E96),[1]INTERNACIÓN!$M$5:$N$1048576,2,FALSE)*Z96</f>
        <v>283625.30697599996</v>
      </c>
      <c r="AC96" s="43">
        <f t="shared" si="204"/>
        <v>9737802.2061759997</v>
      </c>
      <c r="AD96" s="45" t="str">
        <f t="shared" si="205"/>
        <v>97761703002-2</v>
      </c>
      <c r="AE96" s="43">
        <f t="shared" si="206"/>
        <v>5632.7270554410889</v>
      </c>
      <c r="AF96" s="46">
        <f t="shared" si="207"/>
        <v>2.6380956686051866</v>
      </c>
      <c r="AG96" s="12">
        <f t="shared" si="208"/>
        <v>5.8159984729203664</v>
      </c>
      <c r="AH96" s="51">
        <f t="shared" si="209"/>
        <v>940.28</v>
      </c>
      <c r="AI96" s="4">
        <f t="shared" si="210"/>
        <v>1728.79</v>
      </c>
      <c r="AJ96" s="47" t="str">
        <f t="shared" si="211"/>
        <v>61703002-2</v>
      </c>
      <c r="AK96" s="35">
        <v>82</v>
      </c>
      <c r="AL96" s="4">
        <f t="shared" si="212"/>
        <v>21.08280487804878</v>
      </c>
      <c r="AM96" s="35">
        <f>0</f>
        <v>0</v>
      </c>
      <c r="AN96" s="35">
        <f t="shared" si="213"/>
        <v>82</v>
      </c>
      <c r="AO96" s="11">
        <f t="shared" si="214"/>
        <v>1728.79</v>
      </c>
      <c r="AP96" s="11" t="str">
        <f t="shared" si="215"/>
        <v>3) STOCK</v>
      </c>
    </row>
    <row r="97" spans="1:42" x14ac:dyDescent="0.25">
      <c r="A97" s="4" t="s">
        <v>36</v>
      </c>
      <c r="B97" s="5">
        <v>355789</v>
      </c>
      <c r="C97" s="27" t="str">
        <f>VLOOKUP($B97,[1]SKU!$A$2:$H$1048576,2,FALSE)</f>
        <v>LOMO VETADO</v>
      </c>
      <c r="D97" s="26" t="str">
        <f>VLOOKUP($B97,[1]SKU!$A$2:$H$1048576,3,FALSE)</f>
        <v>VACUNO</v>
      </c>
      <c r="E97" s="26" t="str">
        <f>VLOOKUP($B97,[1]SKU!$A$2:$H$1048576,4,FALSE)</f>
        <v>BRASIL</v>
      </c>
      <c r="F97" s="26" t="str">
        <f>VLOOKUP($B97,[1]SKU!$A$2:$H$1048576,5,FALSE)</f>
        <v>FRIBOI</v>
      </c>
      <c r="G97" s="26" t="str">
        <f>VLOOKUP($B97,[1]SKU!$A$2:$H$1048576,6,FALSE)</f>
        <v>ENFRIADO</v>
      </c>
      <c r="H97" s="26" t="str">
        <f>VLOOKUP($B97,[1]SKU!$A$2:$H$1048576,7,FALSE)</f>
        <v>V</v>
      </c>
      <c r="I97" s="26" t="str">
        <f>VLOOKUP($B97,[1]SKU!$A$2:$H$1048576,8,FALSE)</f>
        <v>1PC/B - 5-20B/C</v>
      </c>
      <c r="J97" s="26" t="s">
        <v>35</v>
      </c>
      <c r="K97" s="36">
        <f>AO97</f>
        <v>2805.36</v>
      </c>
      <c r="L97" s="29">
        <f>+AE97</f>
        <v>5632.7272363432849</v>
      </c>
      <c r="M97" s="50">
        <v>45921</v>
      </c>
      <c r="N97" s="32">
        <f>+K97*L97</f>
        <v>15801827.679747999</v>
      </c>
      <c r="O97" s="21">
        <f>+L97/(1-0.03)</f>
        <v>5806.9352951992632</v>
      </c>
      <c r="P97" s="21">
        <f>+L97/(1-0.07)</f>
        <v>6056.6959530572958</v>
      </c>
      <c r="Q97" s="56" t="s">
        <v>69</v>
      </c>
      <c r="R97" s="4">
        <v>940.28</v>
      </c>
      <c r="S97" s="37">
        <v>45839</v>
      </c>
      <c r="T97" s="35">
        <f>+AN97</f>
        <v>138</v>
      </c>
      <c r="U97" s="39" t="s">
        <v>64</v>
      </c>
      <c r="V97" s="40">
        <v>2805.36</v>
      </c>
      <c r="W97" s="40">
        <f>IF(E97="canada",V97/2.20462,IF(E97="usa",V97/2.20462,V97))</f>
        <v>2805.36</v>
      </c>
      <c r="X97" s="41">
        <f t="shared" si="216"/>
        <v>0.11684271278044847</v>
      </c>
      <c r="Y97" s="42">
        <v>16315.97</v>
      </c>
      <c r="Z97" s="44">
        <f>Y97*AH97</f>
        <v>15341580.271599999</v>
      </c>
      <c r="AA97" s="44">
        <f>Z97/W97</f>
        <v>5468.6672197507623</v>
      </c>
      <c r="AB97" s="52">
        <f>VLOOKUP(_xlfn.CONCAT(D97,E97),[1]INTERNACIÓN!$M$5:$N$1048576,2,FALSE)*Z97</f>
        <v>460247.40814799996</v>
      </c>
      <c r="AC97" s="43">
        <f>Z97+AB97</f>
        <v>15801827.679747999</v>
      </c>
      <c r="AD97" s="45" t="str">
        <f>_xlfn.CONCAT(B97,Q97)</f>
        <v>35578961703002-2</v>
      </c>
      <c r="AE97" s="43">
        <f>AC97/W97</f>
        <v>5632.7272363432849</v>
      </c>
      <c r="AF97" s="46">
        <f>IF(E97="USA",Y97/V97,IF(E97="CANADA",Y97/V97,(Y97/V97)/2.20462))</f>
        <v>2.6380957533309859</v>
      </c>
      <c r="AG97" s="12">
        <f>Y97/W97</f>
        <v>5.8159986597085576</v>
      </c>
      <c r="AH97" s="51">
        <f>IF(R97&lt;&gt;"",R97,"")</f>
        <v>940.28</v>
      </c>
      <c r="AI97" s="4">
        <f>W97</f>
        <v>2805.36</v>
      </c>
      <c r="AJ97" s="47" t="str">
        <f>IF(Q97&lt;&gt;"",Q97,"")</f>
        <v>61703002-2</v>
      </c>
      <c r="AK97" s="35">
        <v>138</v>
      </c>
      <c r="AL97" s="4">
        <f>AI97/AK97</f>
        <v>20.328695652173913</v>
      </c>
      <c r="AM97" s="35">
        <f>0</f>
        <v>0</v>
      </c>
      <c r="AN97" s="35">
        <f>AK97-AM97</f>
        <v>138</v>
      </c>
      <c r="AO97" s="11">
        <f>AN97*AL97</f>
        <v>2805.36</v>
      </c>
      <c r="AP97" s="11" t="str">
        <f>+J97</f>
        <v>3) STOCK</v>
      </c>
    </row>
    <row r="98" spans="1:42" x14ac:dyDescent="0.25">
      <c r="A98" s="4" t="s">
        <v>36</v>
      </c>
      <c r="B98" s="5" t="s">
        <v>61</v>
      </c>
      <c r="C98" s="27" t="str">
        <f>VLOOKUP($B98,[1]SKU!$A$2:$H$1048576,2,FALSE)</f>
        <v>COSTILLAR IWP</v>
      </c>
      <c r="D98" s="26" t="str">
        <f>VLOOKUP($B98,[1]SKU!$A$2:$H$1048576,3,FALSE)</f>
        <v>CERDO</v>
      </c>
      <c r="E98" s="26" t="str">
        <f>VLOOKUP($B98,[1]SKU!$A$2:$H$1048576,4,FALSE)</f>
        <v>BRASIL</v>
      </c>
      <c r="F98" s="26" t="str">
        <f>VLOOKUP($B98,[1]SKU!$A$2:$H$1048576,5,FALSE)</f>
        <v>SEARA</v>
      </c>
      <c r="G98" s="26" t="str">
        <f>VLOOKUP($B98,[1]SKU!$A$2:$H$1048576,6,FALSE)</f>
        <v>CONGELADO</v>
      </c>
      <c r="H98" s="26" t="str">
        <f>VLOOKUP($B98,[1]SKU!$A$2:$H$1048576,7,FALSE)</f>
        <v>-</v>
      </c>
      <c r="I98" s="26" t="str">
        <f>VLOOKUP($B98,[1]SKU!$A$2:$H$1048576,8,FALSE)</f>
        <v>1PC/B - 9-10B/C</v>
      </c>
      <c r="J98" s="26" t="s">
        <v>35</v>
      </c>
      <c r="K98" s="36">
        <f>AO98</f>
        <v>24451.08</v>
      </c>
      <c r="L98" s="29">
        <f>+AE98</f>
        <v>3227.0408000248658</v>
      </c>
      <c r="M98" s="50">
        <v>46554</v>
      </c>
      <c r="N98" s="32">
        <f>+K98*L98</f>
        <v>78904632.764671996</v>
      </c>
      <c r="O98" s="21">
        <f>+L98/(1-0.03)</f>
        <v>3326.8461855926453</v>
      </c>
      <c r="P98" s="21">
        <f>+L98/(1-0.07)</f>
        <v>3469.9363441127593</v>
      </c>
      <c r="Q98" s="53">
        <v>1265386</v>
      </c>
      <c r="R98" s="4">
        <v>940.28</v>
      </c>
      <c r="S98" s="37">
        <v>45839</v>
      </c>
      <c r="T98" s="35">
        <f>+AN98</f>
        <v>1365</v>
      </c>
      <c r="V98" s="40">
        <v>24451.08</v>
      </c>
      <c r="W98" s="40">
        <f>IF(E98="canada",V98/2.20462,IF(E98="usa",V98/2.20462,V98))</f>
        <v>24451.08</v>
      </c>
      <c r="X98" s="63">
        <f>W98/SUM($W$14)</f>
        <v>1</v>
      </c>
      <c r="Y98" s="42">
        <v>80688.56</v>
      </c>
      <c r="Z98" s="44">
        <f>Y98*AH98</f>
        <v>75869839.196799994</v>
      </c>
      <c r="AA98" s="44">
        <f>Z98/W98</f>
        <v>3102.9238461777554</v>
      </c>
      <c r="AB98" s="52">
        <f>VLOOKUP(_xlfn.CONCAT(D98,E98),[1]INTERNACIÓN!$M$5:$N$1048576,2,FALSE)*Z98</f>
        <v>3034793.5678719999</v>
      </c>
      <c r="AC98" s="43">
        <f>Z98+AB98</f>
        <v>78904632.764671996</v>
      </c>
      <c r="AD98" s="45" t="str">
        <f>_xlfn.CONCAT(B98,Q98)</f>
        <v>SPA-281265386</v>
      </c>
      <c r="AE98" s="43">
        <f>AC98/W98</f>
        <v>3227.0408000248658</v>
      </c>
      <c r="AF98" s="46">
        <f>IF(E98="USA",Y98/V98,IF(E98="CANADA",Y98/V98,(Y98/V98)/2.20462))</f>
        <v>1.4968565269334597</v>
      </c>
      <c r="AG98" s="12">
        <f>Y98/W98</f>
        <v>3.2999998364080438</v>
      </c>
      <c r="AH98" s="51">
        <f>IF(R98&lt;&gt;"",R98,"")</f>
        <v>940.28</v>
      </c>
      <c r="AI98" s="4">
        <f>W98</f>
        <v>24451.08</v>
      </c>
      <c r="AJ98" s="47">
        <f>IF(Q98&lt;&gt;"",Q98,"")</f>
        <v>1265386</v>
      </c>
      <c r="AK98" s="35">
        <v>1365</v>
      </c>
      <c r="AL98" s="4">
        <f>AI98/AK98</f>
        <v>17.912879120879122</v>
      </c>
      <c r="AM98" s="35">
        <f>0</f>
        <v>0</v>
      </c>
      <c r="AN98" s="35">
        <f>AK98-AM98</f>
        <v>1365</v>
      </c>
      <c r="AO98" s="11">
        <f>AN98*AL98</f>
        <v>24451.08</v>
      </c>
      <c r="AP98" s="11" t="str">
        <f>+J98</f>
        <v>3) STOCK</v>
      </c>
    </row>
    <row r="99" spans="1:42" x14ac:dyDescent="0.25">
      <c r="A99" s="4" t="s">
        <v>36</v>
      </c>
      <c r="B99" s="5" t="s">
        <v>55</v>
      </c>
      <c r="C99" s="27" t="str">
        <f>VLOOKUP($B99,[1]SKU!$A$2:$H$1048576,2,FALSE)</f>
        <v>PUNTA DE GANSO</v>
      </c>
      <c r="D99" s="26" t="str">
        <f>VLOOKUP($B99,[1]SKU!$A$2:$H$1048576,3,FALSE)</f>
        <v>VACUNO</v>
      </c>
      <c r="E99" s="26" t="str">
        <f>VLOOKUP($B99,[1]SKU!$A$2:$H$1048576,4,FALSE)</f>
        <v>CANADA</v>
      </c>
      <c r="F99" s="26" t="str">
        <f>VLOOKUP($B99,[1]SKU!$A$2:$H$1048576,5,FALSE)</f>
        <v>BLUE RIBBON</v>
      </c>
      <c r="G99" s="26" t="str">
        <f>VLOOKUP($B99,[1]SKU!$A$2:$H$1048576,6,FALSE)</f>
        <v>ENFRIADO</v>
      </c>
      <c r="H99" s="26" t="str">
        <f>VLOOKUP($B99,[1]SKU!$A$2:$H$1048576,7,FALSE)</f>
        <v>AAA</v>
      </c>
      <c r="I99" s="26" t="str">
        <f>VLOOKUP($B99,[1]SKU!$A$2:$H$1048576,8,FALSE)</f>
        <v>1PC/B - 10B/C</v>
      </c>
      <c r="J99" s="26" t="s">
        <v>35</v>
      </c>
      <c r="K99" s="36">
        <f t="shared" ref="K99:K103" si="217">AO99</f>
        <v>482.51999999999992</v>
      </c>
      <c r="L99" s="29">
        <f t="shared" ref="L99:L103" si="218">+AE99</f>
        <v>15475.087411920749</v>
      </c>
      <c r="M99" s="50">
        <v>45923</v>
      </c>
      <c r="N99" s="32">
        <f t="shared" ref="N99:N103" si="219">+K99*L99</f>
        <v>7467039.1779999984</v>
      </c>
      <c r="O99" s="21">
        <f t="shared" ref="O99:O103" si="220">+L99/(1-0.03)</f>
        <v>15953.698362804897</v>
      </c>
      <c r="P99" s="21">
        <f t="shared" ref="P99:P103" si="221">+L99/(1-0.07)</f>
        <v>16639.878937549194</v>
      </c>
      <c r="Q99" s="53">
        <v>9091712385</v>
      </c>
      <c r="R99" s="33">
        <v>940</v>
      </c>
      <c r="S99" s="37">
        <v>45839</v>
      </c>
      <c r="T99" s="35">
        <f t="shared" ref="T99:T103" si="222">+AN99</f>
        <v>26</v>
      </c>
      <c r="V99" s="40">
        <v>482.52</v>
      </c>
      <c r="W99" s="40">
        <v>482.52</v>
      </c>
      <c r="X99" s="41">
        <f>SUM(W99)/SUM($W$15:$W$20)</f>
        <v>0.18414263688958768</v>
      </c>
      <c r="Y99" s="42">
        <v>7712.29</v>
      </c>
      <c r="Z99" s="44">
        <f t="shared" ref="Z99:Z103" si="223">Y99*AH99</f>
        <v>7249552.5999999996</v>
      </c>
      <c r="AA99" s="44">
        <f t="shared" ref="AA99:AA103" si="224">Z99/W99</f>
        <v>15024.356710602669</v>
      </c>
      <c r="AB99" s="52">
        <f>VLOOKUP(_xlfn.CONCAT(D99,E99),[1]INTERNACIÓN!$M$5:$N$1048576,2,FALSE)*Z99</f>
        <v>217486.57799999998</v>
      </c>
      <c r="AC99" s="43">
        <f t="shared" ref="AC99:AC103" si="225">Z99+AB99</f>
        <v>7467039.1779999994</v>
      </c>
      <c r="AD99" s="45" t="str">
        <f t="shared" ref="AD99:AD103" si="226">_xlfn.CONCAT(B99,Q99)</f>
        <v>C4807AWFR9091712385</v>
      </c>
      <c r="AE99" s="43">
        <f t="shared" ref="AE99:AE103" si="227">AC99/W99</f>
        <v>15475.087411920749</v>
      </c>
      <c r="AF99" s="46">
        <f t="shared" ref="AF99:AF103" si="228">IF(E99="USA",Y99/V99,IF(E99="CANADA",Y99/V99,(Y99/V99)/2.20462))</f>
        <v>15.983358202768798</v>
      </c>
      <c r="AG99" s="12">
        <f t="shared" ref="AG99:AG103" si="229">Y99/W99</f>
        <v>15.983358202768798</v>
      </c>
      <c r="AH99" s="51">
        <f t="shared" ref="AH99:AH103" si="230">IF(R99&lt;&gt;"",R99,"")</f>
        <v>940</v>
      </c>
      <c r="AI99" s="4">
        <f t="shared" ref="AI99:AI103" si="231">W99</f>
        <v>482.52</v>
      </c>
      <c r="AJ99" s="47">
        <f t="shared" ref="AJ99:AJ103" si="232">IF(Q99&lt;&gt;"",Q99,"")</f>
        <v>9091712385</v>
      </c>
      <c r="AK99" s="35">
        <v>26</v>
      </c>
      <c r="AL99" s="4">
        <f t="shared" ref="AL99:AL103" si="233">AI99/AK99</f>
        <v>18.558461538461536</v>
      </c>
      <c r="AM99" s="35">
        <f>0</f>
        <v>0</v>
      </c>
      <c r="AN99" s="35">
        <f t="shared" ref="AN99:AN103" si="234">AK99-AM99</f>
        <v>26</v>
      </c>
      <c r="AO99" s="11">
        <f t="shared" ref="AO99:AO103" si="235">AN99*AL99</f>
        <v>482.51999999999992</v>
      </c>
      <c r="AP99" s="11" t="str">
        <f t="shared" ref="AP99:AP103" si="236">+J99</f>
        <v>3) STOCK</v>
      </c>
    </row>
    <row r="100" spans="1:42" x14ac:dyDescent="0.25">
      <c r="A100" s="4" t="s">
        <v>36</v>
      </c>
      <c r="B100" s="5" t="s">
        <v>56</v>
      </c>
      <c r="C100" s="27" t="str">
        <f>VLOOKUP($B100,[1]SKU!$A$2:$H$1048576,2,FALSE)</f>
        <v>PUNTA PALETA</v>
      </c>
      <c r="D100" s="26" t="str">
        <f>VLOOKUP($B100,[1]SKU!$A$2:$H$1048576,3,FALSE)</f>
        <v>VACUNO</v>
      </c>
      <c r="E100" s="26" t="str">
        <f>VLOOKUP($B100,[1]SKU!$A$2:$H$1048576,4,FALSE)</f>
        <v>CANADA</v>
      </c>
      <c r="F100" s="26" t="str">
        <f>VLOOKUP($B100,[1]SKU!$A$2:$H$1048576,5,FALSE)</f>
        <v>BLUE RIBBON</v>
      </c>
      <c r="G100" s="26" t="str">
        <f>VLOOKUP($B100,[1]SKU!$A$2:$H$1048576,6,FALSE)</f>
        <v>ENFRIADO</v>
      </c>
      <c r="H100" s="26" t="str">
        <f>VLOOKUP($B100,[1]SKU!$A$2:$H$1048576,7,FALSE)</f>
        <v>AAA</v>
      </c>
      <c r="I100" s="26" t="str">
        <f>VLOOKUP($B100,[1]SKU!$A$2:$H$1048576,8,FALSE)</f>
        <v>4PC/B - 12B/C</v>
      </c>
      <c r="J100" s="26" t="s">
        <v>35</v>
      </c>
      <c r="K100" s="36">
        <f t="shared" si="217"/>
        <v>274.35000000000002</v>
      </c>
      <c r="L100" s="29">
        <f t="shared" si="218"/>
        <v>17289.401669400402</v>
      </c>
      <c r="M100" s="50">
        <v>45923</v>
      </c>
      <c r="N100" s="32">
        <f t="shared" si="219"/>
        <v>4743347.3480000012</v>
      </c>
      <c r="O100" s="21">
        <f t="shared" si="220"/>
        <v>17824.125432371548</v>
      </c>
      <c r="P100" s="21">
        <f t="shared" si="221"/>
        <v>18590.754483226239</v>
      </c>
      <c r="Q100" s="53">
        <v>9091712385</v>
      </c>
      <c r="R100" s="33">
        <v>940</v>
      </c>
      <c r="S100" s="37">
        <v>45839</v>
      </c>
      <c r="T100" s="35">
        <f t="shared" si="222"/>
        <v>14</v>
      </c>
      <c r="V100" s="40">
        <v>274.35000000000002</v>
      </c>
      <c r="W100" s="40">
        <v>274.35000000000002</v>
      </c>
      <c r="X100" s="41">
        <f t="shared" ref="X100:X104" si="237">SUM(W100)/SUM($W$15:$W$20)</f>
        <v>0.10469935428719718</v>
      </c>
      <c r="Y100" s="42">
        <v>4899.1400000000003</v>
      </c>
      <c r="Z100" s="44">
        <f t="shared" si="223"/>
        <v>4605191.6000000006</v>
      </c>
      <c r="AA100" s="44">
        <f t="shared" si="224"/>
        <v>16785.826863495535</v>
      </c>
      <c r="AB100" s="52">
        <f>VLOOKUP(_xlfn.CONCAT(D100,E100),[1]INTERNACIÓN!$M$5:$N$1048576,2,FALSE)*Z100</f>
        <v>138155.74800000002</v>
      </c>
      <c r="AC100" s="43">
        <f t="shared" si="225"/>
        <v>4743347.3480000002</v>
      </c>
      <c r="AD100" s="45" t="str">
        <f t="shared" si="226"/>
        <v>C1807AWFR9091712385</v>
      </c>
      <c r="AE100" s="43">
        <f t="shared" si="227"/>
        <v>17289.401669400402</v>
      </c>
      <c r="AF100" s="46">
        <f t="shared" si="228"/>
        <v>17.857262620739931</v>
      </c>
      <c r="AG100" s="12">
        <f t="shared" si="229"/>
        <v>17.857262620739931</v>
      </c>
      <c r="AH100" s="51">
        <f t="shared" si="230"/>
        <v>940</v>
      </c>
      <c r="AI100" s="4">
        <f t="shared" si="231"/>
        <v>274.35000000000002</v>
      </c>
      <c r="AJ100" s="47">
        <f t="shared" si="232"/>
        <v>9091712385</v>
      </c>
      <c r="AK100" s="35">
        <v>14</v>
      </c>
      <c r="AL100" s="4">
        <f t="shared" si="233"/>
        <v>19.596428571428572</v>
      </c>
      <c r="AM100" s="35">
        <f>0</f>
        <v>0</v>
      </c>
      <c r="AN100" s="35">
        <f t="shared" si="234"/>
        <v>14</v>
      </c>
      <c r="AO100" s="11">
        <f t="shared" si="235"/>
        <v>274.35000000000002</v>
      </c>
      <c r="AP100" s="11" t="str">
        <f t="shared" si="236"/>
        <v>3) STOCK</v>
      </c>
    </row>
    <row r="101" spans="1:42" x14ac:dyDescent="0.25">
      <c r="A101" s="4" t="s">
        <v>36</v>
      </c>
      <c r="B101" s="5" t="s">
        <v>57</v>
      </c>
      <c r="C101" s="27" t="str">
        <f>VLOOKUP($B101,[1]SKU!$A$2:$H$1048576,2,FALSE)</f>
        <v>PALANCA</v>
      </c>
      <c r="D101" s="26" t="str">
        <f>VLOOKUP($B101,[1]SKU!$A$2:$H$1048576,3,FALSE)</f>
        <v>VACUNO</v>
      </c>
      <c r="E101" s="26" t="str">
        <f>VLOOKUP($B101,[1]SKU!$A$2:$H$1048576,4,FALSE)</f>
        <v>CANADA</v>
      </c>
      <c r="F101" s="26" t="str">
        <f>VLOOKUP($B101,[1]SKU!$A$2:$H$1048576,5,FALSE)</f>
        <v>BLUE RIBBON</v>
      </c>
      <c r="G101" s="26" t="str">
        <f>VLOOKUP($B101,[1]SKU!$A$2:$H$1048576,6,FALSE)</f>
        <v>ENFRIADO</v>
      </c>
      <c r="H101" s="26" t="str">
        <f>VLOOKUP($B101,[1]SKU!$A$2:$H$1048576,7,FALSE)</f>
        <v>AAA</v>
      </c>
      <c r="I101" s="26" t="str">
        <f>VLOOKUP($B101,[1]SKU!$A$2:$H$1048576,8,FALSE)</f>
        <v>1PC/B - 18B/C</v>
      </c>
      <c r="J101" s="26" t="s">
        <v>35</v>
      </c>
      <c r="K101" s="36">
        <f t="shared" si="217"/>
        <v>252.03000000000003</v>
      </c>
      <c r="L101" s="29">
        <f t="shared" si="218"/>
        <v>17823.016521842634</v>
      </c>
      <c r="M101" s="50">
        <v>45923</v>
      </c>
      <c r="N101" s="32">
        <f t="shared" si="219"/>
        <v>4491934.8539999994</v>
      </c>
      <c r="O101" s="21">
        <f t="shared" si="220"/>
        <v>18374.243836951169</v>
      </c>
      <c r="P101" s="21">
        <f t="shared" si="221"/>
        <v>19164.533894454446</v>
      </c>
      <c r="Q101" s="53">
        <v>9091712385</v>
      </c>
      <c r="R101" s="33">
        <v>940</v>
      </c>
      <c r="S101" s="37">
        <v>45839</v>
      </c>
      <c r="T101" s="35">
        <f t="shared" si="222"/>
        <v>12</v>
      </c>
      <c r="V101" s="40">
        <v>252.03</v>
      </c>
      <c r="W101" s="40">
        <v>252.03</v>
      </c>
      <c r="X101" s="41">
        <f t="shared" si="237"/>
        <v>9.6181440718069264E-2</v>
      </c>
      <c r="Y101" s="42">
        <v>4639.47</v>
      </c>
      <c r="Z101" s="44">
        <f t="shared" si="223"/>
        <v>4361101.8</v>
      </c>
      <c r="AA101" s="44">
        <f t="shared" si="224"/>
        <v>17303.899535769549</v>
      </c>
      <c r="AB101" s="52">
        <f>VLOOKUP(_xlfn.CONCAT(D101,E101),[1]INTERNACIÓN!$M$5:$N$1048576,2,FALSE)*Z101</f>
        <v>130833.05399999999</v>
      </c>
      <c r="AC101" s="43">
        <f t="shared" si="225"/>
        <v>4491934.8539999994</v>
      </c>
      <c r="AD101" s="45" t="str">
        <f t="shared" si="226"/>
        <v>C5167AWFR9091712385</v>
      </c>
      <c r="AE101" s="43">
        <f t="shared" si="227"/>
        <v>17823.016521842634</v>
      </c>
      <c r="AF101" s="46">
        <f t="shared" si="228"/>
        <v>18.40840376145697</v>
      </c>
      <c r="AG101" s="12">
        <f t="shared" si="229"/>
        <v>18.40840376145697</v>
      </c>
      <c r="AH101" s="51">
        <f t="shared" si="230"/>
        <v>940</v>
      </c>
      <c r="AI101" s="4">
        <f t="shared" si="231"/>
        <v>252.03</v>
      </c>
      <c r="AJ101" s="47">
        <f t="shared" si="232"/>
        <v>9091712385</v>
      </c>
      <c r="AK101" s="35">
        <v>12</v>
      </c>
      <c r="AL101" s="4">
        <f t="shared" si="233"/>
        <v>21.002500000000001</v>
      </c>
      <c r="AM101" s="35">
        <f>0</f>
        <v>0</v>
      </c>
      <c r="AN101" s="35">
        <f t="shared" si="234"/>
        <v>12</v>
      </c>
      <c r="AO101" s="11">
        <f t="shared" si="235"/>
        <v>252.03000000000003</v>
      </c>
      <c r="AP101" s="11" t="str">
        <f t="shared" si="236"/>
        <v>3) STOCK</v>
      </c>
    </row>
    <row r="102" spans="1:42" x14ac:dyDescent="0.25">
      <c r="A102" s="4" t="s">
        <v>36</v>
      </c>
      <c r="B102" s="5" t="s">
        <v>58</v>
      </c>
      <c r="C102" s="27" t="str">
        <f>VLOOKUP($B102,[1]SKU!$A$2:$H$1048576,2,FALSE)</f>
        <v>PUNTA PICANA</v>
      </c>
      <c r="D102" s="26" t="str">
        <f>VLOOKUP($B102,[1]SKU!$A$2:$H$1048576,3,FALSE)</f>
        <v>VACUNO</v>
      </c>
      <c r="E102" s="26" t="str">
        <f>VLOOKUP($B102,[1]SKU!$A$2:$H$1048576,4,FALSE)</f>
        <v>CANADA</v>
      </c>
      <c r="F102" s="26" t="str">
        <f>VLOOKUP($B102,[1]SKU!$A$2:$H$1048576,5,FALSE)</f>
        <v>BLUE RIBBON</v>
      </c>
      <c r="G102" s="26" t="str">
        <f>VLOOKUP($B102,[1]SKU!$A$2:$H$1048576,6,FALSE)</f>
        <v>ENFRIADO</v>
      </c>
      <c r="H102" s="26" t="str">
        <f>VLOOKUP($B102,[1]SKU!$A$2:$H$1048576,7,FALSE)</f>
        <v>AAA</v>
      </c>
      <c r="I102" s="26" t="str">
        <f>VLOOKUP($B102,[1]SKU!$A$2:$H$1048576,8,FALSE)</f>
        <v>1PC/B - 10B/C</v>
      </c>
      <c r="J102" s="26" t="s">
        <v>35</v>
      </c>
      <c r="K102" s="36">
        <f t="shared" si="217"/>
        <v>487</v>
      </c>
      <c r="L102" s="29">
        <f t="shared" si="218"/>
        <v>11526.271893223819</v>
      </c>
      <c r="M102" s="50">
        <v>45923</v>
      </c>
      <c r="N102" s="32">
        <f t="shared" si="219"/>
        <v>5613294.4119999995</v>
      </c>
      <c r="O102" s="21">
        <f t="shared" si="220"/>
        <v>11882.754529096721</v>
      </c>
      <c r="P102" s="21">
        <f t="shared" si="221"/>
        <v>12393.840745401956</v>
      </c>
      <c r="Q102" s="53">
        <v>9091712385</v>
      </c>
      <c r="R102" s="33">
        <v>940</v>
      </c>
      <c r="S102" s="37">
        <v>45839</v>
      </c>
      <c r="T102" s="35">
        <f t="shared" si="222"/>
        <v>24</v>
      </c>
      <c r="V102" s="40">
        <v>487</v>
      </c>
      <c r="W102" s="40">
        <v>487</v>
      </c>
      <c r="X102" s="41">
        <f t="shared" si="237"/>
        <v>0.1858523256346456</v>
      </c>
      <c r="Y102" s="42">
        <v>5797.66</v>
      </c>
      <c r="Z102" s="44">
        <f t="shared" si="223"/>
        <v>5449800.3999999994</v>
      </c>
      <c r="AA102" s="44">
        <f t="shared" si="224"/>
        <v>11190.555236139629</v>
      </c>
      <c r="AB102" s="52">
        <f>VLOOKUP(_xlfn.CONCAT(D102,E102),[1]INTERNACIÓN!$M$5:$N$1048576,2,FALSE)*Z102</f>
        <v>163494.01199999999</v>
      </c>
      <c r="AC102" s="43">
        <f t="shared" si="225"/>
        <v>5613294.4119999995</v>
      </c>
      <c r="AD102" s="45" t="str">
        <f t="shared" si="226"/>
        <v>C4547AWFR9091712385</v>
      </c>
      <c r="AE102" s="43">
        <f t="shared" si="227"/>
        <v>11526.271893223819</v>
      </c>
      <c r="AF102" s="46">
        <f t="shared" si="228"/>
        <v>11.904845995893224</v>
      </c>
      <c r="AG102" s="12">
        <f t="shared" si="229"/>
        <v>11.904845995893224</v>
      </c>
      <c r="AH102" s="51">
        <f t="shared" si="230"/>
        <v>940</v>
      </c>
      <c r="AI102" s="4">
        <f t="shared" si="231"/>
        <v>487</v>
      </c>
      <c r="AJ102" s="47">
        <f t="shared" si="232"/>
        <v>9091712385</v>
      </c>
      <c r="AK102" s="35">
        <v>24</v>
      </c>
      <c r="AL102" s="4">
        <f t="shared" si="233"/>
        <v>20.291666666666668</v>
      </c>
      <c r="AM102" s="35">
        <f>0</f>
        <v>0</v>
      </c>
      <c r="AN102" s="35">
        <f t="shared" si="234"/>
        <v>24</v>
      </c>
      <c r="AO102" s="11">
        <f t="shared" si="235"/>
        <v>487</v>
      </c>
      <c r="AP102" s="11" t="str">
        <f t="shared" si="236"/>
        <v>3) STOCK</v>
      </c>
    </row>
    <row r="103" spans="1:42" x14ac:dyDescent="0.25">
      <c r="A103" s="4" t="s">
        <v>36</v>
      </c>
      <c r="B103" s="5" t="s">
        <v>59</v>
      </c>
      <c r="C103" s="27" t="str">
        <f>VLOOKUP($B103,[1]SKU!$A$2:$H$1048576,2,FALSE)</f>
        <v>ENTRAÑA</v>
      </c>
      <c r="D103" s="26" t="str">
        <f>VLOOKUP($B103,[1]SKU!$A$2:$H$1048576,3,FALSE)</f>
        <v>VACUNO</v>
      </c>
      <c r="E103" s="26" t="str">
        <f>VLOOKUP($B103,[1]SKU!$A$2:$H$1048576,4,FALSE)</f>
        <v>CANADA</v>
      </c>
      <c r="F103" s="26" t="str">
        <f>VLOOKUP($B103,[1]SKU!$A$2:$H$1048576,5,FALSE)</f>
        <v>BLUE RIBBON</v>
      </c>
      <c r="G103" s="26" t="str">
        <f>VLOOKUP($B103,[1]SKU!$A$2:$H$1048576,6,FALSE)</f>
        <v>ENFRIADO</v>
      </c>
      <c r="H103" s="26" t="str">
        <f>VLOOKUP($B103,[1]SKU!$A$2:$H$1048576,7,FALSE)</f>
        <v>AAA</v>
      </c>
      <c r="I103" s="26" t="str">
        <f>VLOOKUP($B103,[1]SKU!$A$2:$H$1048576,8,FALSE)</f>
        <v>1PC/B - 16B/C</v>
      </c>
      <c r="J103" s="26" t="s">
        <v>35</v>
      </c>
      <c r="K103" s="36">
        <f t="shared" si="217"/>
        <v>1011.1700000000001</v>
      </c>
      <c r="L103" s="29">
        <f t="shared" si="218"/>
        <v>20277.689258977221</v>
      </c>
      <c r="M103" s="50">
        <v>45923</v>
      </c>
      <c r="N103" s="32">
        <f t="shared" si="219"/>
        <v>20504191.047999997</v>
      </c>
      <c r="O103" s="21">
        <f t="shared" si="220"/>
        <v>20904.834287605383</v>
      </c>
      <c r="P103" s="21">
        <f t="shared" si="221"/>
        <v>21803.966945136799</v>
      </c>
      <c r="Q103" s="53">
        <v>9091712385</v>
      </c>
      <c r="R103" s="33">
        <v>940</v>
      </c>
      <c r="S103" s="37">
        <v>45839</v>
      </c>
      <c r="T103" s="35">
        <f t="shared" si="222"/>
        <v>53</v>
      </c>
      <c r="V103" s="40">
        <v>1011.17</v>
      </c>
      <c r="W103" s="40">
        <v>1011.17</v>
      </c>
      <c r="X103" s="41">
        <f t="shared" si="237"/>
        <v>0.38588972507594371</v>
      </c>
      <c r="Y103" s="42">
        <v>21177.64</v>
      </c>
      <c r="Z103" s="44">
        <f t="shared" si="223"/>
        <v>19906981.599999998</v>
      </c>
      <c r="AA103" s="44">
        <f t="shared" si="224"/>
        <v>19687.076950463324</v>
      </c>
      <c r="AB103" s="52">
        <f>VLOOKUP(_xlfn.CONCAT(D103,E103),[1]INTERNACIÓN!$M$5:$N$1048576,2,FALSE)*Z103</f>
        <v>597209.44799999986</v>
      </c>
      <c r="AC103" s="43">
        <f t="shared" si="225"/>
        <v>20504191.047999997</v>
      </c>
      <c r="AD103" s="45" t="str">
        <f t="shared" si="226"/>
        <v>C3877AWFR9091712385</v>
      </c>
      <c r="AE103" s="43">
        <f t="shared" si="227"/>
        <v>20277.689258977221</v>
      </c>
      <c r="AF103" s="46">
        <f t="shared" si="228"/>
        <v>20.943698883471622</v>
      </c>
      <c r="AG103" s="12">
        <f t="shared" si="229"/>
        <v>20.943698883471622</v>
      </c>
      <c r="AH103" s="51">
        <f t="shared" si="230"/>
        <v>940</v>
      </c>
      <c r="AI103" s="4">
        <f t="shared" si="231"/>
        <v>1011.17</v>
      </c>
      <c r="AJ103" s="47">
        <f t="shared" si="232"/>
        <v>9091712385</v>
      </c>
      <c r="AK103" s="35">
        <v>53</v>
      </c>
      <c r="AL103" s="4">
        <f t="shared" si="233"/>
        <v>19.07867924528302</v>
      </c>
      <c r="AM103" s="35">
        <f>0</f>
        <v>0</v>
      </c>
      <c r="AN103" s="35">
        <f t="shared" si="234"/>
        <v>53</v>
      </c>
      <c r="AO103" s="11">
        <f t="shared" si="235"/>
        <v>1011.1700000000001</v>
      </c>
      <c r="AP103" s="11" t="str">
        <f t="shared" si="236"/>
        <v>3) STOCK</v>
      </c>
    </row>
    <row r="104" spans="1:42" x14ac:dyDescent="0.25">
      <c r="A104" s="4" t="s">
        <v>36</v>
      </c>
      <c r="B104" s="5" t="s">
        <v>60</v>
      </c>
      <c r="C104" s="27" t="str">
        <f>VLOOKUP($B104,[1]SKU!$A$2:$H$1048576,2,FALSE)</f>
        <v>TAPABARRIGA/ARRACHERA</v>
      </c>
      <c r="D104" s="26" t="str">
        <f>VLOOKUP($B104,[1]SKU!$A$2:$H$1048576,3,FALSE)</f>
        <v>VACUNO</v>
      </c>
      <c r="E104" s="26" t="str">
        <f>VLOOKUP($B104,[1]SKU!$A$2:$H$1048576,4,FALSE)</f>
        <v>CANADA</v>
      </c>
      <c r="F104" s="26" t="str">
        <f>VLOOKUP($B104,[1]SKU!$A$2:$H$1048576,5,FALSE)</f>
        <v>BLUE RIBBON</v>
      </c>
      <c r="G104" s="26" t="str">
        <f>VLOOKUP($B104,[1]SKU!$A$2:$H$1048576,6,FALSE)</f>
        <v>ENFRIADO</v>
      </c>
      <c r="H104" s="26" t="str">
        <f>VLOOKUP($B104,[1]SKU!$A$2:$H$1048576,7,FALSE)</f>
        <v>AAA</v>
      </c>
      <c r="I104" s="26" t="str">
        <f>VLOOKUP($B104,[1]SKU!$A$2:$H$1048576,8,FALSE)</f>
        <v>1PC/B - 13B/C</v>
      </c>
      <c r="J104" s="26" t="s">
        <v>35</v>
      </c>
      <c r="K104" s="36">
        <f>AO104</f>
        <v>113.29</v>
      </c>
      <c r="L104" s="29">
        <f>+AE104</f>
        <v>17075.923506046431</v>
      </c>
      <c r="M104" s="50">
        <v>45923</v>
      </c>
      <c r="N104" s="32">
        <f>+K104*L104</f>
        <v>1934531.3740000003</v>
      </c>
      <c r="O104" s="21">
        <f>+L104/(1-0.03)</f>
        <v>17604.044851594259</v>
      </c>
      <c r="P104" s="21">
        <f>+L104/(1-0.07)</f>
        <v>18361.208071017667</v>
      </c>
      <c r="Q104" s="53">
        <v>9091712385</v>
      </c>
      <c r="R104" s="33">
        <v>940</v>
      </c>
      <c r="S104" s="37">
        <v>45839</v>
      </c>
      <c r="T104" s="35">
        <f>+AN104</f>
        <v>6</v>
      </c>
      <c r="V104" s="40">
        <v>113.29</v>
      </c>
      <c r="W104" s="40">
        <v>113.29</v>
      </c>
      <c r="X104" s="41">
        <f t="shared" si="237"/>
        <v>4.3234517394556471E-2</v>
      </c>
      <c r="Y104" s="42">
        <v>1998.07</v>
      </c>
      <c r="Z104" s="44">
        <f>Y104*AH104</f>
        <v>1878185.8</v>
      </c>
      <c r="AA104" s="44">
        <f>Z104/W104</f>
        <v>16578.56651072469</v>
      </c>
      <c r="AB104" s="52">
        <f>VLOOKUP(_xlfn.CONCAT(D104,E104),[1]INTERNACIÓN!$M$5:$N$1048576,2,FALSE)*Z104</f>
        <v>56345.574000000001</v>
      </c>
      <c r="AC104" s="43">
        <f>Z104+AB104</f>
        <v>1934531.3740000001</v>
      </c>
      <c r="AD104" s="45" t="str">
        <f>_xlfn.CONCAT(B104,Q104)</f>
        <v>C3107AWFR9091712385</v>
      </c>
      <c r="AE104" s="43">
        <f>AC104/W104</f>
        <v>17075.923506046431</v>
      </c>
      <c r="AF104" s="46">
        <f>IF(E104="USA",Y104/V104,IF(E104="CANADA",Y104/V104,(Y104/V104)/2.20462))</f>
        <v>17.636772883749668</v>
      </c>
      <c r="AG104" s="12">
        <f>Y104/W104</f>
        <v>17.636772883749668</v>
      </c>
      <c r="AH104" s="51">
        <f>IF(R104&lt;&gt;"",R104,"")</f>
        <v>940</v>
      </c>
      <c r="AI104" s="4">
        <f>W104</f>
        <v>113.29</v>
      </c>
      <c r="AJ104" s="47">
        <f>IF(Q104&lt;&gt;"",Q104,"")</f>
        <v>9091712385</v>
      </c>
      <c r="AK104" s="35">
        <v>6</v>
      </c>
      <c r="AL104" s="4">
        <f>AI104/AK104</f>
        <v>18.881666666666668</v>
      </c>
      <c r="AM104" s="35">
        <f>0</f>
        <v>0</v>
      </c>
      <c r="AN104" s="35">
        <f>AK104-AM104</f>
        <v>6</v>
      </c>
      <c r="AO104" s="11">
        <f>AN104*AL104</f>
        <v>113.29</v>
      </c>
      <c r="AP104" s="11" t="str">
        <f>+J104</f>
        <v>3) STOCK</v>
      </c>
    </row>
    <row r="105" spans="1:42" x14ac:dyDescent="0.25">
      <c r="A105" s="4" t="s">
        <v>36</v>
      </c>
      <c r="B105" s="5">
        <v>984</v>
      </c>
      <c r="C105" s="27" t="str">
        <f>VLOOKUP($B105,[1]SKU!$A$2:$H$1048576,2,FALSE)</f>
        <v>POSTA ROSADA</v>
      </c>
      <c r="D105" s="26" t="str">
        <f>VLOOKUP($B105,[1]SKU!$A$2:$H$1048576,3,FALSE)</f>
        <v>VACUNO</v>
      </c>
      <c r="E105" s="26" t="str">
        <f>VLOOKUP($B105,[1]SKU!$A$2:$H$1048576,4,FALSE)</f>
        <v>BRASIL</v>
      </c>
      <c r="F105" s="26" t="str">
        <f>VLOOKUP($B105,[1]SKU!$A$2:$H$1048576,5,FALSE)</f>
        <v>FRIBOI</v>
      </c>
      <c r="G105" s="26" t="str">
        <f>VLOOKUP($B105,[1]SKU!$A$2:$H$1048576,6,FALSE)</f>
        <v>ENFRIADO</v>
      </c>
      <c r="H105" s="26" t="str">
        <f>VLOOKUP($B105,[1]SKU!$A$2:$H$1048576,7,FALSE)</f>
        <v>V</v>
      </c>
      <c r="I105" s="26" t="str">
        <f>VLOOKUP($B105,[1]SKU!$A$2:$H$1048576,8,FALSE)</f>
        <v>1PC/B - 3-4B/C</v>
      </c>
      <c r="J105" s="26" t="s">
        <v>35</v>
      </c>
      <c r="K105" s="36">
        <f t="shared" ref="K105:K111" si="238">AO105</f>
        <v>17130.621999999999</v>
      </c>
      <c r="L105" s="29">
        <f t="shared" ref="L105:L111" si="239">+AE105</f>
        <v>5906.0197626215786</v>
      </c>
      <c r="M105" s="50">
        <v>45921</v>
      </c>
      <c r="N105" s="32">
        <f t="shared" ref="N105:N111" si="240">+K105*L105</f>
        <v>101173792.07799999</v>
      </c>
      <c r="O105" s="21">
        <f t="shared" ref="O105:O111" si="241">+L105/(1-0.03)</f>
        <v>6088.6801676511122</v>
      </c>
      <c r="P105" s="21">
        <f t="shared" ref="P105:P111" si="242">+L105/(1-0.07)</f>
        <v>6350.5588845393322</v>
      </c>
      <c r="Q105" s="56" t="s">
        <v>71</v>
      </c>
      <c r="R105" s="33">
        <v>940</v>
      </c>
      <c r="S105" s="37">
        <v>45839</v>
      </c>
      <c r="T105" s="35">
        <f t="shared" ref="T105:T111" si="243">+AN105</f>
        <v>811</v>
      </c>
      <c r="U105" s="39" t="s">
        <v>62</v>
      </c>
      <c r="V105" s="40">
        <v>17130.621999999999</v>
      </c>
      <c r="W105" s="40">
        <f t="shared" ref="W105:W111" si="244">IF(E105="canada",V105/2.20462,IF(E105="usa",V105/2.20462,V105))</f>
        <v>17130.621999999999</v>
      </c>
      <c r="X105" s="41">
        <f>SUM(W105)/SUM($W$21:$W$28)</f>
        <v>0.70104901443781154</v>
      </c>
      <c r="Y105" s="42">
        <v>104496.79</v>
      </c>
      <c r="Z105" s="44">
        <f t="shared" ref="Z105:Z111" si="245">Y105*AH105</f>
        <v>98226982.599999994</v>
      </c>
      <c r="AA105" s="44">
        <f t="shared" ref="AA105:AA111" si="246">Z105/W105</f>
        <v>5733.9997695355132</v>
      </c>
      <c r="AB105" s="52">
        <f>VLOOKUP(_xlfn.CONCAT(D105,E105),[1]INTERNACIÓN!$M$5:$N$1048576,2,FALSE)*Z105</f>
        <v>2946809.4779999997</v>
      </c>
      <c r="AC105" s="43">
        <f t="shared" ref="AC105:AC111" si="247">Z105+AB105</f>
        <v>101173792.07799999</v>
      </c>
      <c r="AD105" s="45" t="str">
        <f t="shared" ref="AD105:AD111" si="248">_xlfn.CONCAT(B105,Q105)</f>
        <v>98461057687-3</v>
      </c>
      <c r="AE105" s="43">
        <f t="shared" ref="AE105:AE111" si="249">AC105/W105</f>
        <v>5906.0197626215786</v>
      </c>
      <c r="AF105" s="46">
        <f t="shared" ref="AF105:AF111" si="250">IF(E105="USA",Y105/V105,IF(E105="CANADA",Y105/V105,(Y105/V105)/2.20462))</f>
        <v>2.7669166363477675</v>
      </c>
      <c r="AG105" s="12">
        <f t="shared" ref="AG105:AG111" si="251">Y105/W105</f>
        <v>6.0999997548250144</v>
      </c>
      <c r="AH105" s="51">
        <f t="shared" ref="AH105:AH111" si="252">IF(R105&lt;&gt;"",R105,"")</f>
        <v>940</v>
      </c>
      <c r="AI105" s="4">
        <f t="shared" ref="AI105:AI111" si="253">W105</f>
        <v>17130.621999999999</v>
      </c>
      <c r="AJ105" s="47" t="str">
        <f t="shared" ref="AJ105:AJ111" si="254">IF(Q105&lt;&gt;"",Q105,"")</f>
        <v>61057687-3</v>
      </c>
      <c r="AK105" s="35">
        <v>811</v>
      </c>
      <c r="AL105" s="4">
        <f t="shared" ref="AL105:AL111" si="255">AI105/AK105</f>
        <v>21.122838471023428</v>
      </c>
      <c r="AM105" s="35">
        <f>0</f>
        <v>0</v>
      </c>
      <c r="AN105" s="35">
        <f t="shared" ref="AN105:AN111" si="256">AK105-AM105</f>
        <v>811</v>
      </c>
      <c r="AO105" s="11">
        <f t="shared" ref="AO105:AO111" si="257">AN105*AL105</f>
        <v>17130.621999999999</v>
      </c>
      <c r="AP105" s="11" t="str">
        <f t="shared" ref="AP105:AP111" si="258">+J105</f>
        <v>3) STOCK</v>
      </c>
    </row>
    <row r="106" spans="1:42" x14ac:dyDescent="0.25">
      <c r="A106" s="4" t="s">
        <v>36</v>
      </c>
      <c r="B106" s="5">
        <v>1047</v>
      </c>
      <c r="C106" s="27" t="str">
        <f>VLOOKUP($B106,[1]SKU!$A$2:$H$1048576,2,FALSE)</f>
        <v>LOMO LISO</v>
      </c>
      <c r="D106" s="26" t="str">
        <f>VLOOKUP($B106,[1]SKU!$A$2:$H$1048576,3,FALSE)</f>
        <v>VACUNO</v>
      </c>
      <c r="E106" s="26" t="str">
        <f>VLOOKUP($B106,[1]SKU!$A$2:$H$1048576,4,FALSE)</f>
        <v>BRASIL</v>
      </c>
      <c r="F106" s="26" t="str">
        <f>VLOOKUP($B106,[1]SKU!$A$2:$H$1048576,5,FALSE)</f>
        <v>FRIBOI</v>
      </c>
      <c r="G106" s="26" t="str">
        <f>VLOOKUP($B106,[1]SKU!$A$2:$H$1048576,6,FALSE)</f>
        <v>ENFRIADO</v>
      </c>
      <c r="H106" s="26" t="str">
        <f>VLOOKUP($B106,[1]SKU!$A$2:$H$1048576,7,FALSE)</f>
        <v>V</v>
      </c>
      <c r="I106" s="26" t="str">
        <f>VLOOKUP($B106,[1]SKU!$A$2:$H$1048576,8,FALSE)</f>
        <v>1PC/B - 3-6B/C</v>
      </c>
      <c r="J106" s="26" t="s">
        <v>35</v>
      </c>
      <c r="K106" s="36">
        <f t="shared" si="238"/>
        <v>468.69100000000003</v>
      </c>
      <c r="L106" s="29">
        <f t="shared" si="239"/>
        <v>7067.8511172606268</v>
      </c>
      <c r="M106" s="50">
        <v>45921</v>
      </c>
      <c r="N106" s="32">
        <f t="shared" si="240"/>
        <v>3312638.2080000006</v>
      </c>
      <c r="O106" s="21">
        <f t="shared" si="241"/>
        <v>7286.4444507841517</v>
      </c>
      <c r="P106" s="21">
        <f t="shared" si="242"/>
        <v>7599.8399110329328</v>
      </c>
      <c r="Q106" s="56" t="s">
        <v>71</v>
      </c>
      <c r="R106" s="33">
        <v>940</v>
      </c>
      <c r="S106" s="37">
        <v>45839</v>
      </c>
      <c r="T106" s="35">
        <f t="shared" si="243"/>
        <v>24</v>
      </c>
      <c r="U106" s="39" t="s">
        <v>62</v>
      </c>
      <c r="V106" s="40">
        <v>468.69099999999997</v>
      </c>
      <c r="W106" s="40">
        <f t="shared" si="244"/>
        <v>468.69099999999997</v>
      </c>
      <c r="X106" s="41">
        <f t="shared" ref="X106:X112" si="259">SUM(W106)/SUM($W$21:$W$28)</f>
        <v>1.9180585715210592E-2</v>
      </c>
      <c r="Y106" s="42">
        <v>3421.44</v>
      </c>
      <c r="Z106" s="44">
        <f t="shared" si="245"/>
        <v>3216153.6</v>
      </c>
      <c r="AA106" s="44">
        <f t="shared" si="246"/>
        <v>6861.9913759811907</v>
      </c>
      <c r="AB106" s="52">
        <f>VLOOKUP(_xlfn.CONCAT(D106,E106),[1]INTERNACIÓN!$M$5:$N$1048576,2,FALSE)*Z106</f>
        <v>96484.607999999993</v>
      </c>
      <c r="AC106" s="43">
        <f t="shared" si="247"/>
        <v>3312638.2080000001</v>
      </c>
      <c r="AD106" s="45" t="str">
        <f t="shared" si="248"/>
        <v>104761057687-3</v>
      </c>
      <c r="AE106" s="43">
        <f t="shared" si="249"/>
        <v>7067.8511172606268</v>
      </c>
      <c r="AF106" s="46">
        <f t="shared" si="250"/>
        <v>3.3112240773974229</v>
      </c>
      <c r="AG106" s="12">
        <f t="shared" si="251"/>
        <v>7.2999908255119053</v>
      </c>
      <c r="AH106" s="51">
        <f t="shared" si="252"/>
        <v>940</v>
      </c>
      <c r="AI106" s="4">
        <f t="shared" si="253"/>
        <v>468.69099999999997</v>
      </c>
      <c r="AJ106" s="47" t="str">
        <f t="shared" si="254"/>
        <v>61057687-3</v>
      </c>
      <c r="AK106" s="35">
        <v>24</v>
      </c>
      <c r="AL106" s="4">
        <f t="shared" si="255"/>
        <v>19.528791666666667</v>
      </c>
      <c r="AM106" s="35">
        <f>0</f>
        <v>0</v>
      </c>
      <c r="AN106" s="35">
        <f t="shared" si="256"/>
        <v>24</v>
      </c>
      <c r="AO106" s="11">
        <f t="shared" si="257"/>
        <v>468.69100000000003</v>
      </c>
      <c r="AP106" s="11" t="str">
        <f t="shared" si="258"/>
        <v>3) STOCK</v>
      </c>
    </row>
    <row r="107" spans="1:42" x14ac:dyDescent="0.25">
      <c r="A107" s="4" t="s">
        <v>36</v>
      </c>
      <c r="B107" s="5">
        <v>1048</v>
      </c>
      <c r="C107" s="27" t="str">
        <f>VLOOKUP($B107,[1]SKU!$A$2:$H$1048576,2,FALSE)</f>
        <v>POSTA NEGRA</v>
      </c>
      <c r="D107" s="26" t="str">
        <f>VLOOKUP($B107,[1]SKU!$A$2:$H$1048576,3,FALSE)</f>
        <v>VACUNO</v>
      </c>
      <c r="E107" s="26" t="str">
        <f>VLOOKUP($B107,[1]SKU!$A$2:$H$1048576,4,FALSE)</f>
        <v>BRASIL</v>
      </c>
      <c r="F107" s="26" t="str">
        <f>VLOOKUP($B107,[1]SKU!$A$2:$H$1048576,5,FALSE)</f>
        <v>FRIBOI</v>
      </c>
      <c r="G107" s="26" t="str">
        <f>VLOOKUP($B107,[1]SKU!$A$2:$H$1048576,6,FALSE)</f>
        <v>ENFRIADO</v>
      </c>
      <c r="H107" s="26" t="str">
        <f>VLOOKUP($B107,[1]SKU!$A$2:$H$1048576,7,FALSE)</f>
        <v>V</v>
      </c>
      <c r="I107" s="26" t="str">
        <f>VLOOKUP($B107,[1]SKU!$A$2:$H$1048576,8,FALSE)</f>
        <v>1PC/B - 1-5B/C</v>
      </c>
      <c r="J107" s="26" t="s">
        <v>35</v>
      </c>
      <c r="K107" s="36">
        <f t="shared" si="238"/>
        <v>2324.1930000000002</v>
      </c>
      <c r="L107" s="29">
        <f t="shared" si="239"/>
        <v>6293.2981254138522</v>
      </c>
      <c r="M107" s="50">
        <v>45921</v>
      </c>
      <c r="N107" s="32">
        <f t="shared" si="240"/>
        <v>14626839.449999999</v>
      </c>
      <c r="O107" s="21">
        <f t="shared" si="241"/>
        <v>6487.9362117668579</v>
      </c>
      <c r="P107" s="21">
        <f t="shared" si="242"/>
        <v>6766.9872316277988</v>
      </c>
      <c r="Q107" s="56" t="s">
        <v>71</v>
      </c>
      <c r="R107" s="33">
        <v>940</v>
      </c>
      <c r="S107" s="37">
        <v>45839</v>
      </c>
      <c r="T107" s="35">
        <f t="shared" si="243"/>
        <v>120</v>
      </c>
      <c r="U107" s="39" t="s">
        <v>62</v>
      </c>
      <c r="V107" s="40">
        <v>2324.1930000000002</v>
      </c>
      <c r="W107" s="40">
        <f t="shared" si="244"/>
        <v>2324.1930000000002</v>
      </c>
      <c r="X107" s="41">
        <f t="shared" si="259"/>
        <v>9.511465561573075E-2</v>
      </c>
      <c r="Y107" s="42">
        <v>15107.25</v>
      </c>
      <c r="Z107" s="44">
        <f t="shared" si="245"/>
        <v>14200815</v>
      </c>
      <c r="AA107" s="44">
        <f t="shared" si="246"/>
        <v>6109.9981800134492</v>
      </c>
      <c r="AB107" s="52">
        <f>VLOOKUP(_xlfn.CONCAT(D107,E107),[1]INTERNACIÓN!$M$5:$N$1048576,2,FALSE)*Z107</f>
        <v>426024.45</v>
      </c>
      <c r="AC107" s="43">
        <f t="shared" si="247"/>
        <v>14626839.449999999</v>
      </c>
      <c r="AD107" s="45" t="str">
        <f t="shared" si="248"/>
        <v>104861057687-3</v>
      </c>
      <c r="AE107" s="43">
        <f t="shared" si="249"/>
        <v>6293.2981254138522</v>
      </c>
      <c r="AF107" s="46">
        <f t="shared" si="250"/>
        <v>2.9483530331050685</v>
      </c>
      <c r="AG107" s="12">
        <f t="shared" si="251"/>
        <v>6.4999980638440951</v>
      </c>
      <c r="AH107" s="51">
        <f t="shared" si="252"/>
        <v>940</v>
      </c>
      <c r="AI107" s="4">
        <f t="shared" si="253"/>
        <v>2324.1930000000002</v>
      </c>
      <c r="AJ107" s="47" t="str">
        <f t="shared" si="254"/>
        <v>61057687-3</v>
      </c>
      <c r="AK107" s="35">
        <v>120</v>
      </c>
      <c r="AL107" s="4">
        <f t="shared" si="255"/>
        <v>19.368275000000001</v>
      </c>
      <c r="AM107" s="35">
        <f>0</f>
        <v>0</v>
      </c>
      <c r="AN107" s="35">
        <f t="shared" si="256"/>
        <v>120</v>
      </c>
      <c r="AO107" s="11">
        <f t="shared" si="257"/>
        <v>2324.1930000000002</v>
      </c>
      <c r="AP107" s="11" t="str">
        <f t="shared" si="258"/>
        <v>3) STOCK</v>
      </c>
    </row>
    <row r="108" spans="1:42" x14ac:dyDescent="0.25">
      <c r="A108" s="4" t="s">
        <v>36</v>
      </c>
      <c r="B108" s="5">
        <v>1051</v>
      </c>
      <c r="C108" s="27" t="str">
        <f>VLOOKUP($B108,[1]SKU!$A$2:$H$1048576,2,FALSE)</f>
        <v>ASIENTO</v>
      </c>
      <c r="D108" s="26" t="str">
        <f>VLOOKUP($B108,[1]SKU!$A$2:$H$1048576,3,FALSE)</f>
        <v>VACUNO</v>
      </c>
      <c r="E108" s="26" t="str">
        <f>VLOOKUP($B108,[1]SKU!$A$2:$H$1048576,4,FALSE)</f>
        <v>BRASIL</v>
      </c>
      <c r="F108" s="26" t="str">
        <f>VLOOKUP($B108,[1]SKU!$A$2:$H$1048576,5,FALSE)</f>
        <v>FRIBOI</v>
      </c>
      <c r="G108" s="26" t="str">
        <f>VLOOKUP($B108,[1]SKU!$A$2:$H$1048576,6,FALSE)</f>
        <v>ENFRIADO</v>
      </c>
      <c r="H108" s="26" t="str">
        <f>VLOOKUP($B108,[1]SKU!$A$2:$H$1048576,7,FALSE)</f>
        <v>V</v>
      </c>
      <c r="I108" s="26" t="str">
        <f>VLOOKUP($B108,[1]SKU!$A$2:$H$1048576,8,FALSE)</f>
        <v>1PC/B - 4-8B/C</v>
      </c>
      <c r="J108" s="26" t="s">
        <v>35</v>
      </c>
      <c r="K108" s="36">
        <f t="shared" si="238"/>
        <v>1019.864</v>
      </c>
      <c r="L108" s="29">
        <f t="shared" si="239"/>
        <v>6390.1177215785629</v>
      </c>
      <c r="M108" s="50">
        <v>45921</v>
      </c>
      <c r="N108" s="32">
        <f t="shared" si="240"/>
        <v>6517051.0199999996</v>
      </c>
      <c r="O108" s="21">
        <f t="shared" si="241"/>
        <v>6587.7502284315078</v>
      </c>
      <c r="P108" s="21">
        <f t="shared" si="242"/>
        <v>6871.0943242780249</v>
      </c>
      <c r="Q108" s="56" t="s">
        <v>71</v>
      </c>
      <c r="R108" s="33">
        <v>940</v>
      </c>
      <c r="S108" s="37">
        <v>45839</v>
      </c>
      <c r="T108" s="35">
        <f t="shared" si="243"/>
        <v>48</v>
      </c>
      <c r="U108" s="39" t="s">
        <v>62</v>
      </c>
      <c r="V108" s="40">
        <v>1019.864</v>
      </c>
      <c r="W108" s="40">
        <f t="shared" si="244"/>
        <v>1019.864</v>
      </c>
      <c r="X108" s="41">
        <f t="shared" si="259"/>
        <v>4.1736642841141681E-2</v>
      </c>
      <c r="Y108" s="42">
        <v>6731.1</v>
      </c>
      <c r="Z108" s="44">
        <f t="shared" si="245"/>
        <v>6327234</v>
      </c>
      <c r="AA108" s="44">
        <f t="shared" si="246"/>
        <v>6203.9977879403523</v>
      </c>
      <c r="AB108" s="52">
        <f>VLOOKUP(_xlfn.CONCAT(D108,E108),[1]INTERNACIÓN!$M$5:$N$1048576,2,FALSE)*Z108</f>
        <v>189817.02</v>
      </c>
      <c r="AC108" s="43">
        <f t="shared" si="247"/>
        <v>6517051.0199999996</v>
      </c>
      <c r="AD108" s="45" t="str">
        <f t="shared" si="248"/>
        <v>105161057687-3</v>
      </c>
      <c r="AE108" s="43">
        <f t="shared" si="249"/>
        <v>6390.1177215785629</v>
      </c>
      <c r="AF108" s="46">
        <f t="shared" si="250"/>
        <v>2.9937121348554658</v>
      </c>
      <c r="AG108" s="12">
        <f t="shared" si="251"/>
        <v>6.5999976467450567</v>
      </c>
      <c r="AH108" s="51">
        <f t="shared" si="252"/>
        <v>940</v>
      </c>
      <c r="AI108" s="4">
        <f t="shared" si="253"/>
        <v>1019.864</v>
      </c>
      <c r="AJ108" s="47" t="str">
        <f t="shared" si="254"/>
        <v>61057687-3</v>
      </c>
      <c r="AK108" s="35">
        <v>48</v>
      </c>
      <c r="AL108" s="4">
        <f t="shared" si="255"/>
        <v>21.247166666666669</v>
      </c>
      <c r="AM108" s="35">
        <f>0</f>
        <v>0</v>
      </c>
      <c r="AN108" s="35">
        <f t="shared" si="256"/>
        <v>48</v>
      </c>
      <c r="AO108" s="11">
        <f t="shared" si="257"/>
        <v>1019.864</v>
      </c>
      <c r="AP108" s="11" t="str">
        <f t="shared" si="258"/>
        <v>3) STOCK</v>
      </c>
    </row>
    <row r="109" spans="1:42" x14ac:dyDescent="0.25">
      <c r="A109" s="4" t="s">
        <v>36</v>
      </c>
      <c r="B109" s="5">
        <v>355789</v>
      </c>
      <c r="C109" s="27" t="str">
        <f>VLOOKUP($B109,[1]SKU!$A$2:$H$1048576,2,FALSE)</f>
        <v>LOMO VETADO</v>
      </c>
      <c r="D109" s="26" t="str">
        <f>VLOOKUP($B109,[1]SKU!$A$2:$H$1048576,3,FALSE)</f>
        <v>VACUNO</v>
      </c>
      <c r="E109" s="26" t="str">
        <f>VLOOKUP($B109,[1]SKU!$A$2:$H$1048576,4,FALSE)</f>
        <v>BRASIL</v>
      </c>
      <c r="F109" s="26" t="str">
        <f>VLOOKUP($B109,[1]SKU!$A$2:$H$1048576,5,FALSE)</f>
        <v>FRIBOI</v>
      </c>
      <c r="G109" s="26" t="str">
        <f>VLOOKUP($B109,[1]SKU!$A$2:$H$1048576,6,FALSE)</f>
        <v>ENFRIADO</v>
      </c>
      <c r="H109" s="26" t="str">
        <f>VLOOKUP($B109,[1]SKU!$A$2:$H$1048576,7,FALSE)</f>
        <v>V</v>
      </c>
      <c r="I109" s="26" t="str">
        <f>VLOOKUP($B109,[1]SKU!$A$2:$H$1048576,8,FALSE)</f>
        <v>1PC/B - 5-20B/C</v>
      </c>
      <c r="J109" s="26" t="s">
        <v>35</v>
      </c>
      <c r="K109" s="36">
        <f t="shared" si="238"/>
        <v>1983.46</v>
      </c>
      <c r="L109" s="29">
        <f t="shared" si="239"/>
        <v>7358.3219525475679</v>
      </c>
      <c r="M109" s="50">
        <v>45921</v>
      </c>
      <c r="N109" s="32">
        <f t="shared" si="240"/>
        <v>14594937.26</v>
      </c>
      <c r="O109" s="21">
        <f t="shared" si="241"/>
        <v>7585.8989201521317</v>
      </c>
      <c r="P109" s="21">
        <f t="shared" si="242"/>
        <v>7912.1741425242672</v>
      </c>
      <c r="Q109" s="56" t="s">
        <v>71</v>
      </c>
      <c r="R109" s="33">
        <v>940</v>
      </c>
      <c r="S109" s="37">
        <v>45839</v>
      </c>
      <c r="T109" s="35">
        <f t="shared" si="243"/>
        <v>102</v>
      </c>
      <c r="U109" s="39" t="s">
        <v>62</v>
      </c>
      <c r="V109" s="40">
        <v>1983.46</v>
      </c>
      <c r="W109" s="40">
        <f t="shared" si="244"/>
        <v>1983.46</v>
      </c>
      <c r="X109" s="41">
        <f t="shared" si="259"/>
        <v>8.1170589029214563E-2</v>
      </c>
      <c r="Y109" s="42">
        <v>15074.3</v>
      </c>
      <c r="Z109" s="44">
        <f t="shared" si="245"/>
        <v>14169842</v>
      </c>
      <c r="AA109" s="44">
        <f t="shared" si="246"/>
        <v>7144.001895677251</v>
      </c>
      <c r="AB109" s="52">
        <f>VLOOKUP(_xlfn.CONCAT(D109,E109),[1]INTERNACIÓN!$M$5:$N$1048576,2,FALSE)*Z109</f>
        <v>425095.26</v>
      </c>
      <c r="AC109" s="43">
        <f t="shared" si="247"/>
        <v>14594937.26</v>
      </c>
      <c r="AD109" s="45" t="str">
        <f t="shared" si="248"/>
        <v>35578961057687-3</v>
      </c>
      <c r="AE109" s="43">
        <f t="shared" si="249"/>
        <v>7358.3219525475679</v>
      </c>
      <c r="AF109" s="46">
        <f t="shared" si="250"/>
        <v>3.4473070264616696</v>
      </c>
      <c r="AG109" s="12">
        <f t="shared" si="251"/>
        <v>7.6000020166779256</v>
      </c>
      <c r="AH109" s="51">
        <f t="shared" si="252"/>
        <v>940</v>
      </c>
      <c r="AI109" s="4">
        <f t="shared" si="253"/>
        <v>1983.46</v>
      </c>
      <c r="AJ109" s="47" t="str">
        <f t="shared" si="254"/>
        <v>61057687-3</v>
      </c>
      <c r="AK109" s="35">
        <v>102</v>
      </c>
      <c r="AL109" s="4">
        <f t="shared" si="255"/>
        <v>19.445686274509804</v>
      </c>
      <c r="AM109" s="35">
        <f>0</f>
        <v>0</v>
      </c>
      <c r="AN109" s="35">
        <f t="shared" si="256"/>
        <v>102</v>
      </c>
      <c r="AO109" s="11">
        <f t="shared" si="257"/>
        <v>1983.46</v>
      </c>
      <c r="AP109" s="11" t="str">
        <f t="shared" si="258"/>
        <v>3) STOCK</v>
      </c>
    </row>
    <row r="110" spans="1:42" x14ac:dyDescent="0.25">
      <c r="A110" s="4" t="s">
        <v>36</v>
      </c>
      <c r="B110" s="5">
        <v>367532</v>
      </c>
      <c r="C110" s="27" t="str">
        <f>VLOOKUP($B110,[1]SKU!$A$2:$H$1048576,2,FALSE)</f>
        <v>FILETE</v>
      </c>
      <c r="D110" s="26" t="str">
        <f>VLOOKUP($B110,[1]SKU!$A$2:$H$1048576,3,FALSE)</f>
        <v>VACUNO</v>
      </c>
      <c r="E110" s="26" t="str">
        <f>VLOOKUP($B110,[1]SKU!$A$2:$H$1048576,4,FALSE)</f>
        <v>BRASIL</v>
      </c>
      <c r="F110" s="26" t="str">
        <f>VLOOKUP($B110,[1]SKU!$A$2:$H$1048576,5,FALSE)</f>
        <v>FRIBOI</v>
      </c>
      <c r="G110" s="26" t="str">
        <f>VLOOKUP($B110,[1]SKU!$A$2:$H$1048576,6,FALSE)</f>
        <v>ENFRIADO</v>
      </c>
      <c r="H110" s="26" t="str">
        <f>VLOOKUP($B110,[1]SKU!$A$2:$H$1048576,7,FALSE)</f>
        <v>V</v>
      </c>
      <c r="I110" s="26" t="str">
        <f>VLOOKUP($B110,[1]SKU!$A$2:$H$1048576,8,FALSE)</f>
        <v>1PC/B - 10-18B/C</v>
      </c>
      <c r="J110" s="26" t="s">
        <v>35</v>
      </c>
      <c r="K110" s="36">
        <f t="shared" si="238"/>
        <v>519.20600000000002</v>
      </c>
      <c r="L110" s="29">
        <f t="shared" si="239"/>
        <v>11327.939627045913</v>
      </c>
      <c r="M110" s="50">
        <v>45921</v>
      </c>
      <c r="N110" s="32">
        <f t="shared" si="240"/>
        <v>5881534.2220000001</v>
      </c>
      <c r="O110" s="21">
        <f t="shared" si="241"/>
        <v>11678.288275305065</v>
      </c>
      <c r="P110" s="21">
        <f t="shared" si="242"/>
        <v>12180.580244135392</v>
      </c>
      <c r="Q110" s="56" t="s">
        <v>71</v>
      </c>
      <c r="R110" s="33">
        <v>940</v>
      </c>
      <c r="S110" s="37">
        <v>45839</v>
      </c>
      <c r="T110" s="35">
        <f t="shared" si="243"/>
        <v>26</v>
      </c>
      <c r="U110" s="39" t="s">
        <v>62</v>
      </c>
      <c r="V110" s="40">
        <v>519.20600000000002</v>
      </c>
      <c r="W110" s="40">
        <f t="shared" si="244"/>
        <v>519.20600000000002</v>
      </c>
      <c r="X110" s="41">
        <f t="shared" si="259"/>
        <v>2.1247848127767831E-2</v>
      </c>
      <c r="Y110" s="42">
        <v>6074.71</v>
      </c>
      <c r="Z110" s="44">
        <f t="shared" si="245"/>
        <v>5710227.4000000004</v>
      </c>
      <c r="AA110" s="44">
        <f t="shared" si="246"/>
        <v>10997.999637908653</v>
      </c>
      <c r="AB110" s="52">
        <f>VLOOKUP(_xlfn.CONCAT(D110,E110),[1]INTERNACIÓN!$M$5:$N$1048576,2,FALSE)*Z110</f>
        <v>171306.82200000001</v>
      </c>
      <c r="AC110" s="43">
        <f t="shared" si="247"/>
        <v>5881534.2220000001</v>
      </c>
      <c r="AD110" s="45" t="str">
        <f t="shared" si="248"/>
        <v>36753261057687-3</v>
      </c>
      <c r="AE110" s="43">
        <f t="shared" si="249"/>
        <v>11327.939627045913</v>
      </c>
      <c r="AF110" s="46">
        <f t="shared" si="250"/>
        <v>5.3070368656713809</v>
      </c>
      <c r="AG110" s="12">
        <f t="shared" si="251"/>
        <v>11.69999961479644</v>
      </c>
      <c r="AH110" s="51">
        <f t="shared" si="252"/>
        <v>940</v>
      </c>
      <c r="AI110" s="4">
        <f t="shared" si="253"/>
        <v>519.20600000000002</v>
      </c>
      <c r="AJ110" s="47" t="str">
        <f t="shared" si="254"/>
        <v>61057687-3</v>
      </c>
      <c r="AK110" s="35">
        <v>26</v>
      </c>
      <c r="AL110" s="4">
        <f t="shared" si="255"/>
        <v>19.969461538461537</v>
      </c>
      <c r="AM110" s="35">
        <f>0</f>
        <v>0</v>
      </c>
      <c r="AN110" s="35">
        <f t="shared" si="256"/>
        <v>26</v>
      </c>
      <c r="AO110" s="11">
        <f t="shared" si="257"/>
        <v>519.20600000000002</v>
      </c>
      <c r="AP110" s="11" t="str">
        <f t="shared" si="258"/>
        <v>3) STOCK</v>
      </c>
    </row>
    <row r="111" spans="1:42" x14ac:dyDescent="0.25">
      <c r="A111" s="4" t="s">
        <v>36</v>
      </c>
      <c r="B111" s="5">
        <v>388271</v>
      </c>
      <c r="C111" s="27" t="str">
        <f>VLOOKUP($B111,[1]SKU!$A$2:$H$1048576,2,FALSE)</f>
        <v>POSTA NEGRA</v>
      </c>
      <c r="D111" s="26" t="str">
        <f>VLOOKUP($B111,[1]SKU!$A$2:$H$1048576,3,FALSE)</f>
        <v>VACUNO</v>
      </c>
      <c r="E111" s="26" t="str">
        <f>VLOOKUP($B111,[1]SKU!$A$2:$H$1048576,4,FALSE)</f>
        <v>BRASIL</v>
      </c>
      <c r="F111" s="26" t="str">
        <f>VLOOKUP($B111,[1]SKU!$A$2:$H$1048576,5,FALSE)</f>
        <v>FRIBOI</v>
      </c>
      <c r="G111" s="26" t="str">
        <f>VLOOKUP($B111,[1]SKU!$A$2:$H$1048576,6,FALSE)</f>
        <v>ENFRIADO</v>
      </c>
      <c r="H111" s="26" t="str">
        <f>VLOOKUP($B111,[1]SKU!$A$2:$H$1048576,7,FALSE)</f>
        <v>V</v>
      </c>
      <c r="I111" s="26" t="str">
        <f>VLOOKUP($B111,[1]SKU!$A$2:$H$1048576,8,FALSE)</f>
        <v>1PC/B - 1-3B/C</v>
      </c>
      <c r="J111" s="26" t="s">
        <v>35</v>
      </c>
      <c r="K111" s="36">
        <f t="shared" si="238"/>
        <v>970.62900000000002</v>
      </c>
      <c r="L111" s="29">
        <f t="shared" si="239"/>
        <v>6583.7627929929968</v>
      </c>
      <c r="M111" s="50">
        <v>45921</v>
      </c>
      <c r="N111" s="32">
        <f t="shared" si="240"/>
        <v>6390391.0959999999</v>
      </c>
      <c r="O111" s="21">
        <f t="shared" si="241"/>
        <v>6787.3843226731924</v>
      </c>
      <c r="P111" s="21">
        <f t="shared" si="242"/>
        <v>7079.3148311752657</v>
      </c>
      <c r="Q111" s="56" t="s">
        <v>71</v>
      </c>
      <c r="R111" s="33">
        <v>940</v>
      </c>
      <c r="S111" s="37">
        <v>45839</v>
      </c>
      <c r="T111" s="35">
        <f t="shared" si="243"/>
        <v>51</v>
      </c>
      <c r="U111" s="39" t="s">
        <v>62</v>
      </c>
      <c r="V111" s="40">
        <v>970.62900000000002</v>
      </c>
      <c r="W111" s="40">
        <f t="shared" si="244"/>
        <v>970.62900000000002</v>
      </c>
      <c r="X111" s="41">
        <f t="shared" si="259"/>
        <v>3.9721762807839588E-2</v>
      </c>
      <c r="Y111" s="42">
        <v>6600.28</v>
      </c>
      <c r="Z111" s="44">
        <f t="shared" si="245"/>
        <v>6204263.2000000002</v>
      </c>
      <c r="AA111" s="44">
        <f t="shared" si="246"/>
        <v>6392.0027116436868</v>
      </c>
      <c r="AB111" s="52">
        <f>VLOOKUP(_xlfn.CONCAT(D111,E111),[1]INTERNACIÓN!$M$5:$N$1048576,2,FALSE)*Z111</f>
        <v>186127.89600000001</v>
      </c>
      <c r="AC111" s="43">
        <f t="shared" si="247"/>
        <v>6390391.0959999999</v>
      </c>
      <c r="AD111" s="45" t="str">
        <f t="shared" si="248"/>
        <v>38827161057687-3</v>
      </c>
      <c r="AE111" s="43">
        <f t="shared" si="249"/>
        <v>6583.7627929929968</v>
      </c>
      <c r="AF111" s="46">
        <f t="shared" si="250"/>
        <v>3.0844330926542112</v>
      </c>
      <c r="AG111" s="12">
        <f t="shared" si="251"/>
        <v>6.8000028847273262</v>
      </c>
      <c r="AH111" s="51">
        <f t="shared" si="252"/>
        <v>940</v>
      </c>
      <c r="AI111" s="4">
        <f t="shared" si="253"/>
        <v>970.62900000000002</v>
      </c>
      <c r="AJ111" s="47" t="str">
        <f t="shared" si="254"/>
        <v>61057687-3</v>
      </c>
      <c r="AK111" s="35">
        <v>51</v>
      </c>
      <c r="AL111" s="4">
        <f t="shared" si="255"/>
        <v>19.031941176470589</v>
      </c>
      <c r="AM111" s="35">
        <f>0</f>
        <v>0</v>
      </c>
      <c r="AN111" s="35">
        <f t="shared" si="256"/>
        <v>51</v>
      </c>
      <c r="AO111" s="11">
        <f t="shared" si="257"/>
        <v>970.62900000000002</v>
      </c>
      <c r="AP111" s="11" t="str">
        <f t="shared" si="258"/>
        <v>3) STOCK</v>
      </c>
    </row>
    <row r="112" spans="1:42" x14ac:dyDescent="0.25">
      <c r="A112" s="4" t="s">
        <v>36</v>
      </c>
      <c r="B112" s="5">
        <v>391322</v>
      </c>
      <c r="C112" s="27" t="str">
        <f>VLOOKUP($B112,[1]SKU!$A$2:$H$1048576,2,FALSE)</f>
        <v>PUNTA DE GANSO</v>
      </c>
      <c r="D112" s="26" t="str">
        <f>VLOOKUP($B112,[1]SKU!$A$2:$H$1048576,3,FALSE)</f>
        <v>VACUNO</v>
      </c>
      <c r="E112" s="26" t="str">
        <f>VLOOKUP($B112,[1]SKU!$A$2:$H$1048576,4,FALSE)</f>
        <v>BRASIL</v>
      </c>
      <c r="F112" s="26" t="str">
        <f>VLOOKUP($B112,[1]SKU!$A$2:$H$1048576,5,FALSE)</f>
        <v>FRIBOI</v>
      </c>
      <c r="G112" s="26" t="str">
        <f>VLOOKUP($B112,[1]SKU!$A$2:$H$1048576,6,FALSE)</f>
        <v>ENFRIADO</v>
      </c>
      <c r="H112" s="26" t="str">
        <f>VLOOKUP($B112,[1]SKU!$A$2:$H$1048576,7,FALSE)</f>
        <v>V</v>
      </c>
      <c r="I112" s="26" t="str">
        <f>VLOOKUP($B112,[1]SKU!$A$2:$H$1048576,8,FALSE)</f>
        <v>1PC/B - 8-15B/C</v>
      </c>
      <c r="J112" s="26" t="s">
        <v>35</v>
      </c>
      <c r="K112" s="36">
        <f>AO112</f>
        <v>19.033000000000001</v>
      </c>
      <c r="L112" s="29">
        <f>+AE112</f>
        <v>10069.117217464403</v>
      </c>
      <c r="M112" s="50">
        <v>45921</v>
      </c>
      <c r="N112" s="32">
        <f>+K112*L112</f>
        <v>191645.508</v>
      </c>
      <c r="O112" s="21">
        <f>+L112/(1-0.03)</f>
        <v>10380.533213880828</v>
      </c>
      <c r="P112" s="21">
        <f>+L112/(1-0.07)</f>
        <v>10827.007760714412</v>
      </c>
      <c r="Q112" s="56" t="s">
        <v>71</v>
      </c>
      <c r="R112" s="33">
        <v>940</v>
      </c>
      <c r="S112" s="37">
        <v>45839</v>
      </c>
      <c r="T112" s="35">
        <f>+AN112</f>
        <v>1</v>
      </c>
      <c r="U112" s="39" t="s">
        <v>62</v>
      </c>
      <c r="V112" s="40">
        <v>19.033000000000001</v>
      </c>
      <c r="W112" s="40">
        <f>IF(E112="canada",V112/2.20462,IF(E112="usa",V112/2.20462,V112))</f>
        <v>19.033000000000001</v>
      </c>
      <c r="X112" s="41">
        <f t="shared" si="259"/>
        <v>7.7890142528361597E-4</v>
      </c>
      <c r="Y112" s="42">
        <v>197.94</v>
      </c>
      <c r="Z112" s="44">
        <f>Y112*AH112</f>
        <v>186063.6</v>
      </c>
      <c r="AA112" s="44">
        <f>Z112/W112</f>
        <v>9775.841958703304</v>
      </c>
      <c r="AB112" s="52">
        <f>VLOOKUP(_xlfn.CONCAT(D112,E112),[1]INTERNACIÓN!$M$5:$N$1048576,2,FALSE)*Z112</f>
        <v>5581.9080000000004</v>
      </c>
      <c r="AC112" s="43">
        <f>Z112+AB112</f>
        <v>191645.508</v>
      </c>
      <c r="AD112" s="45" t="str">
        <f>_xlfn.CONCAT(B112,Q112)</f>
        <v>39132261057687-3</v>
      </c>
      <c r="AE112" s="43">
        <f>AC112/W112</f>
        <v>10069.117217464403</v>
      </c>
      <c r="AF112" s="46">
        <f>IF(E112="USA",Y112/V112,IF(E112="CANADA",Y112/V112,(Y112/V112)/2.20462))</f>
        <v>4.7172899959906749</v>
      </c>
      <c r="AG112" s="12">
        <f>Y112/W112</f>
        <v>10.399831870960961</v>
      </c>
      <c r="AH112" s="51">
        <f>IF(R112&lt;&gt;"",R112,"")</f>
        <v>940</v>
      </c>
      <c r="AI112" s="4">
        <f>W112</f>
        <v>19.033000000000001</v>
      </c>
      <c r="AJ112" s="47" t="str">
        <f>IF(Q112&lt;&gt;"",Q112,"")</f>
        <v>61057687-3</v>
      </c>
      <c r="AK112" s="35">
        <v>1</v>
      </c>
      <c r="AL112" s="4">
        <f>AI112/AK112</f>
        <v>19.033000000000001</v>
      </c>
      <c r="AM112" s="35">
        <f>0</f>
        <v>0</v>
      </c>
      <c r="AN112" s="35">
        <f>AK112-AM112</f>
        <v>1</v>
      </c>
      <c r="AO112" s="11">
        <f>AN112*AL112</f>
        <v>19.033000000000001</v>
      </c>
      <c r="AP112" s="11" t="str">
        <f>+J112</f>
        <v>3) STOCK</v>
      </c>
    </row>
    <row r="113" spans="1:42" x14ac:dyDescent="0.25">
      <c r="A113" s="4" t="s">
        <v>36</v>
      </c>
      <c r="B113" s="5" t="s">
        <v>61</v>
      </c>
      <c r="C113" s="27" t="str">
        <f>VLOOKUP($B113,[1]SKU!$A$2:$H$1048576,2,FALSE)</f>
        <v>COSTILLAR IWP</v>
      </c>
      <c r="D113" s="26" t="str">
        <f>VLOOKUP($B113,[1]SKU!$A$2:$H$1048576,3,FALSE)</f>
        <v>CERDO</v>
      </c>
      <c r="E113" s="26" t="str">
        <f>VLOOKUP($B113,[1]SKU!$A$2:$H$1048576,4,FALSE)</f>
        <v>BRASIL</v>
      </c>
      <c r="F113" s="26" t="str">
        <f>VLOOKUP($B113,[1]SKU!$A$2:$H$1048576,5,FALSE)</f>
        <v>SEARA</v>
      </c>
      <c r="G113" s="26" t="str">
        <f>VLOOKUP($B113,[1]SKU!$A$2:$H$1048576,6,FALSE)</f>
        <v>CONGELADO</v>
      </c>
      <c r="H113" s="26" t="str">
        <f>VLOOKUP($B113,[1]SKU!$A$2:$H$1048576,7,FALSE)</f>
        <v>-</v>
      </c>
      <c r="I113" s="26" t="str">
        <f>VLOOKUP($B113,[1]SKU!$A$2:$H$1048576,8,FALSE)</f>
        <v>1PC/B - 9-10B/C</v>
      </c>
      <c r="J113" s="26" t="s">
        <v>35</v>
      </c>
      <c r="K113" s="36">
        <f>AO113</f>
        <v>24499.51</v>
      </c>
      <c r="L113" s="29">
        <f>+AE113</f>
        <v>3177.2000997570981</v>
      </c>
      <c r="M113" s="50">
        <v>46554</v>
      </c>
      <c r="N113" s="32">
        <f>+K113*L113</f>
        <v>77839845.616000012</v>
      </c>
      <c r="O113" s="21">
        <f>+L113/(1-0.03)</f>
        <v>3275.4640203681424</v>
      </c>
      <c r="P113" s="21">
        <f>+L113/(1-0.07)</f>
        <v>3416.3441932872024</v>
      </c>
      <c r="Q113" s="56">
        <v>1266037</v>
      </c>
      <c r="R113" s="33">
        <v>940</v>
      </c>
      <c r="S113" s="37">
        <v>45839</v>
      </c>
      <c r="T113" s="35">
        <f>+AN113</f>
        <v>1352</v>
      </c>
      <c r="U113" s="39" t="s">
        <v>65</v>
      </c>
      <c r="V113" s="40">
        <v>24499.51</v>
      </c>
      <c r="W113" s="40">
        <f>IF(E113="canada",V113/2.20462,IF(E113="usa",V113/2.20462,V113))</f>
        <v>24499.51</v>
      </c>
      <c r="X113" s="63">
        <f>W113/SUM($W$29)</f>
        <v>1</v>
      </c>
      <c r="Y113" s="42">
        <v>79623.41</v>
      </c>
      <c r="Z113" s="44">
        <f>Y113*AH113</f>
        <v>74846005.400000006</v>
      </c>
      <c r="AA113" s="44">
        <f>Z113/W113</f>
        <v>3055.0000959202862</v>
      </c>
      <c r="AB113" s="52">
        <f>VLOOKUP(_xlfn.CONCAT(D113,E113),[1]INTERNACIÓN!$M$5:$N$1048576,2,FALSE)*Z113</f>
        <v>2993840.2160000005</v>
      </c>
      <c r="AC113" s="43">
        <f>Z113+AB113</f>
        <v>77839845.616000012</v>
      </c>
      <c r="AD113" s="45" t="str">
        <f>_xlfn.CONCAT(B113,Q113)</f>
        <v>SPA-281266037</v>
      </c>
      <c r="AE113" s="43">
        <f>AC113/W113</f>
        <v>3177.2000997570981</v>
      </c>
      <c r="AF113" s="46">
        <f>IF(E113="USA",Y113/V113,IF(E113="CANADA",Y113/V113,(Y113/V113)/2.20462))</f>
        <v>1.4741770019517459</v>
      </c>
      <c r="AG113" s="12">
        <f>Y113/W113</f>
        <v>3.2500001020428577</v>
      </c>
      <c r="AH113" s="51">
        <f>IF(R113&lt;&gt;"",R113,"")</f>
        <v>940</v>
      </c>
      <c r="AI113" s="4">
        <f>W113</f>
        <v>24499.51</v>
      </c>
      <c r="AJ113" s="47">
        <f>IF(Q113&lt;&gt;"",Q113,"")</f>
        <v>1266037</v>
      </c>
      <c r="AK113" s="35">
        <v>1352</v>
      </c>
      <c r="AL113" s="4">
        <f>AI113/AK113</f>
        <v>18.120939349112426</v>
      </c>
      <c r="AM113" s="35">
        <f>0</f>
        <v>0</v>
      </c>
      <c r="AN113" s="35">
        <f>AK113-AM113</f>
        <v>1352</v>
      </c>
      <c r="AO113" s="11">
        <f>AN113*AL113</f>
        <v>24499.51</v>
      </c>
      <c r="AP113" s="11" t="str">
        <f>+J113</f>
        <v>3) STOCK</v>
      </c>
    </row>
    <row r="114" spans="1:42" x14ac:dyDescent="0.25">
      <c r="A114" s="4" t="s">
        <v>36</v>
      </c>
      <c r="B114" s="5" t="s">
        <v>63</v>
      </c>
      <c r="C114" s="27" t="str">
        <f>VLOOKUP($B114,[1]SKU!$A$2:$H$1048576,2,FALSE)</f>
        <v xml:space="preserve">CHULETA CENTRO </v>
      </c>
      <c r="D114" s="26" t="str">
        <f>VLOOKUP($B114,[1]SKU!$A$2:$H$1048576,3,FALSE)</f>
        <v>CERDO</v>
      </c>
      <c r="E114" s="26" t="str">
        <f>VLOOKUP($B114,[1]SKU!$A$2:$H$1048576,4,FALSE)</f>
        <v>BRASIL</v>
      </c>
      <c r="F114" s="26" t="str">
        <f>VLOOKUP($B114,[1]SKU!$A$2:$H$1048576,5,FALSE)</f>
        <v>SEARA</v>
      </c>
      <c r="G114" s="26" t="str">
        <f>VLOOKUP($B114,[1]SKU!$A$2:$H$1048576,6,FALSE)</f>
        <v>CONGELADO</v>
      </c>
      <c r="H114" s="26" t="str">
        <f>VLOOKUP($B114,[1]SKU!$A$2:$H$1048576,7,FALSE)</f>
        <v>-</v>
      </c>
      <c r="I114" s="26" t="str">
        <f>VLOOKUP($B114,[1]SKU!$A$2:$H$1048576,8,FALSE)</f>
        <v>1PC/B - 3-4B/C</v>
      </c>
      <c r="J114" s="26" t="s">
        <v>35</v>
      </c>
      <c r="K114" s="36">
        <f>AO114</f>
        <v>24362.82</v>
      </c>
      <c r="L114" s="29">
        <f>+AE114</f>
        <v>2365.7918234424424</v>
      </c>
      <c r="M114" s="50">
        <v>46559</v>
      </c>
      <c r="N114" s="32">
        <f>+K114*L114</f>
        <v>57637360.352000006</v>
      </c>
      <c r="O114" s="21">
        <f>+L114/(1-0.03)</f>
        <v>2438.9606427241674</v>
      </c>
      <c r="P114" s="21">
        <f>+L114/(1-0.07)</f>
        <v>2543.8621757445617</v>
      </c>
      <c r="Q114" s="53">
        <v>1267093</v>
      </c>
      <c r="R114" s="33">
        <v>940</v>
      </c>
      <c r="S114" s="37">
        <v>45839</v>
      </c>
      <c r="T114" s="35">
        <f>+AN114</f>
        <v>1344</v>
      </c>
      <c r="V114" s="40">
        <v>24362.82</v>
      </c>
      <c r="W114" s="40">
        <f>IF(E114="canada",V114/2.20462,IF(E114="usa",V114/2.20462,V114))</f>
        <v>24362.82</v>
      </c>
      <c r="X114" s="63">
        <f>W114/SUM($W$30)</f>
        <v>1</v>
      </c>
      <c r="Y114" s="42">
        <v>58958.02</v>
      </c>
      <c r="Z114" s="44">
        <f>Y114*AH114</f>
        <v>55420538.799999997</v>
      </c>
      <c r="AA114" s="44">
        <f>Z114/W114</f>
        <v>2274.7998302331175</v>
      </c>
      <c r="AB114" s="52">
        <f>VLOOKUP(_xlfn.CONCAT(D114,E114),[1]INTERNACIÓN!$M$5:$N$1048576,2,FALSE)*Z114</f>
        <v>2216821.5520000001</v>
      </c>
      <c r="AC114" s="43">
        <f>Z114+AB114</f>
        <v>57637360.351999998</v>
      </c>
      <c r="AD114" s="45" t="str">
        <f>_xlfn.CONCAT(B114,Q114)</f>
        <v>LBI-301267093</v>
      </c>
      <c r="AE114" s="43">
        <f>AC114/W114</f>
        <v>2365.7918234424424</v>
      </c>
      <c r="AF114" s="46">
        <f>IF(E114="USA",Y114/V114,IF(E114="CANADA",Y114/V114,(Y114/V114)/2.20462))</f>
        <v>1.0976947589139776</v>
      </c>
      <c r="AG114" s="12">
        <f>Y114/W114</f>
        <v>2.4199998193969332</v>
      </c>
      <c r="AH114" s="51">
        <f>IF(R114&lt;&gt;"",R114,"")</f>
        <v>940</v>
      </c>
      <c r="AI114" s="4">
        <f>W114</f>
        <v>24362.82</v>
      </c>
      <c r="AJ114" s="47">
        <f>IF(Q114&lt;&gt;"",Q114,"")</f>
        <v>1267093</v>
      </c>
      <c r="AK114" s="35">
        <v>1344</v>
      </c>
      <c r="AL114" s="4">
        <f>AI114/AK114</f>
        <v>18.127098214285713</v>
      </c>
      <c r="AM114" s="35">
        <f>0</f>
        <v>0</v>
      </c>
      <c r="AN114" s="35">
        <f>AK114-AM114</f>
        <v>1344</v>
      </c>
      <c r="AO114" s="11">
        <f>AN114*AL114</f>
        <v>24362.82</v>
      </c>
      <c r="AP114" s="11" t="str">
        <f>+J114</f>
        <v>3) STOCK</v>
      </c>
    </row>
    <row r="115" spans="1:42" x14ac:dyDescent="0.25">
      <c r="A115" s="4" t="s">
        <v>36</v>
      </c>
      <c r="B115" s="5" t="s">
        <v>63</v>
      </c>
      <c r="C115" s="27" t="str">
        <f>VLOOKUP($B115,[1]SKU!$A$2:$H$1048576,2,FALSE)</f>
        <v xml:space="preserve">CHULETA CENTRO </v>
      </c>
      <c r="D115" s="26" t="str">
        <f>VLOOKUP($B115,[1]SKU!$A$2:$H$1048576,3,FALSE)</f>
        <v>CERDO</v>
      </c>
      <c r="E115" s="26" t="str">
        <f>VLOOKUP($B115,[1]SKU!$A$2:$H$1048576,4,FALSE)</f>
        <v>BRASIL</v>
      </c>
      <c r="F115" s="26" t="str">
        <f>VLOOKUP($B115,[1]SKU!$A$2:$H$1048576,5,FALSE)</f>
        <v>SEARA</v>
      </c>
      <c r="G115" s="26" t="str">
        <f>VLOOKUP($B115,[1]SKU!$A$2:$H$1048576,6,FALSE)</f>
        <v>CONGELADO</v>
      </c>
      <c r="H115" s="26" t="str">
        <f>VLOOKUP($B115,[1]SKU!$A$2:$H$1048576,7,FALSE)</f>
        <v>-</v>
      </c>
      <c r="I115" s="26" t="str">
        <f>VLOOKUP($B115,[1]SKU!$A$2:$H$1048576,8,FALSE)</f>
        <v>1PC/B - 3-4B/C</v>
      </c>
      <c r="J115" s="26" t="s">
        <v>35</v>
      </c>
      <c r="K115" s="36">
        <f>AO115</f>
        <v>24387.630000000005</v>
      </c>
      <c r="L115" s="29">
        <f>+AE115</f>
        <v>2365.7918156048781</v>
      </c>
      <c r="M115" s="50">
        <v>46558</v>
      </c>
      <c r="N115" s="32">
        <f>+K115*L115</f>
        <v>57696055.456000008</v>
      </c>
      <c r="O115" s="21">
        <f>+L115/(1-0.03)</f>
        <v>2438.9606346442042</v>
      </c>
      <c r="P115" s="21">
        <f>+L115/(1-0.07)</f>
        <v>2543.8621673170733</v>
      </c>
      <c r="Q115" s="53">
        <v>1265960</v>
      </c>
      <c r="R115" s="33">
        <v>940</v>
      </c>
      <c r="S115" s="37">
        <v>45839</v>
      </c>
      <c r="T115" s="35">
        <f>+AN115</f>
        <v>1320</v>
      </c>
      <c r="V115" s="40">
        <v>24387.63</v>
      </c>
      <c r="W115" s="40">
        <f>IF(E115="canada",V115/2.20462,IF(E115="usa",V115/2.20462,V115))</f>
        <v>24387.63</v>
      </c>
      <c r="X115" s="63">
        <f>W115/SUM($W$31)</f>
        <v>1</v>
      </c>
      <c r="Y115" s="42">
        <v>59018.06</v>
      </c>
      <c r="Z115" s="44">
        <f>Y115*AH115</f>
        <v>55476976.399999999</v>
      </c>
      <c r="AA115" s="44">
        <f>Z115/W115</f>
        <v>2274.7998226969985</v>
      </c>
      <c r="AB115" s="52">
        <f>VLOOKUP(_xlfn.CONCAT(D115,E115),[1]INTERNACIÓN!$M$5:$N$1048576,2,FALSE)*Z115</f>
        <v>2219079.0559999999</v>
      </c>
      <c r="AC115" s="43">
        <f>Z115+AB115</f>
        <v>57696055.456</v>
      </c>
      <c r="AD115" s="45" t="str">
        <f>_xlfn.CONCAT(B115,Q115)</f>
        <v>LBI-301265960</v>
      </c>
      <c r="AE115" s="43">
        <f>AC115/W115</f>
        <v>2365.7918156048781</v>
      </c>
      <c r="AF115" s="46">
        <f>IF(E115="USA",Y115/V115,IF(E115="CANADA",Y115/V115,(Y115/V115)/2.20462))</f>
        <v>1.0976947552774563</v>
      </c>
      <c r="AG115" s="12">
        <f>Y115/W115</f>
        <v>2.4199998113797854</v>
      </c>
      <c r="AH115" s="51">
        <f>IF(R115&lt;&gt;"",R115,"")</f>
        <v>940</v>
      </c>
      <c r="AI115" s="4">
        <f>W115</f>
        <v>24387.63</v>
      </c>
      <c r="AJ115" s="47">
        <f>IF(Q115&lt;&gt;"",Q115,"")</f>
        <v>1265960</v>
      </c>
      <c r="AK115" s="35">
        <v>1320</v>
      </c>
      <c r="AL115" s="4">
        <f>AI115/AK115</f>
        <v>18.475477272727275</v>
      </c>
      <c r="AM115" s="35">
        <f>0</f>
        <v>0</v>
      </c>
      <c r="AN115" s="35">
        <f>AK115-AM115</f>
        <v>1320</v>
      </c>
      <c r="AO115" s="11">
        <f>AN115*AL115</f>
        <v>24387.630000000005</v>
      </c>
      <c r="AP115" s="11" t="str">
        <f>+J115</f>
        <v>3) STOCK</v>
      </c>
    </row>
    <row r="116" spans="1:42" x14ac:dyDescent="0.25">
      <c r="A116" s="4" t="s">
        <v>36</v>
      </c>
      <c r="B116" s="5" t="s">
        <v>67</v>
      </c>
      <c r="C116" s="27" t="str">
        <f>VLOOKUP($B116,[1]SKU!$A$2:$H$1048576,2,FALSE)</f>
        <v>PULPA PIERNA</v>
      </c>
      <c r="D116" s="26" t="str">
        <f>VLOOKUP($B116,[1]SKU!$A$2:$H$1048576,3,FALSE)</f>
        <v>CERDO</v>
      </c>
      <c r="E116" s="26" t="str">
        <f>VLOOKUP($B116,[1]SKU!$A$2:$H$1048576,4,FALSE)</f>
        <v>BRASIL</v>
      </c>
      <c r="F116" s="26" t="str">
        <f>VLOOKUP($B116,[1]SKU!$A$2:$H$1048576,5,FALSE)</f>
        <v>SEARA</v>
      </c>
      <c r="G116" s="26" t="str">
        <f>VLOOKUP($B116,[1]SKU!$A$2:$H$1048576,6,FALSE)</f>
        <v>CONGELADO</v>
      </c>
      <c r="H116" s="26" t="str">
        <f>VLOOKUP($B116,[1]SKU!$A$2:$H$1048576,7,FALSE)</f>
        <v>-</v>
      </c>
      <c r="I116" s="26" t="str">
        <f>VLOOKUP($B116,[1]SKU!$A$2:$H$1048576,8,FALSE)</f>
        <v>1PC/B - 2B/C</v>
      </c>
      <c r="J116" s="26" t="s">
        <v>35</v>
      </c>
      <c r="K116" s="36">
        <f>AO116</f>
        <v>23961</v>
      </c>
      <c r="L116" s="29">
        <f>+AE116</f>
        <v>2923.8946879999999</v>
      </c>
      <c r="M116" s="50">
        <v>46541</v>
      </c>
      <c r="N116" s="32">
        <f>+K116*L116</f>
        <v>70059440.619167998</v>
      </c>
      <c r="O116" s="21">
        <f>+L116/(1-0.03)</f>
        <v>3014.3244206185568</v>
      </c>
      <c r="P116" s="21">
        <f>+L116/(1-0.07)</f>
        <v>3143.972782795699</v>
      </c>
      <c r="Q116" s="56" t="s">
        <v>68</v>
      </c>
      <c r="R116" s="4">
        <v>940.28</v>
      </c>
      <c r="S116" s="37">
        <v>45839</v>
      </c>
      <c r="T116" s="35">
        <f>+AN116</f>
        <v>1175</v>
      </c>
      <c r="U116" s="39" t="s">
        <v>66</v>
      </c>
      <c r="V116" s="40">
        <v>23961</v>
      </c>
      <c r="W116" s="40">
        <f>IF(E116="canada",V116/2.20462,IF(E116="usa",V116/2.20462,V116))</f>
        <v>23961</v>
      </c>
      <c r="X116" s="63">
        <f>W116/SUM($W$4)</f>
        <v>1</v>
      </c>
      <c r="Y116" s="42">
        <v>71643.39</v>
      </c>
      <c r="Z116" s="44">
        <f>Y116*AH116</f>
        <v>67364846.749200001</v>
      </c>
      <c r="AA116" s="44">
        <f>Z116/W116</f>
        <v>2811.4371999999998</v>
      </c>
      <c r="AB116" s="52">
        <f>VLOOKUP(_xlfn.CONCAT(D116,E116),[1]INTERNACIÓN!$M$5:$N$1048576,2,FALSE)*Z116</f>
        <v>2694593.8699680003</v>
      </c>
      <c r="AC116" s="43">
        <f>Z116+AB116</f>
        <v>70059440.619167998</v>
      </c>
      <c r="AD116" s="45" t="str">
        <f>_xlfn.CONCAT(B116,Q116)</f>
        <v>LWS-571261158</v>
      </c>
      <c r="AE116" s="43">
        <f>AC116/W116</f>
        <v>2923.8946879999999</v>
      </c>
      <c r="AF116" s="46">
        <f>IF(E116="USA",Y116/V116,IF(E116="CANADA",Y116/V116,(Y116/V116)/2.20462))</f>
        <v>1.3562427992125627</v>
      </c>
      <c r="AG116" s="12">
        <f>Y116/W116</f>
        <v>2.9899999999999998</v>
      </c>
      <c r="AH116" s="51">
        <f>IF(R116&lt;&gt;"",R116,"")</f>
        <v>940.28</v>
      </c>
      <c r="AI116" s="4">
        <f>W116</f>
        <v>23961</v>
      </c>
      <c r="AJ116" s="47" t="str">
        <f>IF(Q116&lt;&gt;"",Q116,"")</f>
        <v>1261158</v>
      </c>
      <c r="AK116" s="35">
        <v>1175</v>
      </c>
      <c r="AL116" s="4">
        <f>AI116/AK116</f>
        <v>20.392340425531916</v>
      </c>
      <c r="AM116" s="35">
        <f>0</f>
        <v>0</v>
      </c>
      <c r="AN116" s="35">
        <f>AK116-AM116</f>
        <v>1175</v>
      </c>
      <c r="AO116" s="11">
        <f>AN116*AL116</f>
        <v>23961</v>
      </c>
      <c r="AP116" s="11" t="str">
        <f>+J116</f>
        <v>3) STOCK</v>
      </c>
    </row>
    <row r="117" spans="1:42" x14ac:dyDescent="0.25">
      <c r="A117" s="4" t="s">
        <v>36</v>
      </c>
      <c r="B117" s="5" t="s">
        <v>67</v>
      </c>
      <c r="C117" s="27" t="str">
        <f>VLOOKUP($B117,[1]SKU!$A$2:$H$1048576,2,FALSE)</f>
        <v>PULPA PIERNA</v>
      </c>
      <c r="D117" s="26" t="str">
        <f>VLOOKUP($B117,[1]SKU!$A$2:$H$1048576,3,FALSE)</f>
        <v>CERDO</v>
      </c>
      <c r="E117" s="26" t="str">
        <f>VLOOKUP($B117,[1]SKU!$A$2:$H$1048576,4,FALSE)</f>
        <v>BRASIL</v>
      </c>
      <c r="F117" s="26" t="str">
        <f>VLOOKUP($B117,[1]SKU!$A$2:$H$1048576,5,FALSE)</f>
        <v>SEARA</v>
      </c>
      <c r="G117" s="26" t="str">
        <f>VLOOKUP($B117,[1]SKU!$A$2:$H$1048576,6,FALSE)</f>
        <v>CONGELADO</v>
      </c>
      <c r="H117" s="26" t="str">
        <f>VLOOKUP($B117,[1]SKU!$A$2:$H$1048576,7,FALSE)</f>
        <v>-</v>
      </c>
      <c r="I117" s="26" t="str">
        <f>VLOOKUP($B117,[1]SKU!$A$2:$H$1048576,8,FALSE)</f>
        <v>1PC/B - 2B/C</v>
      </c>
      <c r="J117" s="26" t="s">
        <v>35</v>
      </c>
      <c r="K117" s="36">
        <f>AO117</f>
        <v>23995.84</v>
      </c>
      <c r="L117" s="29">
        <f>+AE117</f>
        <v>2904.3366683878539</v>
      </c>
      <c r="M117" s="50">
        <v>46541</v>
      </c>
      <c r="N117" s="32">
        <f>+K117*L117</f>
        <v>69691998.000768006</v>
      </c>
      <c r="O117" s="21">
        <f>+L117/(1-0.03)</f>
        <v>2994.1615138019115</v>
      </c>
      <c r="P117" s="21">
        <f>+L117/(1-0.07)</f>
        <v>3122.9426541804883</v>
      </c>
      <c r="Q117" s="56">
        <v>1260796</v>
      </c>
      <c r="R117" s="4">
        <v>940.28</v>
      </c>
      <c r="S117" s="37">
        <v>45839</v>
      </c>
      <c r="T117" s="35">
        <f>+AN117</f>
        <v>1138</v>
      </c>
      <c r="U117" s="39" t="s">
        <v>70</v>
      </c>
      <c r="V117" s="40">
        <v>23995.84</v>
      </c>
      <c r="W117" s="40">
        <f>IF(E117="canada",V117/2.20462,IF(E117="usa",V117/2.20462,V117))</f>
        <v>23995.84</v>
      </c>
      <c r="X117" s="63">
        <f>W117/SUM($W$5)</f>
        <v>1</v>
      </c>
      <c r="Y117" s="42">
        <v>71267.64</v>
      </c>
      <c r="Z117" s="44">
        <f>Y117*AH117</f>
        <v>67011536.5392</v>
      </c>
      <c r="AA117" s="44">
        <f>Z117/W117</f>
        <v>2792.6314119113981</v>
      </c>
      <c r="AB117" s="52">
        <f>VLOOKUP(_xlfn.CONCAT(D117,E117),[1]INTERNACIÓN!$M$5:$N$1048576,2,FALSE)*Z117</f>
        <v>2680461.4615680003</v>
      </c>
      <c r="AC117" s="43">
        <f>Z117+AB117</f>
        <v>69691998.000768006</v>
      </c>
      <c r="AD117" s="45" t="str">
        <f>_xlfn.CONCAT(B117,Q117)</f>
        <v>LWS-571260796</v>
      </c>
      <c r="AE117" s="43">
        <f>AC117/W117</f>
        <v>2904.3366683878539</v>
      </c>
      <c r="AF117" s="46">
        <f>IF(E117="USA",Y117/V117,IF(E117="CANADA",Y117/V117,(Y117/V117)/2.20462))</f>
        <v>1.347170850289541</v>
      </c>
      <c r="AG117" s="12">
        <f>Y117/W117</f>
        <v>2.9699997999653274</v>
      </c>
      <c r="AH117" s="51">
        <f>IF(R117&lt;&gt;"",R117,"")</f>
        <v>940.28</v>
      </c>
      <c r="AI117" s="4">
        <f>W117</f>
        <v>23995.84</v>
      </c>
      <c r="AJ117" s="47">
        <f>IF(Q117&lt;&gt;"",Q117,"")</f>
        <v>1260796</v>
      </c>
      <c r="AK117" s="35">
        <v>1138</v>
      </c>
      <c r="AL117" s="4">
        <f>AI117/AK117</f>
        <v>21.08597539543058</v>
      </c>
      <c r="AM117" s="35">
        <f>0</f>
        <v>0</v>
      </c>
      <c r="AN117" s="35">
        <f>AK117-AM117</f>
        <v>1138</v>
      </c>
      <c r="AO117" s="11">
        <f>AN117*AL117</f>
        <v>23995.84</v>
      </c>
      <c r="AP117" s="11" t="str">
        <f>+J117</f>
        <v>3) STOCK</v>
      </c>
    </row>
    <row r="118" spans="1:42" x14ac:dyDescent="0.25">
      <c r="A118" s="4" t="s">
        <v>36</v>
      </c>
      <c r="B118" s="5">
        <v>966</v>
      </c>
      <c r="C118" s="27" t="str">
        <f>VLOOKUP($B118,[1]SKU!$A$2:$H$1048576,2,FALSE)</f>
        <v>POSTA PALETA</v>
      </c>
      <c r="D118" s="26" t="str">
        <f>VLOOKUP($B118,[1]SKU!$A$2:$H$1048576,3,FALSE)</f>
        <v>VACUNO</v>
      </c>
      <c r="E118" s="26" t="str">
        <f>VLOOKUP($B118,[1]SKU!$A$2:$H$1048576,4,FALSE)</f>
        <v>BRASIL</v>
      </c>
      <c r="F118" s="26" t="str">
        <f>VLOOKUP($B118,[1]SKU!$A$2:$H$1048576,5,FALSE)</f>
        <v>FRIBOI</v>
      </c>
      <c r="G118" s="26" t="str">
        <f>VLOOKUP($B118,[1]SKU!$A$2:$H$1048576,6,FALSE)</f>
        <v>ENFRIADO</v>
      </c>
      <c r="H118" s="26" t="str">
        <f>VLOOKUP($B118,[1]SKU!$A$2:$H$1048576,7,FALSE)</f>
        <v>V</v>
      </c>
      <c r="I118" s="26" t="str">
        <f>VLOOKUP($B118,[1]SKU!$A$2:$H$1048576,8,FALSE)</f>
        <v>1PC/B - 3-8B/C</v>
      </c>
      <c r="J118" s="26" t="s">
        <v>35</v>
      </c>
      <c r="K118" s="36">
        <f t="shared" ref="K118:K124" si="260">AO118</f>
        <v>4675.04</v>
      </c>
      <c r="L118" s="29">
        <f t="shared" ref="L118:L124" si="261">+AE118</f>
        <v>5632.727987493583</v>
      </c>
      <c r="M118" s="50">
        <v>45921</v>
      </c>
      <c r="N118" s="32">
        <f t="shared" ref="N118:N124" si="262">+K118*L118</f>
        <v>26333228.650651999</v>
      </c>
      <c r="O118" s="21">
        <f t="shared" ref="O118:O124" si="263">+L118/(1-0.03)</f>
        <v>5806.9360695810137</v>
      </c>
      <c r="P118" s="21">
        <f t="shared" ref="P118:P124" si="264">+L118/(1-0.07)</f>
        <v>6056.6967607457882</v>
      </c>
      <c r="Q118" s="56" t="s">
        <v>69</v>
      </c>
      <c r="R118" s="4">
        <v>940.28</v>
      </c>
      <c r="S118" s="37">
        <v>45839</v>
      </c>
      <c r="T118" s="35">
        <f t="shared" ref="T118:T124" si="265">+AN118</f>
        <v>239</v>
      </c>
      <c r="U118" s="39" t="s">
        <v>64</v>
      </c>
      <c r="V118" s="40">
        <v>4675.04</v>
      </c>
      <c r="W118" s="40">
        <f t="shared" ref="W118:W124" si="266">IF(E118="canada",V118/2.20462,IF(E118="usa",V118/2.20462,V118))</f>
        <v>4675.04</v>
      </c>
      <c r="X118" s="41">
        <f>SUM(W118)/SUM($W$6:$W$13)</f>
        <v>0.19471453074012168</v>
      </c>
      <c r="Y118" s="42">
        <v>27190.03</v>
      </c>
      <c r="Z118" s="44">
        <f t="shared" ref="Z118:Z124" si="267">Y118*AH118</f>
        <v>25566241.408399999</v>
      </c>
      <c r="AA118" s="44">
        <f t="shared" ref="AA118:AA124" si="268">Z118/W118</f>
        <v>5468.6679490228962</v>
      </c>
      <c r="AB118" s="52">
        <f>VLOOKUP(_xlfn.CONCAT(D118,E118),[1]INTERNACIÓN!$M$5:$N$1048576,2,FALSE)*Z118</f>
        <v>766987.24225199991</v>
      </c>
      <c r="AC118" s="43">
        <f t="shared" ref="AC118:AC124" si="269">Z118+AB118</f>
        <v>26333228.650651999</v>
      </c>
      <c r="AD118" s="45" t="str">
        <f t="shared" ref="AD118:AD124" si="270">_xlfn.CONCAT(B118,Q118)</f>
        <v>96661703002-2</v>
      </c>
      <c r="AE118" s="43">
        <f t="shared" ref="AE118:AE124" si="271">AC118/W118</f>
        <v>5632.727987493583</v>
      </c>
      <c r="AF118" s="46">
        <f t="shared" ref="AF118:AF124" si="272">IF(E118="USA",Y118/V118,IF(E118="CANADA",Y118/V118,(Y118/V118)/2.20462))</f>
        <v>2.6380961051332883</v>
      </c>
      <c r="AG118" s="12">
        <f t="shared" ref="AG118:AG124" si="273">Y118/W118</f>
        <v>5.8159994352989495</v>
      </c>
      <c r="AH118" s="51">
        <f t="shared" ref="AH118:AH124" si="274">IF(R118&lt;&gt;"",R118,"")</f>
        <v>940.28</v>
      </c>
      <c r="AI118" s="4">
        <f t="shared" ref="AI118:AI124" si="275">W118</f>
        <v>4675.04</v>
      </c>
      <c r="AJ118" s="47" t="str">
        <f t="shared" ref="AJ118:AJ124" si="276">IF(Q118&lt;&gt;"",Q118,"")</f>
        <v>61703002-2</v>
      </c>
      <c r="AK118" s="35">
        <v>239</v>
      </c>
      <c r="AL118" s="4">
        <f t="shared" ref="AL118:AL124" si="277">AI118/AK118</f>
        <v>19.560836820083683</v>
      </c>
      <c r="AM118" s="35">
        <f>0</f>
        <v>0</v>
      </c>
      <c r="AN118" s="35">
        <f t="shared" ref="AN118:AN124" si="278">AK118-AM118</f>
        <v>239</v>
      </c>
      <c r="AO118" s="11">
        <f t="shared" ref="AO118:AO124" si="279">AN118*AL118</f>
        <v>4675.04</v>
      </c>
      <c r="AP118" s="11" t="str">
        <f t="shared" ref="AP118:AP124" si="280">+J118</f>
        <v>3) STOCK</v>
      </c>
    </row>
    <row r="119" spans="1:42" x14ac:dyDescent="0.25">
      <c r="A119" s="4" t="s">
        <v>36</v>
      </c>
      <c r="B119" s="5">
        <v>968</v>
      </c>
      <c r="C119" s="27" t="str">
        <f>VLOOKUP($B119,[1]SKU!$A$2:$H$1048576,2,FALSE)</f>
        <v>HUACHALOMO</v>
      </c>
      <c r="D119" s="26" t="str">
        <f>VLOOKUP($B119,[1]SKU!$A$2:$H$1048576,3,FALSE)</f>
        <v>VACUNO</v>
      </c>
      <c r="E119" s="26" t="str">
        <f>VLOOKUP($B119,[1]SKU!$A$2:$H$1048576,4,FALSE)</f>
        <v>BRASIL</v>
      </c>
      <c r="F119" s="26" t="str">
        <f>VLOOKUP($B119,[1]SKU!$A$2:$H$1048576,5,FALSE)</f>
        <v>FRIBOI</v>
      </c>
      <c r="G119" s="26" t="str">
        <f>VLOOKUP($B119,[1]SKU!$A$2:$H$1048576,6,FALSE)</f>
        <v>ENFRIADO</v>
      </c>
      <c r="H119" s="26" t="str">
        <f>VLOOKUP($B119,[1]SKU!$A$2:$H$1048576,7,FALSE)</f>
        <v>V</v>
      </c>
      <c r="I119" s="26" t="str">
        <f>VLOOKUP($B119,[1]SKU!$A$2:$H$1048576,8,FALSE)</f>
        <v>1PC/B - 3-13B/C</v>
      </c>
      <c r="J119" s="26" t="s">
        <v>35</v>
      </c>
      <c r="K119" s="36">
        <f t="shared" si="260"/>
        <v>4529.6260000000002</v>
      </c>
      <c r="L119" s="29">
        <f t="shared" si="261"/>
        <v>5632.7275046814011</v>
      </c>
      <c r="M119" s="50">
        <v>45921</v>
      </c>
      <c r="N119" s="32">
        <f t="shared" si="262"/>
        <v>25514148.956119996</v>
      </c>
      <c r="O119" s="21">
        <f t="shared" si="263"/>
        <v>5806.9355718364959</v>
      </c>
      <c r="P119" s="21">
        <f t="shared" si="264"/>
        <v>6056.6962415929047</v>
      </c>
      <c r="Q119" s="56" t="s">
        <v>69</v>
      </c>
      <c r="R119" s="4">
        <v>940.28</v>
      </c>
      <c r="S119" s="37">
        <v>45839</v>
      </c>
      <c r="T119" s="35">
        <f t="shared" si="265"/>
        <v>244</v>
      </c>
      <c r="U119" s="39" t="s">
        <v>64</v>
      </c>
      <c r="V119" s="40">
        <v>4529.6260000000002</v>
      </c>
      <c r="W119" s="40">
        <f t="shared" si="266"/>
        <v>4529.6260000000002</v>
      </c>
      <c r="X119" s="41">
        <f t="shared" ref="X119:X125" si="281">SUM(W119)/SUM($W$6:$W$13)</f>
        <v>0.18865806517553957</v>
      </c>
      <c r="Y119" s="42">
        <v>26344.3</v>
      </c>
      <c r="Z119" s="44">
        <f t="shared" si="267"/>
        <v>24771018.403999999</v>
      </c>
      <c r="AA119" s="44">
        <f t="shared" si="268"/>
        <v>5468.667480273205</v>
      </c>
      <c r="AB119" s="52">
        <f>VLOOKUP(_xlfn.CONCAT(D119,E119),[1]INTERNACIÓN!$M$5:$N$1048576,2,FALSE)*Z119</f>
        <v>743130.55211999989</v>
      </c>
      <c r="AC119" s="43">
        <f t="shared" si="269"/>
        <v>25514148.956119999</v>
      </c>
      <c r="AD119" s="45" t="str">
        <f t="shared" si="270"/>
        <v>96861703002-2</v>
      </c>
      <c r="AE119" s="43">
        <f t="shared" si="271"/>
        <v>5632.7275046814011</v>
      </c>
      <c r="AF119" s="46">
        <f t="shared" si="272"/>
        <v>2.6380958790075217</v>
      </c>
      <c r="AG119" s="12">
        <f t="shared" si="273"/>
        <v>5.8159989367775617</v>
      </c>
      <c r="AH119" s="51">
        <f t="shared" si="274"/>
        <v>940.28</v>
      </c>
      <c r="AI119" s="4">
        <f t="shared" si="275"/>
        <v>4529.6260000000002</v>
      </c>
      <c r="AJ119" s="47" t="str">
        <f t="shared" si="276"/>
        <v>61703002-2</v>
      </c>
      <c r="AK119" s="35">
        <v>244</v>
      </c>
      <c r="AL119" s="4">
        <f t="shared" si="277"/>
        <v>18.564040983606557</v>
      </c>
      <c r="AM119" s="35">
        <f>0</f>
        <v>0</v>
      </c>
      <c r="AN119" s="35">
        <f t="shared" si="278"/>
        <v>244</v>
      </c>
      <c r="AO119" s="11">
        <f t="shared" si="279"/>
        <v>4529.6260000000002</v>
      </c>
      <c r="AP119" s="11" t="str">
        <f t="shared" si="280"/>
        <v>3) STOCK</v>
      </c>
    </row>
    <row r="120" spans="1:42" x14ac:dyDescent="0.25">
      <c r="A120" s="4" t="s">
        <v>36</v>
      </c>
      <c r="B120" s="5">
        <v>973</v>
      </c>
      <c r="C120" s="27" t="str">
        <f>VLOOKUP($B120,[1]SKU!$A$2:$H$1048576,2,FALSE)</f>
        <v>ABASTERO</v>
      </c>
      <c r="D120" s="26" t="str">
        <f>VLOOKUP($B120,[1]SKU!$A$2:$H$1048576,3,FALSE)</f>
        <v>VACUNO</v>
      </c>
      <c r="E120" s="26" t="str">
        <f>VLOOKUP($B120,[1]SKU!$A$2:$H$1048576,4,FALSE)</f>
        <v>BRASIL</v>
      </c>
      <c r="F120" s="26" t="str">
        <f>VLOOKUP($B120,[1]SKU!$A$2:$H$1048576,5,FALSE)</f>
        <v>FRIBOI</v>
      </c>
      <c r="G120" s="26" t="str">
        <f>VLOOKUP($B120,[1]SKU!$A$2:$H$1048576,6,FALSE)</f>
        <v>ENFRIADO</v>
      </c>
      <c r="H120" s="26" t="str">
        <f>VLOOKUP($B120,[1]SKU!$A$2:$H$1048576,7,FALSE)</f>
        <v>V</v>
      </c>
      <c r="I120" s="26" t="str">
        <f>VLOOKUP($B120,[1]SKU!$A$2:$H$1048576,8,FALSE)</f>
        <v>1PC/B - 8-25B/C</v>
      </c>
      <c r="J120" s="26" t="s">
        <v>35</v>
      </c>
      <c r="K120" s="36">
        <f t="shared" si="260"/>
        <v>1616.8330000000001</v>
      </c>
      <c r="L120" s="29">
        <f t="shared" si="261"/>
        <v>5632.7280983255541</v>
      </c>
      <c r="M120" s="50">
        <v>45921</v>
      </c>
      <c r="N120" s="32">
        <f t="shared" si="262"/>
        <v>9107180.6694000009</v>
      </c>
      <c r="O120" s="21">
        <f t="shared" si="263"/>
        <v>5806.9361838407776</v>
      </c>
      <c r="P120" s="21">
        <f t="shared" si="264"/>
        <v>6056.6968799199512</v>
      </c>
      <c r="Q120" s="56" t="s">
        <v>69</v>
      </c>
      <c r="R120" s="4">
        <v>940.28</v>
      </c>
      <c r="S120" s="37">
        <v>45839</v>
      </c>
      <c r="T120" s="35">
        <f t="shared" si="265"/>
        <v>73</v>
      </c>
      <c r="U120" s="39" t="s">
        <v>64</v>
      </c>
      <c r="V120" s="40">
        <v>1616.8330000000001</v>
      </c>
      <c r="W120" s="40">
        <f t="shared" si="266"/>
        <v>1616.8330000000001</v>
      </c>
      <c r="X120" s="41">
        <f t="shared" si="281"/>
        <v>6.7340788288473077E-2</v>
      </c>
      <c r="Y120" s="42">
        <v>9403.5</v>
      </c>
      <c r="Z120" s="44">
        <f t="shared" si="267"/>
        <v>8841922.9800000004</v>
      </c>
      <c r="AA120" s="44">
        <f t="shared" si="268"/>
        <v>5468.6680566267514</v>
      </c>
      <c r="AB120" s="52">
        <f>VLOOKUP(_xlfn.CONCAT(D120,E120),[1]INTERNACIÓN!$M$5:$N$1048576,2,FALSE)*Z120</f>
        <v>265257.68940000003</v>
      </c>
      <c r="AC120" s="43">
        <f t="shared" si="269"/>
        <v>9107180.6694000009</v>
      </c>
      <c r="AD120" s="45" t="str">
        <f t="shared" si="270"/>
        <v>97361703002-2</v>
      </c>
      <c r="AE120" s="43">
        <f t="shared" si="271"/>
        <v>5632.7280983255541</v>
      </c>
      <c r="AF120" s="46">
        <f t="shared" si="272"/>
        <v>2.6380961570415979</v>
      </c>
      <c r="AG120" s="12">
        <f t="shared" si="273"/>
        <v>5.8159995497370476</v>
      </c>
      <c r="AH120" s="51">
        <f t="shared" si="274"/>
        <v>940.28</v>
      </c>
      <c r="AI120" s="4">
        <f t="shared" si="275"/>
        <v>1616.8330000000001</v>
      </c>
      <c r="AJ120" s="47" t="str">
        <f t="shared" si="276"/>
        <v>61703002-2</v>
      </c>
      <c r="AK120" s="35">
        <v>73</v>
      </c>
      <c r="AL120" s="4">
        <f t="shared" si="277"/>
        <v>22.148397260273974</v>
      </c>
      <c r="AM120" s="35">
        <f>0</f>
        <v>0</v>
      </c>
      <c r="AN120" s="35">
        <f t="shared" si="278"/>
        <v>73</v>
      </c>
      <c r="AO120" s="11">
        <f t="shared" si="279"/>
        <v>1616.8330000000001</v>
      </c>
      <c r="AP120" s="11" t="str">
        <f t="shared" si="280"/>
        <v>3) STOCK</v>
      </c>
    </row>
    <row r="121" spans="1:42" x14ac:dyDescent="0.25">
      <c r="A121" s="4" t="s">
        <v>36</v>
      </c>
      <c r="B121" s="5">
        <v>974</v>
      </c>
      <c r="C121" s="27" t="str">
        <f>VLOOKUP($B121,[1]SKU!$A$2:$H$1048576,2,FALSE)</f>
        <v>CHOCLILLO</v>
      </c>
      <c r="D121" s="26" t="str">
        <f>VLOOKUP($B121,[1]SKU!$A$2:$H$1048576,3,FALSE)</f>
        <v>VACUNO</v>
      </c>
      <c r="E121" s="26" t="str">
        <f>VLOOKUP($B121,[1]SKU!$A$2:$H$1048576,4,FALSE)</f>
        <v>BRASIL</v>
      </c>
      <c r="F121" s="26" t="str">
        <f>VLOOKUP($B121,[1]SKU!$A$2:$H$1048576,5,FALSE)</f>
        <v>FRIBOI</v>
      </c>
      <c r="G121" s="26" t="str">
        <f>VLOOKUP($B121,[1]SKU!$A$2:$H$1048576,6,FALSE)</f>
        <v>ENFRIADO</v>
      </c>
      <c r="H121" s="26" t="str">
        <f>VLOOKUP($B121,[1]SKU!$A$2:$H$1048576,7,FALSE)</f>
        <v>V</v>
      </c>
      <c r="I121" s="26" t="str">
        <f>VLOOKUP($B121,[1]SKU!$A$2:$H$1048576,8,FALSE)</f>
        <v>1PC/B - 8-28B/C</v>
      </c>
      <c r="J121" s="26" t="s">
        <v>35</v>
      </c>
      <c r="K121" s="36">
        <f t="shared" si="260"/>
        <v>1434.38</v>
      </c>
      <c r="L121" s="29">
        <f t="shared" si="261"/>
        <v>5632.7257795981532</v>
      </c>
      <c r="M121" s="50">
        <v>45921</v>
      </c>
      <c r="N121" s="32">
        <f t="shared" si="262"/>
        <v>8079469.2037399998</v>
      </c>
      <c r="O121" s="21">
        <f t="shared" si="263"/>
        <v>5806.9337934001578</v>
      </c>
      <c r="P121" s="21">
        <f t="shared" si="264"/>
        <v>6056.6943866646816</v>
      </c>
      <c r="Q121" s="56" t="s">
        <v>69</v>
      </c>
      <c r="R121" s="4">
        <v>940.28</v>
      </c>
      <c r="S121" s="37">
        <v>45839</v>
      </c>
      <c r="T121" s="35">
        <f t="shared" si="265"/>
        <v>68</v>
      </c>
      <c r="U121" s="39" t="s">
        <v>64</v>
      </c>
      <c r="V121" s="40">
        <v>1434.38</v>
      </c>
      <c r="W121" s="40">
        <f t="shared" si="266"/>
        <v>1434.38</v>
      </c>
      <c r="X121" s="41">
        <f t="shared" si="281"/>
        <v>5.9741655387550857E-2</v>
      </c>
      <c r="Y121" s="42">
        <v>8342.35</v>
      </c>
      <c r="Z121" s="44">
        <f t="shared" si="267"/>
        <v>7844144.858</v>
      </c>
      <c r="AA121" s="44">
        <f t="shared" si="268"/>
        <v>5468.6658054351001</v>
      </c>
      <c r="AB121" s="52">
        <f>VLOOKUP(_xlfn.CONCAT(D121,E121),[1]INTERNACIÓN!$M$5:$N$1048576,2,FALSE)*Z121</f>
        <v>235324.34573999999</v>
      </c>
      <c r="AC121" s="43">
        <f t="shared" si="269"/>
        <v>8079469.2037399998</v>
      </c>
      <c r="AD121" s="45" t="str">
        <f t="shared" si="270"/>
        <v>97461703002-2</v>
      </c>
      <c r="AE121" s="43">
        <f t="shared" si="271"/>
        <v>5632.7257795981532</v>
      </c>
      <c r="AF121" s="46">
        <f t="shared" si="272"/>
        <v>2.638095071062347</v>
      </c>
      <c r="AG121" s="12">
        <f t="shared" si="273"/>
        <v>5.815997155565471</v>
      </c>
      <c r="AH121" s="51">
        <f t="shared" si="274"/>
        <v>940.28</v>
      </c>
      <c r="AI121" s="4">
        <f t="shared" si="275"/>
        <v>1434.38</v>
      </c>
      <c r="AJ121" s="47" t="str">
        <f t="shared" si="276"/>
        <v>61703002-2</v>
      </c>
      <c r="AK121" s="35">
        <v>68</v>
      </c>
      <c r="AL121" s="4">
        <f t="shared" si="277"/>
        <v>21.093823529411765</v>
      </c>
      <c r="AM121" s="35">
        <f>0</f>
        <v>0</v>
      </c>
      <c r="AN121" s="35">
        <f t="shared" si="278"/>
        <v>68</v>
      </c>
      <c r="AO121" s="11">
        <f t="shared" si="279"/>
        <v>1434.38</v>
      </c>
      <c r="AP121" s="11" t="str">
        <f t="shared" si="280"/>
        <v>3) STOCK</v>
      </c>
    </row>
    <row r="122" spans="1:42" x14ac:dyDescent="0.25">
      <c r="A122" s="4" t="s">
        <v>36</v>
      </c>
      <c r="B122" s="5">
        <v>975</v>
      </c>
      <c r="C122" s="27" t="str">
        <f>VLOOKUP($B122,[1]SKU!$A$2:$H$1048576,2,FALSE)</f>
        <v>PUNTA PALETA</v>
      </c>
      <c r="D122" s="26" t="str">
        <f>VLOOKUP($B122,[1]SKU!$A$2:$H$1048576,3,FALSE)</f>
        <v>VACUNO</v>
      </c>
      <c r="E122" s="26" t="str">
        <f>VLOOKUP($B122,[1]SKU!$A$2:$H$1048576,4,FALSE)</f>
        <v>BRASIL</v>
      </c>
      <c r="F122" s="26" t="str">
        <f>VLOOKUP($B122,[1]SKU!$A$2:$H$1048576,5,FALSE)</f>
        <v>FRIBOI</v>
      </c>
      <c r="G122" s="26" t="str">
        <f>VLOOKUP($B122,[1]SKU!$A$2:$H$1048576,6,FALSE)</f>
        <v>ENFRIADO</v>
      </c>
      <c r="H122" s="26" t="str">
        <f>VLOOKUP($B122,[1]SKU!$A$2:$H$1048576,7,FALSE)</f>
        <v>V</v>
      </c>
      <c r="I122" s="26" t="str">
        <f>VLOOKUP($B122,[1]SKU!$A$2:$H$1048576,8,FALSE)</f>
        <v>1PC/B - 8-25B/C</v>
      </c>
      <c r="J122" s="26" t="s">
        <v>35</v>
      </c>
      <c r="K122" s="36">
        <f t="shared" si="260"/>
        <v>1988.546</v>
      </c>
      <c r="L122" s="29">
        <f t="shared" si="261"/>
        <v>5632.7268122497535</v>
      </c>
      <c r="M122" s="50">
        <v>45921</v>
      </c>
      <c r="N122" s="32">
        <f t="shared" si="262"/>
        <v>11200936.371591998</v>
      </c>
      <c r="O122" s="21">
        <f t="shared" si="263"/>
        <v>5806.9348579894368</v>
      </c>
      <c r="P122" s="21">
        <f t="shared" si="264"/>
        <v>6056.695497042746</v>
      </c>
      <c r="Q122" s="56" t="s">
        <v>69</v>
      </c>
      <c r="R122" s="4">
        <v>940.28</v>
      </c>
      <c r="S122" s="37">
        <v>45839</v>
      </c>
      <c r="T122" s="35">
        <f t="shared" si="265"/>
        <v>95</v>
      </c>
      <c r="U122" s="39" t="s">
        <v>64</v>
      </c>
      <c r="V122" s="40">
        <v>1988.546</v>
      </c>
      <c r="W122" s="40">
        <f t="shared" si="266"/>
        <v>1988.546</v>
      </c>
      <c r="X122" s="41">
        <f t="shared" si="281"/>
        <v>8.2822564351352296E-2</v>
      </c>
      <c r="Y122" s="42">
        <v>11565.38</v>
      </c>
      <c r="Z122" s="44">
        <f t="shared" si="267"/>
        <v>10874695.506399998</v>
      </c>
      <c r="AA122" s="44">
        <f t="shared" si="268"/>
        <v>5468.6668080094696</v>
      </c>
      <c r="AB122" s="52">
        <f>VLOOKUP(_xlfn.CONCAT(D122,E122),[1]INTERNACIÓN!$M$5:$N$1048576,2,FALSE)*Z122</f>
        <v>326240.86519199994</v>
      </c>
      <c r="AC122" s="43">
        <f t="shared" si="269"/>
        <v>11200936.371591998</v>
      </c>
      <c r="AD122" s="45" t="str">
        <f t="shared" si="270"/>
        <v>97561703002-2</v>
      </c>
      <c r="AE122" s="43">
        <f t="shared" si="271"/>
        <v>5632.7268122497535</v>
      </c>
      <c r="AF122" s="46">
        <f t="shared" si="272"/>
        <v>2.6380955547061817</v>
      </c>
      <c r="AG122" s="12">
        <f t="shared" si="273"/>
        <v>5.8159982218163417</v>
      </c>
      <c r="AH122" s="51">
        <f t="shared" si="274"/>
        <v>940.28</v>
      </c>
      <c r="AI122" s="4">
        <f t="shared" si="275"/>
        <v>1988.546</v>
      </c>
      <c r="AJ122" s="47" t="str">
        <f t="shared" si="276"/>
        <v>61703002-2</v>
      </c>
      <c r="AK122" s="35">
        <v>95</v>
      </c>
      <c r="AL122" s="4">
        <f t="shared" si="277"/>
        <v>20.932063157894738</v>
      </c>
      <c r="AM122" s="35">
        <f>0</f>
        <v>0</v>
      </c>
      <c r="AN122" s="35">
        <f t="shared" si="278"/>
        <v>95</v>
      </c>
      <c r="AO122" s="11">
        <f t="shared" si="279"/>
        <v>1988.546</v>
      </c>
      <c r="AP122" s="11" t="str">
        <f t="shared" si="280"/>
        <v>3) STOCK</v>
      </c>
    </row>
    <row r="123" spans="1:42" x14ac:dyDescent="0.25">
      <c r="A123" s="4" t="s">
        <v>36</v>
      </c>
      <c r="B123" s="5">
        <v>976</v>
      </c>
      <c r="C123" s="27" t="str">
        <f>VLOOKUP($B123,[1]SKU!$A$2:$H$1048576,2,FALSE)</f>
        <v>SOBRECOSTILLA</v>
      </c>
      <c r="D123" s="26" t="str">
        <f>VLOOKUP($B123,[1]SKU!$A$2:$H$1048576,3,FALSE)</f>
        <v>VACUNO</v>
      </c>
      <c r="E123" s="26" t="str">
        <f>VLOOKUP($B123,[1]SKU!$A$2:$H$1048576,4,FALSE)</f>
        <v>BRASIL</v>
      </c>
      <c r="F123" s="26" t="str">
        <f>VLOOKUP($B123,[1]SKU!$A$2:$H$1048576,5,FALSE)</f>
        <v>FRIBOI</v>
      </c>
      <c r="G123" s="26" t="str">
        <f>VLOOKUP($B123,[1]SKU!$A$2:$H$1048576,6,FALSE)</f>
        <v>ENFRIADO</v>
      </c>
      <c r="H123" s="26" t="str">
        <f>VLOOKUP($B123,[1]SKU!$A$2:$H$1048576,7,FALSE)</f>
        <v>V</v>
      </c>
      <c r="I123" s="26" t="str">
        <f>VLOOKUP($B123,[1]SKU!$A$2:$H$1048576,8,FALSE)</f>
        <v>1PC/B - 3-20B/C</v>
      </c>
      <c r="J123" s="26" t="s">
        <v>35</v>
      </c>
      <c r="K123" s="36">
        <f t="shared" si="260"/>
        <v>5231.1380000000008</v>
      </c>
      <c r="L123" s="29">
        <f t="shared" si="261"/>
        <v>5632.7287921136849</v>
      </c>
      <c r="M123" s="50">
        <v>45921</v>
      </c>
      <c r="N123" s="32">
        <f t="shared" si="262"/>
        <v>29465581.628120001</v>
      </c>
      <c r="O123" s="21">
        <f t="shared" si="263"/>
        <v>5806.9368990862731</v>
      </c>
      <c r="P123" s="21">
        <f t="shared" si="264"/>
        <v>6056.6976259286939</v>
      </c>
      <c r="Q123" s="56" t="s">
        <v>69</v>
      </c>
      <c r="R123" s="4">
        <v>940.28</v>
      </c>
      <c r="S123" s="37">
        <v>45839</v>
      </c>
      <c r="T123" s="35">
        <f t="shared" si="265"/>
        <v>273</v>
      </c>
      <c r="U123" s="39" t="s">
        <v>64</v>
      </c>
      <c r="V123" s="40">
        <v>5231.1379999999999</v>
      </c>
      <c r="W123" s="40">
        <f t="shared" si="266"/>
        <v>5231.1379999999999</v>
      </c>
      <c r="X123" s="41">
        <f t="shared" si="281"/>
        <v>0.21787590713808197</v>
      </c>
      <c r="Y123" s="42">
        <v>30424.3</v>
      </c>
      <c r="Z123" s="44">
        <f t="shared" si="267"/>
        <v>28607360.803999998</v>
      </c>
      <c r="AA123" s="44">
        <f t="shared" si="268"/>
        <v>5468.6687302074615</v>
      </c>
      <c r="AB123" s="52">
        <f>VLOOKUP(_xlfn.CONCAT(D123,E123),[1]INTERNACIÓN!$M$5:$N$1048576,2,FALSE)*Z123</f>
        <v>858220.82411999989</v>
      </c>
      <c r="AC123" s="43">
        <f t="shared" si="269"/>
        <v>29465581.628119998</v>
      </c>
      <c r="AD123" s="45" t="str">
        <f t="shared" si="270"/>
        <v>97661703002-2</v>
      </c>
      <c r="AE123" s="43">
        <f t="shared" si="271"/>
        <v>5632.7287921136849</v>
      </c>
      <c r="AF123" s="46">
        <f t="shared" si="272"/>
        <v>2.6380964819782489</v>
      </c>
      <c r="AG123" s="12">
        <f t="shared" si="273"/>
        <v>5.8160002660988868</v>
      </c>
      <c r="AH123" s="51">
        <f t="shared" si="274"/>
        <v>940.28</v>
      </c>
      <c r="AI123" s="4">
        <f t="shared" si="275"/>
        <v>5231.1379999999999</v>
      </c>
      <c r="AJ123" s="47" t="str">
        <f t="shared" si="276"/>
        <v>61703002-2</v>
      </c>
      <c r="AK123" s="35">
        <v>273</v>
      </c>
      <c r="AL123" s="4">
        <f t="shared" si="277"/>
        <v>19.161677655677657</v>
      </c>
      <c r="AM123" s="35">
        <f>0</f>
        <v>0</v>
      </c>
      <c r="AN123" s="35">
        <f t="shared" si="278"/>
        <v>273</v>
      </c>
      <c r="AO123" s="11">
        <f t="shared" si="279"/>
        <v>5231.1380000000008</v>
      </c>
      <c r="AP123" s="11" t="str">
        <f t="shared" si="280"/>
        <v>3) STOCK</v>
      </c>
    </row>
    <row r="124" spans="1:42" x14ac:dyDescent="0.25">
      <c r="A124" s="4" t="s">
        <v>36</v>
      </c>
      <c r="B124" s="5">
        <v>977</v>
      </c>
      <c r="C124" s="27" t="str">
        <f>VLOOKUP($B124,[1]SKU!$A$2:$H$1048576,2,FALSE)</f>
        <v>ASADO DEL CARNICERO</v>
      </c>
      <c r="D124" s="26" t="str">
        <f>VLOOKUP($B124,[1]SKU!$A$2:$H$1048576,3,FALSE)</f>
        <v>VACUNO</v>
      </c>
      <c r="E124" s="26" t="str">
        <f>VLOOKUP($B124,[1]SKU!$A$2:$H$1048576,4,FALSE)</f>
        <v>BRASIL</v>
      </c>
      <c r="F124" s="26" t="str">
        <f>VLOOKUP($B124,[1]SKU!$A$2:$H$1048576,5,FALSE)</f>
        <v>FRIBOI</v>
      </c>
      <c r="G124" s="26" t="str">
        <f>VLOOKUP($B124,[1]SKU!$A$2:$H$1048576,6,FALSE)</f>
        <v>ENFRIADO</v>
      </c>
      <c r="H124" s="26" t="str">
        <f>VLOOKUP($B124,[1]SKU!$A$2:$H$1048576,7,FALSE)</f>
        <v>V</v>
      </c>
      <c r="I124" s="26" t="str">
        <f>VLOOKUP($B124,[1]SKU!$A$2:$H$1048576,8,FALSE)</f>
        <v>1PC/B - 6-30B/C</v>
      </c>
      <c r="J124" s="26" t="s">
        <v>35</v>
      </c>
      <c r="K124" s="36">
        <f t="shared" si="260"/>
        <v>1728.79</v>
      </c>
      <c r="L124" s="29">
        <f t="shared" si="261"/>
        <v>5632.7270554410889</v>
      </c>
      <c r="M124" s="50">
        <v>45921</v>
      </c>
      <c r="N124" s="32">
        <f t="shared" si="262"/>
        <v>9737802.2061759997</v>
      </c>
      <c r="O124" s="21">
        <f t="shared" si="263"/>
        <v>5806.9351087021532</v>
      </c>
      <c r="P124" s="21">
        <f t="shared" si="264"/>
        <v>6056.6957585388054</v>
      </c>
      <c r="Q124" s="56" t="s">
        <v>69</v>
      </c>
      <c r="R124" s="4">
        <v>940.28</v>
      </c>
      <c r="S124" s="37">
        <v>45839</v>
      </c>
      <c r="T124" s="35">
        <f t="shared" si="265"/>
        <v>82</v>
      </c>
      <c r="U124" s="39" t="s">
        <v>64</v>
      </c>
      <c r="V124" s="40">
        <v>1728.79</v>
      </c>
      <c r="W124" s="40">
        <f t="shared" si="266"/>
        <v>1728.79</v>
      </c>
      <c r="X124" s="41">
        <f t="shared" si="281"/>
        <v>7.2003776138431966E-2</v>
      </c>
      <c r="Y124" s="42">
        <v>10054.64</v>
      </c>
      <c r="Z124" s="44">
        <f t="shared" si="267"/>
        <v>9454176.8991999999</v>
      </c>
      <c r="AA124" s="44">
        <f t="shared" si="268"/>
        <v>5468.667044117562</v>
      </c>
      <c r="AB124" s="52">
        <f>VLOOKUP(_xlfn.CONCAT(D124,E124),[1]INTERNACIÓN!$M$5:$N$1048576,2,FALSE)*Z124</f>
        <v>283625.30697599996</v>
      </c>
      <c r="AC124" s="43">
        <f t="shared" si="269"/>
        <v>9737802.2061759997</v>
      </c>
      <c r="AD124" s="45" t="str">
        <f t="shared" si="270"/>
        <v>97761703002-2</v>
      </c>
      <c r="AE124" s="43">
        <f t="shared" si="271"/>
        <v>5632.7270554410889</v>
      </c>
      <c r="AF124" s="46">
        <f t="shared" si="272"/>
        <v>2.6380956686051866</v>
      </c>
      <c r="AG124" s="12">
        <f t="shared" si="273"/>
        <v>5.8159984729203664</v>
      </c>
      <c r="AH124" s="51">
        <f t="shared" si="274"/>
        <v>940.28</v>
      </c>
      <c r="AI124" s="4">
        <f t="shared" si="275"/>
        <v>1728.79</v>
      </c>
      <c r="AJ124" s="47" t="str">
        <f t="shared" si="276"/>
        <v>61703002-2</v>
      </c>
      <c r="AK124" s="35">
        <v>82</v>
      </c>
      <c r="AL124" s="4">
        <f t="shared" si="277"/>
        <v>21.08280487804878</v>
      </c>
      <c r="AM124" s="35">
        <f>0</f>
        <v>0</v>
      </c>
      <c r="AN124" s="35">
        <f t="shared" si="278"/>
        <v>82</v>
      </c>
      <c r="AO124" s="11">
        <f t="shared" si="279"/>
        <v>1728.79</v>
      </c>
      <c r="AP124" s="11" t="str">
        <f t="shared" si="280"/>
        <v>3) STOCK</v>
      </c>
    </row>
    <row r="125" spans="1:42" x14ac:dyDescent="0.25">
      <c r="A125" s="4" t="s">
        <v>36</v>
      </c>
      <c r="B125" s="5">
        <v>355789</v>
      </c>
      <c r="C125" s="27" t="str">
        <f>VLOOKUP($B125,[1]SKU!$A$2:$H$1048576,2,FALSE)</f>
        <v>LOMO VETADO</v>
      </c>
      <c r="D125" s="26" t="str">
        <f>VLOOKUP($B125,[1]SKU!$A$2:$H$1048576,3,FALSE)</f>
        <v>VACUNO</v>
      </c>
      <c r="E125" s="26" t="str">
        <f>VLOOKUP($B125,[1]SKU!$A$2:$H$1048576,4,FALSE)</f>
        <v>BRASIL</v>
      </c>
      <c r="F125" s="26" t="str">
        <f>VLOOKUP($B125,[1]SKU!$A$2:$H$1048576,5,FALSE)</f>
        <v>FRIBOI</v>
      </c>
      <c r="G125" s="26" t="str">
        <f>VLOOKUP($B125,[1]SKU!$A$2:$H$1048576,6,FALSE)</f>
        <v>ENFRIADO</v>
      </c>
      <c r="H125" s="26" t="str">
        <f>VLOOKUP($B125,[1]SKU!$A$2:$H$1048576,7,FALSE)</f>
        <v>V</v>
      </c>
      <c r="I125" s="26" t="str">
        <f>VLOOKUP($B125,[1]SKU!$A$2:$H$1048576,8,FALSE)</f>
        <v>1PC/B - 5-20B/C</v>
      </c>
      <c r="J125" s="26" t="s">
        <v>35</v>
      </c>
      <c r="K125" s="36">
        <f>AO125</f>
        <v>2805.36</v>
      </c>
      <c r="L125" s="29">
        <f>+AE125</f>
        <v>5632.7272363432849</v>
      </c>
      <c r="M125" s="50">
        <v>45921</v>
      </c>
      <c r="N125" s="32">
        <f>+K125*L125</f>
        <v>15801827.679747999</v>
      </c>
      <c r="O125" s="21">
        <f>+L125/(1-0.03)</f>
        <v>5806.9352951992632</v>
      </c>
      <c r="P125" s="21">
        <f>+L125/(1-0.07)</f>
        <v>6056.6959530572958</v>
      </c>
      <c r="Q125" s="56" t="s">
        <v>69</v>
      </c>
      <c r="R125" s="4">
        <v>940.28</v>
      </c>
      <c r="S125" s="37">
        <v>45839</v>
      </c>
      <c r="T125" s="35">
        <f>+AN125</f>
        <v>138</v>
      </c>
      <c r="U125" s="39" t="s">
        <v>64</v>
      </c>
      <c r="V125" s="40">
        <v>2805.36</v>
      </c>
      <c r="W125" s="40">
        <f>IF(E125="canada",V125/2.20462,IF(E125="usa",V125/2.20462,V125))</f>
        <v>2805.36</v>
      </c>
      <c r="X125" s="41">
        <f t="shared" si="281"/>
        <v>0.11684271278044847</v>
      </c>
      <c r="Y125" s="42">
        <v>16315.97</v>
      </c>
      <c r="Z125" s="44">
        <f>Y125*AH125</f>
        <v>15341580.271599999</v>
      </c>
      <c r="AA125" s="44">
        <f>Z125/W125</f>
        <v>5468.6672197507623</v>
      </c>
      <c r="AB125" s="52">
        <f>VLOOKUP(_xlfn.CONCAT(D125,E125),[1]INTERNACIÓN!$M$5:$N$1048576,2,FALSE)*Z125</f>
        <v>460247.40814799996</v>
      </c>
      <c r="AC125" s="43">
        <f>Z125+AB125</f>
        <v>15801827.679747999</v>
      </c>
      <c r="AD125" s="45" t="str">
        <f>_xlfn.CONCAT(B125,Q125)</f>
        <v>35578961703002-2</v>
      </c>
      <c r="AE125" s="43">
        <f>AC125/W125</f>
        <v>5632.7272363432849</v>
      </c>
      <c r="AF125" s="46">
        <f>IF(E125="USA",Y125/V125,IF(E125="CANADA",Y125/V125,(Y125/V125)/2.20462))</f>
        <v>2.6380957533309859</v>
      </c>
      <c r="AG125" s="12">
        <f>Y125/W125</f>
        <v>5.8159986597085576</v>
      </c>
      <c r="AH125" s="51">
        <f>IF(R125&lt;&gt;"",R125,"")</f>
        <v>940.28</v>
      </c>
      <c r="AI125" s="4">
        <f>W125</f>
        <v>2805.36</v>
      </c>
      <c r="AJ125" s="47" t="str">
        <f>IF(Q125&lt;&gt;"",Q125,"")</f>
        <v>61703002-2</v>
      </c>
      <c r="AK125" s="35">
        <v>138</v>
      </c>
      <c r="AL125" s="4">
        <f>AI125/AK125</f>
        <v>20.328695652173913</v>
      </c>
      <c r="AM125" s="35">
        <f>0</f>
        <v>0</v>
      </c>
      <c r="AN125" s="35">
        <f>AK125-AM125</f>
        <v>138</v>
      </c>
      <c r="AO125" s="11">
        <f>AN125*AL125</f>
        <v>2805.36</v>
      </c>
      <c r="AP125" s="11" t="str">
        <f>+J125</f>
        <v>3) STOCK</v>
      </c>
    </row>
    <row r="126" spans="1:42" x14ac:dyDescent="0.25">
      <c r="A126" s="4" t="s">
        <v>36</v>
      </c>
      <c r="B126" s="5" t="s">
        <v>61</v>
      </c>
      <c r="C126" s="27" t="str">
        <f>VLOOKUP($B126,[1]SKU!$A$2:$H$1048576,2,FALSE)</f>
        <v>COSTILLAR IWP</v>
      </c>
      <c r="D126" s="26" t="str">
        <f>VLOOKUP($B126,[1]SKU!$A$2:$H$1048576,3,FALSE)</f>
        <v>CERDO</v>
      </c>
      <c r="E126" s="26" t="str">
        <f>VLOOKUP($B126,[1]SKU!$A$2:$H$1048576,4,FALSE)</f>
        <v>BRASIL</v>
      </c>
      <c r="F126" s="26" t="str">
        <f>VLOOKUP($B126,[1]SKU!$A$2:$H$1048576,5,FALSE)</f>
        <v>SEARA</v>
      </c>
      <c r="G126" s="26" t="str">
        <f>VLOOKUP($B126,[1]SKU!$A$2:$H$1048576,6,FALSE)</f>
        <v>CONGELADO</v>
      </c>
      <c r="H126" s="26" t="str">
        <f>VLOOKUP($B126,[1]SKU!$A$2:$H$1048576,7,FALSE)</f>
        <v>-</v>
      </c>
      <c r="I126" s="26" t="str">
        <f>VLOOKUP($B126,[1]SKU!$A$2:$H$1048576,8,FALSE)</f>
        <v>1PC/B - 9-10B/C</v>
      </c>
      <c r="J126" s="26" t="s">
        <v>35</v>
      </c>
      <c r="K126" s="36">
        <f>AO126</f>
        <v>24451.08</v>
      </c>
      <c r="L126" s="29">
        <f>+AE126</f>
        <v>3227.0408000248658</v>
      </c>
      <c r="M126" s="50">
        <v>46554</v>
      </c>
      <c r="N126" s="32">
        <f>+K126*L126</f>
        <v>78904632.764671996</v>
      </c>
      <c r="O126" s="21">
        <f>+L126/(1-0.03)</f>
        <v>3326.8461855926453</v>
      </c>
      <c r="P126" s="21">
        <f>+L126/(1-0.07)</f>
        <v>3469.9363441127593</v>
      </c>
      <c r="Q126" s="53">
        <v>1265386</v>
      </c>
      <c r="R126" s="4">
        <v>940.28</v>
      </c>
      <c r="S126" s="37">
        <v>45839</v>
      </c>
      <c r="T126" s="35">
        <f>+AN126</f>
        <v>1365</v>
      </c>
      <c r="V126" s="40">
        <v>24451.08</v>
      </c>
      <c r="W126" s="40">
        <f>IF(E126="canada",V126/2.20462,IF(E126="usa",V126/2.20462,V126))</f>
        <v>24451.08</v>
      </c>
      <c r="X126" s="63">
        <f>W126/SUM($W$14)</f>
        <v>1</v>
      </c>
      <c r="Y126" s="42">
        <v>80688.56</v>
      </c>
      <c r="Z126" s="44">
        <f>Y126*AH126</f>
        <v>75869839.196799994</v>
      </c>
      <c r="AA126" s="44">
        <f>Z126/W126</f>
        <v>3102.9238461777554</v>
      </c>
      <c r="AB126" s="52">
        <f>VLOOKUP(_xlfn.CONCAT(D126,E126),[1]INTERNACIÓN!$M$5:$N$1048576,2,FALSE)*Z126</f>
        <v>3034793.5678719999</v>
      </c>
      <c r="AC126" s="43">
        <f>Z126+AB126</f>
        <v>78904632.764671996</v>
      </c>
      <c r="AD126" s="45" t="str">
        <f>_xlfn.CONCAT(B126,Q126)</f>
        <v>SPA-281265386</v>
      </c>
      <c r="AE126" s="43">
        <f>AC126/W126</f>
        <v>3227.0408000248658</v>
      </c>
      <c r="AF126" s="46">
        <f>IF(E126="USA",Y126/V126,IF(E126="CANADA",Y126/V126,(Y126/V126)/2.20462))</f>
        <v>1.4968565269334597</v>
      </c>
      <c r="AG126" s="12">
        <f>Y126/W126</f>
        <v>3.2999998364080438</v>
      </c>
      <c r="AH126" s="51">
        <f>IF(R126&lt;&gt;"",R126,"")</f>
        <v>940.28</v>
      </c>
      <c r="AI126" s="4">
        <f>W126</f>
        <v>24451.08</v>
      </c>
      <c r="AJ126" s="47">
        <f>IF(Q126&lt;&gt;"",Q126,"")</f>
        <v>1265386</v>
      </c>
      <c r="AK126" s="35">
        <v>1365</v>
      </c>
      <c r="AL126" s="4">
        <f>AI126/AK126</f>
        <v>17.912879120879122</v>
      </c>
      <c r="AM126" s="35">
        <f>0</f>
        <v>0</v>
      </c>
      <c r="AN126" s="35">
        <f>AK126-AM126</f>
        <v>1365</v>
      </c>
      <c r="AO126" s="11">
        <f>AN126*AL126</f>
        <v>24451.08</v>
      </c>
      <c r="AP126" s="11" t="str">
        <f>+J126</f>
        <v>3) STOCK</v>
      </c>
    </row>
    <row r="127" spans="1:42" x14ac:dyDescent="0.25">
      <c r="A127" s="4" t="s">
        <v>36</v>
      </c>
      <c r="B127" s="5" t="s">
        <v>55</v>
      </c>
      <c r="C127" s="27" t="str">
        <f>VLOOKUP($B127,[1]SKU!$A$2:$H$1048576,2,FALSE)</f>
        <v>PUNTA DE GANSO</v>
      </c>
      <c r="D127" s="26" t="str">
        <f>VLOOKUP($B127,[1]SKU!$A$2:$H$1048576,3,FALSE)</f>
        <v>VACUNO</v>
      </c>
      <c r="E127" s="26" t="str">
        <f>VLOOKUP($B127,[1]SKU!$A$2:$H$1048576,4,FALSE)</f>
        <v>CANADA</v>
      </c>
      <c r="F127" s="26" t="str">
        <f>VLOOKUP($B127,[1]SKU!$A$2:$H$1048576,5,FALSE)</f>
        <v>BLUE RIBBON</v>
      </c>
      <c r="G127" s="26" t="str">
        <f>VLOOKUP($B127,[1]SKU!$A$2:$H$1048576,6,FALSE)</f>
        <v>ENFRIADO</v>
      </c>
      <c r="H127" s="26" t="str">
        <f>VLOOKUP($B127,[1]SKU!$A$2:$H$1048576,7,FALSE)</f>
        <v>AAA</v>
      </c>
      <c r="I127" s="26" t="str">
        <f>VLOOKUP($B127,[1]SKU!$A$2:$H$1048576,8,FALSE)</f>
        <v>1PC/B - 10B/C</v>
      </c>
      <c r="J127" s="26" t="s">
        <v>35</v>
      </c>
      <c r="K127" s="36">
        <f t="shared" ref="K127:K131" si="282">AO127</f>
        <v>482.51999999999992</v>
      </c>
      <c r="L127" s="29">
        <f t="shared" ref="L127:L131" si="283">+AE127</f>
        <v>15475.087411920749</v>
      </c>
      <c r="M127" s="50">
        <v>45923</v>
      </c>
      <c r="N127" s="32">
        <f t="shared" ref="N127:N131" si="284">+K127*L127</f>
        <v>7467039.1779999984</v>
      </c>
      <c r="O127" s="21">
        <f t="shared" ref="O127:O131" si="285">+L127/(1-0.03)</f>
        <v>15953.698362804897</v>
      </c>
      <c r="P127" s="21">
        <f t="shared" ref="P127:P131" si="286">+L127/(1-0.07)</f>
        <v>16639.878937549194</v>
      </c>
      <c r="Q127" s="53">
        <v>9091712385</v>
      </c>
      <c r="R127" s="33">
        <v>940</v>
      </c>
      <c r="S127" s="37">
        <v>45839</v>
      </c>
      <c r="T127" s="35">
        <f t="shared" ref="T127:T131" si="287">+AN127</f>
        <v>26</v>
      </c>
      <c r="V127" s="40">
        <v>482.52</v>
      </c>
      <c r="W127" s="40">
        <v>482.52</v>
      </c>
      <c r="X127" s="41">
        <f>SUM(W127)/SUM($W$15:$W$20)</f>
        <v>0.18414263688958768</v>
      </c>
      <c r="Y127" s="42">
        <v>7712.29</v>
      </c>
      <c r="Z127" s="44">
        <f t="shared" ref="Z127:Z131" si="288">Y127*AH127</f>
        <v>7249552.5999999996</v>
      </c>
      <c r="AA127" s="44">
        <f t="shared" ref="AA127:AA131" si="289">Z127/W127</f>
        <v>15024.356710602669</v>
      </c>
      <c r="AB127" s="52">
        <f>VLOOKUP(_xlfn.CONCAT(D127,E127),[1]INTERNACIÓN!$M$5:$N$1048576,2,FALSE)*Z127</f>
        <v>217486.57799999998</v>
      </c>
      <c r="AC127" s="43">
        <f t="shared" ref="AC127:AC131" si="290">Z127+AB127</f>
        <v>7467039.1779999994</v>
      </c>
      <c r="AD127" s="45" t="str">
        <f t="shared" ref="AD127:AD131" si="291">_xlfn.CONCAT(B127,Q127)</f>
        <v>C4807AWFR9091712385</v>
      </c>
      <c r="AE127" s="43">
        <f t="shared" ref="AE127:AE131" si="292">AC127/W127</f>
        <v>15475.087411920749</v>
      </c>
      <c r="AF127" s="46">
        <f t="shared" ref="AF127:AF131" si="293">IF(E127="USA",Y127/V127,IF(E127="CANADA",Y127/V127,(Y127/V127)/2.20462))</f>
        <v>15.983358202768798</v>
      </c>
      <c r="AG127" s="12">
        <f t="shared" ref="AG127:AG131" si="294">Y127/W127</f>
        <v>15.983358202768798</v>
      </c>
      <c r="AH127" s="51">
        <f t="shared" ref="AH127:AH131" si="295">IF(R127&lt;&gt;"",R127,"")</f>
        <v>940</v>
      </c>
      <c r="AI127" s="4">
        <f t="shared" ref="AI127:AI131" si="296">W127</f>
        <v>482.52</v>
      </c>
      <c r="AJ127" s="47">
        <f t="shared" ref="AJ127:AJ131" si="297">IF(Q127&lt;&gt;"",Q127,"")</f>
        <v>9091712385</v>
      </c>
      <c r="AK127" s="35">
        <v>26</v>
      </c>
      <c r="AL127" s="4">
        <f t="shared" ref="AL127:AL131" si="298">AI127/AK127</f>
        <v>18.558461538461536</v>
      </c>
      <c r="AM127" s="35">
        <f>0</f>
        <v>0</v>
      </c>
      <c r="AN127" s="35">
        <f t="shared" ref="AN127:AN131" si="299">AK127-AM127</f>
        <v>26</v>
      </c>
      <c r="AO127" s="11">
        <f t="shared" ref="AO127:AO131" si="300">AN127*AL127</f>
        <v>482.51999999999992</v>
      </c>
      <c r="AP127" s="11" t="str">
        <f t="shared" ref="AP127:AP131" si="301">+J127</f>
        <v>3) STOCK</v>
      </c>
    </row>
    <row r="128" spans="1:42" x14ac:dyDescent="0.25">
      <c r="A128" s="4" t="s">
        <v>36</v>
      </c>
      <c r="B128" s="5" t="s">
        <v>56</v>
      </c>
      <c r="C128" s="27" t="str">
        <f>VLOOKUP($B128,[1]SKU!$A$2:$H$1048576,2,FALSE)</f>
        <v>PUNTA PALETA</v>
      </c>
      <c r="D128" s="26" t="str">
        <f>VLOOKUP($B128,[1]SKU!$A$2:$H$1048576,3,FALSE)</f>
        <v>VACUNO</v>
      </c>
      <c r="E128" s="26" t="str">
        <f>VLOOKUP($B128,[1]SKU!$A$2:$H$1048576,4,FALSE)</f>
        <v>CANADA</v>
      </c>
      <c r="F128" s="26" t="str">
        <f>VLOOKUP($B128,[1]SKU!$A$2:$H$1048576,5,FALSE)</f>
        <v>BLUE RIBBON</v>
      </c>
      <c r="G128" s="26" t="str">
        <f>VLOOKUP($B128,[1]SKU!$A$2:$H$1048576,6,FALSE)</f>
        <v>ENFRIADO</v>
      </c>
      <c r="H128" s="26" t="str">
        <f>VLOOKUP($B128,[1]SKU!$A$2:$H$1048576,7,FALSE)</f>
        <v>AAA</v>
      </c>
      <c r="I128" s="26" t="str">
        <f>VLOOKUP($B128,[1]SKU!$A$2:$H$1048576,8,FALSE)</f>
        <v>4PC/B - 12B/C</v>
      </c>
      <c r="J128" s="26" t="s">
        <v>35</v>
      </c>
      <c r="K128" s="36">
        <f t="shared" si="282"/>
        <v>274.35000000000002</v>
      </c>
      <c r="L128" s="29">
        <f t="shared" si="283"/>
        <v>17289.401669400402</v>
      </c>
      <c r="M128" s="50">
        <v>45923</v>
      </c>
      <c r="N128" s="32">
        <f t="shared" si="284"/>
        <v>4743347.3480000012</v>
      </c>
      <c r="O128" s="21">
        <f t="shared" si="285"/>
        <v>17824.125432371548</v>
      </c>
      <c r="P128" s="21">
        <f t="shared" si="286"/>
        <v>18590.754483226239</v>
      </c>
      <c r="Q128" s="53">
        <v>9091712385</v>
      </c>
      <c r="R128" s="33">
        <v>940</v>
      </c>
      <c r="S128" s="37">
        <v>45839</v>
      </c>
      <c r="T128" s="35">
        <f t="shared" si="287"/>
        <v>14</v>
      </c>
      <c r="V128" s="40">
        <v>274.35000000000002</v>
      </c>
      <c r="W128" s="40">
        <v>274.35000000000002</v>
      </c>
      <c r="X128" s="41">
        <f t="shared" ref="X128:X132" si="302">SUM(W128)/SUM($W$15:$W$20)</f>
        <v>0.10469935428719718</v>
      </c>
      <c r="Y128" s="42">
        <v>4899.1400000000003</v>
      </c>
      <c r="Z128" s="44">
        <f t="shared" si="288"/>
        <v>4605191.6000000006</v>
      </c>
      <c r="AA128" s="44">
        <f t="shared" si="289"/>
        <v>16785.826863495535</v>
      </c>
      <c r="AB128" s="52">
        <f>VLOOKUP(_xlfn.CONCAT(D128,E128),[1]INTERNACIÓN!$M$5:$N$1048576,2,FALSE)*Z128</f>
        <v>138155.74800000002</v>
      </c>
      <c r="AC128" s="43">
        <f t="shared" si="290"/>
        <v>4743347.3480000002</v>
      </c>
      <c r="AD128" s="45" t="str">
        <f t="shared" si="291"/>
        <v>C1807AWFR9091712385</v>
      </c>
      <c r="AE128" s="43">
        <f t="shared" si="292"/>
        <v>17289.401669400402</v>
      </c>
      <c r="AF128" s="46">
        <f t="shared" si="293"/>
        <v>17.857262620739931</v>
      </c>
      <c r="AG128" s="12">
        <f t="shared" si="294"/>
        <v>17.857262620739931</v>
      </c>
      <c r="AH128" s="51">
        <f t="shared" si="295"/>
        <v>940</v>
      </c>
      <c r="AI128" s="4">
        <f t="shared" si="296"/>
        <v>274.35000000000002</v>
      </c>
      <c r="AJ128" s="47">
        <f t="shared" si="297"/>
        <v>9091712385</v>
      </c>
      <c r="AK128" s="35">
        <v>14</v>
      </c>
      <c r="AL128" s="4">
        <f t="shared" si="298"/>
        <v>19.596428571428572</v>
      </c>
      <c r="AM128" s="35">
        <f>0</f>
        <v>0</v>
      </c>
      <c r="AN128" s="35">
        <f t="shared" si="299"/>
        <v>14</v>
      </c>
      <c r="AO128" s="11">
        <f t="shared" si="300"/>
        <v>274.35000000000002</v>
      </c>
      <c r="AP128" s="11" t="str">
        <f t="shared" si="301"/>
        <v>3) STOCK</v>
      </c>
    </row>
    <row r="129" spans="1:42" x14ac:dyDescent="0.25">
      <c r="A129" s="4" t="s">
        <v>36</v>
      </c>
      <c r="B129" s="5" t="s">
        <v>57</v>
      </c>
      <c r="C129" s="27" t="str">
        <f>VLOOKUP($B129,[1]SKU!$A$2:$H$1048576,2,FALSE)</f>
        <v>PALANCA</v>
      </c>
      <c r="D129" s="26" t="str">
        <f>VLOOKUP($B129,[1]SKU!$A$2:$H$1048576,3,FALSE)</f>
        <v>VACUNO</v>
      </c>
      <c r="E129" s="26" t="str">
        <f>VLOOKUP($B129,[1]SKU!$A$2:$H$1048576,4,FALSE)</f>
        <v>CANADA</v>
      </c>
      <c r="F129" s="26" t="str">
        <f>VLOOKUP($B129,[1]SKU!$A$2:$H$1048576,5,FALSE)</f>
        <v>BLUE RIBBON</v>
      </c>
      <c r="G129" s="26" t="str">
        <f>VLOOKUP($B129,[1]SKU!$A$2:$H$1048576,6,FALSE)</f>
        <v>ENFRIADO</v>
      </c>
      <c r="H129" s="26" t="str">
        <f>VLOOKUP($B129,[1]SKU!$A$2:$H$1048576,7,FALSE)</f>
        <v>AAA</v>
      </c>
      <c r="I129" s="26" t="str">
        <f>VLOOKUP($B129,[1]SKU!$A$2:$H$1048576,8,FALSE)</f>
        <v>1PC/B - 18B/C</v>
      </c>
      <c r="J129" s="26" t="s">
        <v>35</v>
      </c>
      <c r="K129" s="36">
        <f t="shared" si="282"/>
        <v>252.03000000000003</v>
      </c>
      <c r="L129" s="29">
        <f t="shared" si="283"/>
        <v>17823.016521842634</v>
      </c>
      <c r="M129" s="50">
        <v>45923</v>
      </c>
      <c r="N129" s="32">
        <f t="shared" si="284"/>
        <v>4491934.8539999994</v>
      </c>
      <c r="O129" s="21">
        <f t="shared" si="285"/>
        <v>18374.243836951169</v>
      </c>
      <c r="P129" s="21">
        <f t="shared" si="286"/>
        <v>19164.533894454446</v>
      </c>
      <c r="Q129" s="53">
        <v>9091712385</v>
      </c>
      <c r="R129" s="33">
        <v>940</v>
      </c>
      <c r="S129" s="37">
        <v>45839</v>
      </c>
      <c r="T129" s="35">
        <f t="shared" si="287"/>
        <v>12</v>
      </c>
      <c r="V129" s="40">
        <v>252.03</v>
      </c>
      <c r="W129" s="40">
        <v>252.03</v>
      </c>
      <c r="X129" s="41">
        <f t="shared" si="302"/>
        <v>9.6181440718069264E-2</v>
      </c>
      <c r="Y129" s="42">
        <v>4639.47</v>
      </c>
      <c r="Z129" s="44">
        <f t="shared" si="288"/>
        <v>4361101.8</v>
      </c>
      <c r="AA129" s="44">
        <f t="shared" si="289"/>
        <v>17303.899535769549</v>
      </c>
      <c r="AB129" s="52">
        <f>VLOOKUP(_xlfn.CONCAT(D129,E129),[1]INTERNACIÓN!$M$5:$N$1048576,2,FALSE)*Z129</f>
        <v>130833.05399999999</v>
      </c>
      <c r="AC129" s="43">
        <f t="shared" si="290"/>
        <v>4491934.8539999994</v>
      </c>
      <c r="AD129" s="45" t="str">
        <f t="shared" si="291"/>
        <v>C5167AWFR9091712385</v>
      </c>
      <c r="AE129" s="43">
        <f t="shared" si="292"/>
        <v>17823.016521842634</v>
      </c>
      <c r="AF129" s="46">
        <f t="shared" si="293"/>
        <v>18.40840376145697</v>
      </c>
      <c r="AG129" s="12">
        <f t="shared" si="294"/>
        <v>18.40840376145697</v>
      </c>
      <c r="AH129" s="51">
        <f t="shared" si="295"/>
        <v>940</v>
      </c>
      <c r="AI129" s="4">
        <f t="shared" si="296"/>
        <v>252.03</v>
      </c>
      <c r="AJ129" s="47">
        <f t="shared" si="297"/>
        <v>9091712385</v>
      </c>
      <c r="AK129" s="35">
        <v>12</v>
      </c>
      <c r="AL129" s="4">
        <f t="shared" si="298"/>
        <v>21.002500000000001</v>
      </c>
      <c r="AM129" s="35">
        <f>0</f>
        <v>0</v>
      </c>
      <c r="AN129" s="35">
        <f t="shared" si="299"/>
        <v>12</v>
      </c>
      <c r="AO129" s="11">
        <f t="shared" si="300"/>
        <v>252.03000000000003</v>
      </c>
      <c r="AP129" s="11" t="str">
        <f t="shared" si="301"/>
        <v>3) STOCK</v>
      </c>
    </row>
    <row r="130" spans="1:42" x14ac:dyDescent="0.25">
      <c r="A130" s="4" t="s">
        <v>36</v>
      </c>
      <c r="B130" s="5" t="s">
        <v>58</v>
      </c>
      <c r="C130" s="27" t="str">
        <f>VLOOKUP($B130,[1]SKU!$A$2:$H$1048576,2,FALSE)</f>
        <v>PUNTA PICANA</v>
      </c>
      <c r="D130" s="26" t="str">
        <f>VLOOKUP($B130,[1]SKU!$A$2:$H$1048576,3,FALSE)</f>
        <v>VACUNO</v>
      </c>
      <c r="E130" s="26" t="str">
        <f>VLOOKUP($B130,[1]SKU!$A$2:$H$1048576,4,FALSE)</f>
        <v>CANADA</v>
      </c>
      <c r="F130" s="26" t="str">
        <f>VLOOKUP($B130,[1]SKU!$A$2:$H$1048576,5,FALSE)</f>
        <v>BLUE RIBBON</v>
      </c>
      <c r="G130" s="26" t="str">
        <f>VLOOKUP($B130,[1]SKU!$A$2:$H$1048576,6,FALSE)</f>
        <v>ENFRIADO</v>
      </c>
      <c r="H130" s="26" t="str">
        <f>VLOOKUP($B130,[1]SKU!$A$2:$H$1048576,7,FALSE)</f>
        <v>AAA</v>
      </c>
      <c r="I130" s="26" t="str">
        <f>VLOOKUP($B130,[1]SKU!$A$2:$H$1048576,8,FALSE)</f>
        <v>1PC/B - 10B/C</v>
      </c>
      <c r="J130" s="26" t="s">
        <v>35</v>
      </c>
      <c r="K130" s="36">
        <f t="shared" si="282"/>
        <v>487</v>
      </c>
      <c r="L130" s="29">
        <f t="shared" si="283"/>
        <v>11526.271893223819</v>
      </c>
      <c r="M130" s="50">
        <v>45923</v>
      </c>
      <c r="N130" s="32">
        <f t="shared" si="284"/>
        <v>5613294.4119999995</v>
      </c>
      <c r="O130" s="21">
        <f t="shared" si="285"/>
        <v>11882.754529096721</v>
      </c>
      <c r="P130" s="21">
        <f t="shared" si="286"/>
        <v>12393.840745401956</v>
      </c>
      <c r="Q130" s="53">
        <v>9091712385</v>
      </c>
      <c r="R130" s="33">
        <v>940</v>
      </c>
      <c r="S130" s="37">
        <v>45839</v>
      </c>
      <c r="T130" s="35">
        <f t="shared" si="287"/>
        <v>24</v>
      </c>
      <c r="V130" s="40">
        <v>487</v>
      </c>
      <c r="W130" s="40">
        <v>487</v>
      </c>
      <c r="X130" s="41">
        <f t="shared" si="302"/>
        <v>0.1858523256346456</v>
      </c>
      <c r="Y130" s="42">
        <v>5797.66</v>
      </c>
      <c r="Z130" s="44">
        <f t="shared" si="288"/>
        <v>5449800.3999999994</v>
      </c>
      <c r="AA130" s="44">
        <f t="shared" si="289"/>
        <v>11190.555236139629</v>
      </c>
      <c r="AB130" s="52">
        <f>VLOOKUP(_xlfn.CONCAT(D130,E130),[1]INTERNACIÓN!$M$5:$N$1048576,2,FALSE)*Z130</f>
        <v>163494.01199999999</v>
      </c>
      <c r="AC130" s="43">
        <f t="shared" si="290"/>
        <v>5613294.4119999995</v>
      </c>
      <c r="AD130" s="45" t="str">
        <f t="shared" si="291"/>
        <v>C4547AWFR9091712385</v>
      </c>
      <c r="AE130" s="43">
        <f t="shared" si="292"/>
        <v>11526.271893223819</v>
      </c>
      <c r="AF130" s="46">
        <f t="shared" si="293"/>
        <v>11.904845995893224</v>
      </c>
      <c r="AG130" s="12">
        <f t="shared" si="294"/>
        <v>11.904845995893224</v>
      </c>
      <c r="AH130" s="51">
        <f t="shared" si="295"/>
        <v>940</v>
      </c>
      <c r="AI130" s="4">
        <f t="shared" si="296"/>
        <v>487</v>
      </c>
      <c r="AJ130" s="47">
        <f t="shared" si="297"/>
        <v>9091712385</v>
      </c>
      <c r="AK130" s="35">
        <v>24</v>
      </c>
      <c r="AL130" s="4">
        <f t="shared" si="298"/>
        <v>20.291666666666668</v>
      </c>
      <c r="AM130" s="35">
        <f>0</f>
        <v>0</v>
      </c>
      <c r="AN130" s="35">
        <f t="shared" si="299"/>
        <v>24</v>
      </c>
      <c r="AO130" s="11">
        <f t="shared" si="300"/>
        <v>487</v>
      </c>
      <c r="AP130" s="11" t="str">
        <f t="shared" si="301"/>
        <v>3) STOCK</v>
      </c>
    </row>
    <row r="131" spans="1:42" x14ac:dyDescent="0.25">
      <c r="A131" s="4" t="s">
        <v>36</v>
      </c>
      <c r="B131" s="5" t="s">
        <v>59</v>
      </c>
      <c r="C131" s="27" t="str">
        <f>VLOOKUP($B131,[1]SKU!$A$2:$H$1048576,2,FALSE)</f>
        <v>ENTRAÑA</v>
      </c>
      <c r="D131" s="26" t="str">
        <f>VLOOKUP($B131,[1]SKU!$A$2:$H$1048576,3,FALSE)</f>
        <v>VACUNO</v>
      </c>
      <c r="E131" s="26" t="str">
        <f>VLOOKUP($B131,[1]SKU!$A$2:$H$1048576,4,FALSE)</f>
        <v>CANADA</v>
      </c>
      <c r="F131" s="26" t="str">
        <f>VLOOKUP($B131,[1]SKU!$A$2:$H$1048576,5,FALSE)</f>
        <v>BLUE RIBBON</v>
      </c>
      <c r="G131" s="26" t="str">
        <f>VLOOKUP($B131,[1]SKU!$A$2:$H$1048576,6,FALSE)</f>
        <v>ENFRIADO</v>
      </c>
      <c r="H131" s="26" t="str">
        <f>VLOOKUP($B131,[1]SKU!$A$2:$H$1048576,7,FALSE)</f>
        <v>AAA</v>
      </c>
      <c r="I131" s="26" t="str">
        <f>VLOOKUP($B131,[1]SKU!$A$2:$H$1048576,8,FALSE)</f>
        <v>1PC/B - 16B/C</v>
      </c>
      <c r="J131" s="26" t="s">
        <v>35</v>
      </c>
      <c r="K131" s="36">
        <f t="shared" si="282"/>
        <v>1011.1700000000001</v>
      </c>
      <c r="L131" s="29">
        <f t="shared" si="283"/>
        <v>20277.689258977221</v>
      </c>
      <c r="M131" s="50">
        <v>45923</v>
      </c>
      <c r="N131" s="32">
        <f t="shared" si="284"/>
        <v>20504191.047999997</v>
      </c>
      <c r="O131" s="21">
        <f t="shared" si="285"/>
        <v>20904.834287605383</v>
      </c>
      <c r="P131" s="21">
        <f t="shared" si="286"/>
        <v>21803.966945136799</v>
      </c>
      <c r="Q131" s="53">
        <v>9091712385</v>
      </c>
      <c r="R131" s="33">
        <v>940</v>
      </c>
      <c r="S131" s="37">
        <v>45839</v>
      </c>
      <c r="T131" s="35">
        <f t="shared" si="287"/>
        <v>53</v>
      </c>
      <c r="V131" s="40">
        <v>1011.17</v>
      </c>
      <c r="W131" s="40">
        <v>1011.17</v>
      </c>
      <c r="X131" s="41">
        <f t="shared" si="302"/>
        <v>0.38588972507594371</v>
      </c>
      <c r="Y131" s="42">
        <v>21177.64</v>
      </c>
      <c r="Z131" s="44">
        <f t="shared" si="288"/>
        <v>19906981.599999998</v>
      </c>
      <c r="AA131" s="44">
        <f t="shared" si="289"/>
        <v>19687.076950463324</v>
      </c>
      <c r="AB131" s="52">
        <f>VLOOKUP(_xlfn.CONCAT(D131,E131),[1]INTERNACIÓN!$M$5:$N$1048576,2,FALSE)*Z131</f>
        <v>597209.44799999986</v>
      </c>
      <c r="AC131" s="43">
        <f t="shared" si="290"/>
        <v>20504191.047999997</v>
      </c>
      <c r="AD131" s="45" t="str">
        <f t="shared" si="291"/>
        <v>C3877AWFR9091712385</v>
      </c>
      <c r="AE131" s="43">
        <f t="shared" si="292"/>
        <v>20277.689258977221</v>
      </c>
      <c r="AF131" s="46">
        <f t="shared" si="293"/>
        <v>20.943698883471622</v>
      </c>
      <c r="AG131" s="12">
        <f t="shared" si="294"/>
        <v>20.943698883471622</v>
      </c>
      <c r="AH131" s="51">
        <f t="shared" si="295"/>
        <v>940</v>
      </c>
      <c r="AI131" s="4">
        <f t="shared" si="296"/>
        <v>1011.17</v>
      </c>
      <c r="AJ131" s="47">
        <f t="shared" si="297"/>
        <v>9091712385</v>
      </c>
      <c r="AK131" s="35">
        <v>53</v>
      </c>
      <c r="AL131" s="4">
        <f t="shared" si="298"/>
        <v>19.07867924528302</v>
      </c>
      <c r="AM131" s="35">
        <f>0</f>
        <v>0</v>
      </c>
      <c r="AN131" s="35">
        <f t="shared" si="299"/>
        <v>53</v>
      </c>
      <c r="AO131" s="11">
        <f t="shared" si="300"/>
        <v>1011.1700000000001</v>
      </c>
      <c r="AP131" s="11" t="str">
        <f t="shared" si="301"/>
        <v>3) STOCK</v>
      </c>
    </row>
    <row r="132" spans="1:42" x14ac:dyDescent="0.25">
      <c r="A132" s="4" t="s">
        <v>36</v>
      </c>
      <c r="B132" s="5" t="s">
        <v>60</v>
      </c>
      <c r="C132" s="27" t="str">
        <f>VLOOKUP($B132,[1]SKU!$A$2:$H$1048576,2,FALSE)</f>
        <v>TAPABARRIGA/ARRACHERA</v>
      </c>
      <c r="D132" s="26" t="str">
        <f>VLOOKUP($B132,[1]SKU!$A$2:$H$1048576,3,FALSE)</f>
        <v>VACUNO</v>
      </c>
      <c r="E132" s="26" t="str">
        <f>VLOOKUP($B132,[1]SKU!$A$2:$H$1048576,4,FALSE)</f>
        <v>CANADA</v>
      </c>
      <c r="F132" s="26" t="str">
        <f>VLOOKUP($B132,[1]SKU!$A$2:$H$1048576,5,FALSE)</f>
        <v>BLUE RIBBON</v>
      </c>
      <c r="G132" s="26" t="str">
        <f>VLOOKUP($B132,[1]SKU!$A$2:$H$1048576,6,FALSE)</f>
        <v>ENFRIADO</v>
      </c>
      <c r="H132" s="26" t="str">
        <f>VLOOKUP($B132,[1]SKU!$A$2:$H$1048576,7,FALSE)</f>
        <v>AAA</v>
      </c>
      <c r="I132" s="26" t="str">
        <f>VLOOKUP($B132,[1]SKU!$A$2:$H$1048576,8,FALSE)</f>
        <v>1PC/B - 13B/C</v>
      </c>
      <c r="J132" s="26" t="s">
        <v>35</v>
      </c>
      <c r="K132" s="36">
        <f>AO132</f>
        <v>113.29</v>
      </c>
      <c r="L132" s="29">
        <f>+AE132</f>
        <v>17075.923506046431</v>
      </c>
      <c r="M132" s="50">
        <v>45923</v>
      </c>
      <c r="N132" s="32">
        <f>+K132*L132</f>
        <v>1934531.3740000003</v>
      </c>
      <c r="O132" s="21">
        <f>+L132/(1-0.03)</f>
        <v>17604.044851594259</v>
      </c>
      <c r="P132" s="21">
        <f>+L132/(1-0.07)</f>
        <v>18361.208071017667</v>
      </c>
      <c r="Q132" s="53">
        <v>9091712385</v>
      </c>
      <c r="R132" s="33">
        <v>940</v>
      </c>
      <c r="S132" s="37">
        <v>45839</v>
      </c>
      <c r="T132" s="35">
        <f>+AN132</f>
        <v>6</v>
      </c>
      <c r="V132" s="40">
        <v>113.29</v>
      </c>
      <c r="W132" s="40">
        <v>113.29</v>
      </c>
      <c r="X132" s="41">
        <f t="shared" si="302"/>
        <v>4.3234517394556471E-2</v>
      </c>
      <c r="Y132" s="42">
        <v>1998.07</v>
      </c>
      <c r="Z132" s="44">
        <f>Y132*AH132</f>
        <v>1878185.8</v>
      </c>
      <c r="AA132" s="44">
        <f>Z132/W132</f>
        <v>16578.56651072469</v>
      </c>
      <c r="AB132" s="52">
        <f>VLOOKUP(_xlfn.CONCAT(D132,E132),[1]INTERNACIÓN!$M$5:$N$1048576,2,FALSE)*Z132</f>
        <v>56345.574000000001</v>
      </c>
      <c r="AC132" s="43">
        <f>Z132+AB132</f>
        <v>1934531.3740000001</v>
      </c>
      <c r="AD132" s="45" t="str">
        <f>_xlfn.CONCAT(B132,Q132)</f>
        <v>C3107AWFR9091712385</v>
      </c>
      <c r="AE132" s="43">
        <f>AC132/W132</f>
        <v>17075.923506046431</v>
      </c>
      <c r="AF132" s="46">
        <f>IF(E132="USA",Y132/V132,IF(E132="CANADA",Y132/V132,(Y132/V132)/2.20462))</f>
        <v>17.636772883749668</v>
      </c>
      <c r="AG132" s="12">
        <f>Y132/W132</f>
        <v>17.636772883749668</v>
      </c>
      <c r="AH132" s="51">
        <f>IF(R132&lt;&gt;"",R132,"")</f>
        <v>940</v>
      </c>
      <c r="AI132" s="4">
        <f>W132</f>
        <v>113.29</v>
      </c>
      <c r="AJ132" s="47">
        <f>IF(Q132&lt;&gt;"",Q132,"")</f>
        <v>9091712385</v>
      </c>
      <c r="AK132" s="35">
        <v>6</v>
      </c>
      <c r="AL132" s="4">
        <f>AI132/AK132</f>
        <v>18.881666666666668</v>
      </c>
      <c r="AM132" s="35">
        <f>0</f>
        <v>0</v>
      </c>
      <c r="AN132" s="35">
        <f>AK132-AM132</f>
        <v>6</v>
      </c>
      <c r="AO132" s="11">
        <f>AN132*AL132</f>
        <v>113.29</v>
      </c>
      <c r="AP132" s="11" t="str">
        <f>+J132</f>
        <v>3) STOCK</v>
      </c>
    </row>
    <row r="133" spans="1:42" x14ac:dyDescent="0.25">
      <c r="A133" s="4" t="s">
        <v>36</v>
      </c>
      <c r="B133" s="5">
        <v>984</v>
      </c>
      <c r="C133" s="27" t="str">
        <f>VLOOKUP($B133,[1]SKU!$A$2:$H$1048576,2,FALSE)</f>
        <v>POSTA ROSADA</v>
      </c>
      <c r="D133" s="26" t="str">
        <f>VLOOKUP($B133,[1]SKU!$A$2:$H$1048576,3,FALSE)</f>
        <v>VACUNO</v>
      </c>
      <c r="E133" s="26" t="str">
        <f>VLOOKUP($B133,[1]SKU!$A$2:$H$1048576,4,FALSE)</f>
        <v>BRASIL</v>
      </c>
      <c r="F133" s="26" t="str">
        <f>VLOOKUP($B133,[1]SKU!$A$2:$H$1048576,5,FALSE)</f>
        <v>FRIBOI</v>
      </c>
      <c r="G133" s="26" t="str">
        <f>VLOOKUP($B133,[1]SKU!$A$2:$H$1048576,6,FALSE)</f>
        <v>ENFRIADO</v>
      </c>
      <c r="H133" s="26" t="str">
        <f>VLOOKUP($B133,[1]SKU!$A$2:$H$1048576,7,FALSE)</f>
        <v>V</v>
      </c>
      <c r="I133" s="26" t="str">
        <f>VLOOKUP($B133,[1]SKU!$A$2:$H$1048576,8,FALSE)</f>
        <v>1PC/B - 3-4B/C</v>
      </c>
      <c r="J133" s="26" t="s">
        <v>35</v>
      </c>
      <c r="K133" s="36">
        <f t="shared" ref="K133:K139" si="303">AO133</f>
        <v>17130.621999999999</v>
      </c>
      <c r="L133" s="29">
        <f t="shared" ref="L133:L139" si="304">+AE133</f>
        <v>5906.0197626215786</v>
      </c>
      <c r="M133" s="50">
        <v>45921</v>
      </c>
      <c r="N133" s="32">
        <f t="shared" ref="N133:N139" si="305">+K133*L133</f>
        <v>101173792.07799999</v>
      </c>
      <c r="O133" s="21">
        <f t="shared" ref="O133:O139" si="306">+L133/(1-0.03)</f>
        <v>6088.6801676511122</v>
      </c>
      <c r="P133" s="21">
        <f t="shared" ref="P133:P139" si="307">+L133/(1-0.07)</f>
        <v>6350.5588845393322</v>
      </c>
      <c r="Q133" s="56" t="s">
        <v>71</v>
      </c>
      <c r="R133" s="33">
        <v>940</v>
      </c>
      <c r="S133" s="37">
        <v>45839</v>
      </c>
      <c r="T133" s="35">
        <f t="shared" ref="T133:T139" si="308">+AN133</f>
        <v>811</v>
      </c>
      <c r="U133" s="39" t="s">
        <v>62</v>
      </c>
      <c r="V133" s="40">
        <v>17130.621999999999</v>
      </c>
      <c r="W133" s="40">
        <f t="shared" ref="W133:W139" si="309">IF(E133="canada",V133/2.20462,IF(E133="usa",V133/2.20462,V133))</f>
        <v>17130.621999999999</v>
      </c>
      <c r="X133" s="41">
        <f>SUM(W133)/SUM($W$21:$W$28)</f>
        <v>0.70104901443781154</v>
      </c>
      <c r="Y133" s="42">
        <v>104496.79</v>
      </c>
      <c r="Z133" s="44">
        <f t="shared" ref="Z133:Z139" si="310">Y133*AH133</f>
        <v>98226982.599999994</v>
      </c>
      <c r="AA133" s="44">
        <f t="shared" ref="AA133:AA139" si="311">Z133/W133</f>
        <v>5733.9997695355132</v>
      </c>
      <c r="AB133" s="52">
        <f>VLOOKUP(_xlfn.CONCAT(D133,E133),[1]INTERNACIÓN!$M$5:$N$1048576,2,FALSE)*Z133</f>
        <v>2946809.4779999997</v>
      </c>
      <c r="AC133" s="43">
        <f t="shared" ref="AC133:AC139" si="312">Z133+AB133</f>
        <v>101173792.07799999</v>
      </c>
      <c r="AD133" s="45" t="str">
        <f t="shared" ref="AD133:AD139" si="313">_xlfn.CONCAT(B133,Q133)</f>
        <v>98461057687-3</v>
      </c>
      <c r="AE133" s="43">
        <f t="shared" ref="AE133:AE139" si="314">AC133/W133</f>
        <v>5906.0197626215786</v>
      </c>
      <c r="AF133" s="46">
        <f t="shared" ref="AF133:AF139" si="315">IF(E133="USA",Y133/V133,IF(E133="CANADA",Y133/V133,(Y133/V133)/2.20462))</f>
        <v>2.7669166363477675</v>
      </c>
      <c r="AG133" s="12">
        <f t="shared" ref="AG133:AG139" si="316">Y133/W133</f>
        <v>6.0999997548250144</v>
      </c>
      <c r="AH133" s="51">
        <f t="shared" ref="AH133:AH139" si="317">IF(R133&lt;&gt;"",R133,"")</f>
        <v>940</v>
      </c>
      <c r="AI133" s="4">
        <f t="shared" ref="AI133:AI139" si="318">W133</f>
        <v>17130.621999999999</v>
      </c>
      <c r="AJ133" s="47" t="str">
        <f t="shared" ref="AJ133:AJ139" si="319">IF(Q133&lt;&gt;"",Q133,"")</f>
        <v>61057687-3</v>
      </c>
      <c r="AK133" s="35">
        <v>811</v>
      </c>
      <c r="AL133" s="4">
        <f t="shared" ref="AL133:AL139" si="320">AI133/AK133</f>
        <v>21.122838471023428</v>
      </c>
      <c r="AM133" s="35">
        <f>0</f>
        <v>0</v>
      </c>
      <c r="AN133" s="35">
        <f t="shared" ref="AN133:AN139" si="321">AK133-AM133</f>
        <v>811</v>
      </c>
      <c r="AO133" s="11">
        <f t="shared" ref="AO133:AO139" si="322">AN133*AL133</f>
        <v>17130.621999999999</v>
      </c>
      <c r="AP133" s="11" t="str">
        <f t="shared" ref="AP133:AP139" si="323">+J133</f>
        <v>3) STOCK</v>
      </c>
    </row>
    <row r="134" spans="1:42" x14ac:dyDescent="0.25">
      <c r="A134" s="4" t="s">
        <v>36</v>
      </c>
      <c r="B134" s="5">
        <v>1047</v>
      </c>
      <c r="C134" s="27" t="str">
        <f>VLOOKUP($B134,[1]SKU!$A$2:$H$1048576,2,FALSE)</f>
        <v>LOMO LISO</v>
      </c>
      <c r="D134" s="26" t="str">
        <f>VLOOKUP($B134,[1]SKU!$A$2:$H$1048576,3,FALSE)</f>
        <v>VACUNO</v>
      </c>
      <c r="E134" s="26" t="str">
        <f>VLOOKUP($B134,[1]SKU!$A$2:$H$1048576,4,FALSE)</f>
        <v>BRASIL</v>
      </c>
      <c r="F134" s="26" t="str">
        <f>VLOOKUP($B134,[1]SKU!$A$2:$H$1048576,5,FALSE)</f>
        <v>FRIBOI</v>
      </c>
      <c r="G134" s="26" t="str">
        <f>VLOOKUP($B134,[1]SKU!$A$2:$H$1048576,6,FALSE)</f>
        <v>ENFRIADO</v>
      </c>
      <c r="H134" s="26" t="str">
        <f>VLOOKUP($B134,[1]SKU!$A$2:$H$1048576,7,FALSE)</f>
        <v>V</v>
      </c>
      <c r="I134" s="26" t="str">
        <f>VLOOKUP($B134,[1]SKU!$A$2:$H$1048576,8,FALSE)</f>
        <v>1PC/B - 3-6B/C</v>
      </c>
      <c r="J134" s="26" t="s">
        <v>35</v>
      </c>
      <c r="K134" s="36">
        <f t="shared" si="303"/>
        <v>468.69100000000003</v>
      </c>
      <c r="L134" s="29">
        <f t="shared" si="304"/>
        <v>7067.8511172606268</v>
      </c>
      <c r="M134" s="50">
        <v>45921</v>
      </c>
      <c r="N134" s="32">
        <f t="shared" si="305"/>
        <v>3312638.2080000006</v>
      </c>
      <c r="O134" s="21">
        <f t="shared" si="306"/>
        <v>7286.4444507841517</v>
      </c>
      <c r="P134" s="21">
        <f t="shared" si="307"/>
        <v>7599.8399110329328</v>
      </c>
      <c r="Q134" s="56" t="s">
        <v>71</v>
      </c>
      <c r="R134" s="33">
        <v>940</v>
      </c>
      <c r="S134" s="37">
        <v>45839</v>
      </c>
      <c r="T134" s="35">
        <f t="shared" si="308"/>
        <v>24</v>
      </c>
      <c r="U134" s="39" t="s">
        <v>62</v>
      </c>
      <c r="V134" s="40">
        <v>468.69099999999997</v>
      </c>
      <c r="W134" s="40">
        <f t="shared" si="309"/>
        <v>468.69099999999997</v>
      </c>
      <c r="X134" s="41">
        <f t="shared" ref="X134:X140" si="324">SUM(W134)/SUM($W$21:$W$28)</f>
        <v>1.9180585715210592E-2</v>
      </c>
      <c r="Y134" s="42">
        <v>3421.44</v>
      </c>
      <c r="Z134" s="44">
        <f t="shared" si="310"/>
        <v>3216153.6</v>
      </c>
      <c r="AA134" s="44">
        <f t="shared" si="311"/>
        <v>6861.9913759811907</v>
      </c>
      <c r="AB134" s="52">
        <f>VLOOKUP(_xlfn.CONCAT(D134,E134),[1]INTERNACIÓN!$M$5:$N$1048576,2,FALSE)*Z134</f>
        <v>96484.607999999993</v>
      </c>
      <c r="AC134" s="43">
        <f t="shared" si="312"/>
        <v>3312638.2080000001</v>
      </c>
      <c r="AD134" s="45" t="str">
        <f t="shared" si="313"/>
        <v>104761057687-3</v>
      </c>
      <c r="AE134" s="43">
        <f t="shared" si="314"/>
        <v>7067.8511172606268</v>
      </c>
      <c r="AF134" s="46">
        <f t="shared" si="315"/>
        <v>3.3112240773974229</v>
      </c>
      <c r="AG134" s="12">
        <f t="shared" si="316"/>
        <v>7.2999908255119053</v>
      </c>
      <c r="AH134" s="51">
        <f t="shared" si="317"/>
        <v>940</v>
      </c>
      <c r="AI134" s="4">
        <f t="shared" si="318"/>
        <v>468.69099999999997</v>
      </c>
      <c r="AJ134" s="47" t="str">
        <f t="shared" si="319"/>
        <v>61057687-3</v>
      </c>
      <c r="AK134" s="35">
        <v>24</v>
      </c>
      <c r="AL134" s="4">
        <f t="shared" si="320"/>
        <v>19.528791666666667</v>
      </c>
      <c r="AM134" s="35">
        <f>0</f>
        <v>0</v>
      </c>
      <c r="AN134" s="35">
        <f t="shared" si="321"/>
        <v>24</v>
      </c>
      <c r="AO134" s="11">
        <f t="shared" si="322"/>
        <v>468.69100000000003</v>
      </c>
      <c r="AP134" s="11" t="str">
        <f t="shared" si="323"/>
        <v>3) STOCK</v>
      </c>
    </row>
    <row r="135" spans="1:42" x14ac:dyDescent="0.25">
      <c r="A135" s="4" t="s">
        <v>36</v>
      </c>
      <c r="B135" s="5">
        <v>1048</v>
      </c>
      <c r="C135" s="27" t="str">
        <f>VLOOKUP($B135,[1]SKU!$A$2:$H$1048576,2,FALSE)</f>
        <v>POSTA NEGRA</v>
      </c>
      <c r="D135" s="26" t="str">
        <f>VLOOKUP($B135,[1]SKU!$A$2:$H$1048576,3,FALSE)</f>
        <v>VACUNO</v>
      </c>
      <c r="E135" s="26" t="str">
        <f>VLOOKUP($B135,[1]SKU!$A$2:$H$1048576,4,FALSE)</f>
        <v>BRASIL</v>
      </c>
      <c r="F135" s="26" t="str">
        <f>VLOOKUP($B135,[1]SKU!$A$2:$H$1048576,5,FALSE)</f>
        <v>FRIBOI</v>
      </c>
      <c r="G135" s="26" t="str">
        <f>VLOOKUP($B135,[1]SKU!$A$2:$H$1048576,6,FALSE)</f>
        <v>ENFRIADO</v>
      </c>
      <c r="H135" s="26" t="str">
        <f>VLOOKUP($B135,[1]SKU!$A$2:$H$1048576,7,FALSE)</f>
        <v>V</v>
      </c>
      <c r="I135" s="26" t="str">
        <f>VLOOKUP($B135,[1]SKU!$A$2:$H$1048576,8,FALSE)</f>
        <v>1PC/B - 1-5B/C</v>
      </c>
      <c r="J135" s="26" t="s">
        <v>35</v>
      </c>
      <c r="K135" s="36">
        <f t="shared" si="303"/>
        <v>2324.1930000000002</v>
      </c>
      <c r="L135" s="29">
        <f t="shared" si="304"/>
        <v>6293.2981254138522</v>
      </c>
      <c r="M135" s="50">
        <v>45921</v>
      </c>
      <c r="N135" s="32">
        <f t="shared" si="305"/>
        <v>14626839.449999999</v>
      </c>
      <c r="O135" s="21">
        <f t="shared" si="306"/>
        <v>6487.9362117668579</v>
      </c>
      <c r="P135" s="21">
        <f t="shared" si="307"/>
        <v>6766.9872316277988</v>
      </c>
      <c r="Q135" s="56" t="s">
        <v>71</v>
      </c>
      <c r="R135" s="33">
        <v>940</v>
      </c>
      <c r="S135" s="37">
        <v>45839</v>
      </c>
      <c r="T135" s="35">
        <f t="shared" si="308"/>
        <v>120</v>
      </c>
      <c r="U135" s="39" t="s">
        <v>62</v>
      </c>
      <c r="V135" s="40">
        <v>2324.1930000000002</v>
      </c>
      <c r="W135" s="40">
        <f t="shared" si="309"/>
        <v>2324.1930000000002</v>
      </c>
      <c r="X135" s="41">
        <f t="shared" si="324"/>
        <v>9.511465561573075E-2</v>
      </c>
      <c r="Y135" s="42">
        <v>15107.25</v>
      </c>
      <c r="Z135" s="44">
        <f t="shared" si="310"/>
        <v>14200815</v>
      </c>
      <c r="AA135" s="44">
        <f t="shared" si="311"/>
        <v>6109.9981800134492</v>
      </c>
      <c r="AB135" s="52">
        <f>VLOOKUP(_xlfn.CONCAT(D135,E135),[1]INTERNACIÓN!$M$5:$N$1048576,2,FALSE)*Z135</f>
        <v>426024.45</v>
      </c>
      <c r="AC135" s="43">
        <f t="shared" si="312"/>
        <v>14626839.449999999</v>
      </c>
      <c r="AD135" s="45" t="str">
        <f t="shared" si="313"/>
        <v>104861057687-3</v>
      </c>
      <c r="AE135" s="43">
        <f t="shared" si="314"/>
        <v>6293.2981254138522</v>
      </c>
      <c r="AF135" s="46">
        <f t="shared" si="315"/>
        <v>2.9483530331050685</v>
      </c>
      <c r="AG135" s="12">
        <f t="shared" si="316"/>
        <v>6.4999980638440951</v>
      </c>
      <c r="AH135" s="51">
        <f t="shared" si="317"/>
        <v>940</v>
      </c>
      <c r="AI135" s="4">
        <f t="shared" si="318"/>
        <v>2324.1930000000002</v>
      </c>
      <c r="AJ135" s="47" t="str">
        <f t="shared" si="319"/>
        <v>61057687-3</v>
      </c>
      <c r="AK135" s="35">
        <v>120</v>
      </c>
      <c r="AL135" s="4">
        <f t="shared" si="320"/>
        <v>19.368275000000001</v>
      </c>
      <c r="AM135" s="35">
        <f>0</f>
        <v>0</v>
      </c>
      <c r="AN135" s="35">
        <f t="shared" si="321"/>
        <v>120</v>
      </c>
      <c r="AO135" s="11">
        <f t="shared" si="322"/>
        <v>2324.1930000000002</v>
      </c>
      <c r="AP135" s="11" t="str">
        <f t="shared" si="323"/>
        <v>3) STOCK</v>
      </c>
    </row>
    <row r="136" spans="1:42" x14ac:dyDescent="0.25">
      <c r="A136" s="4" t="s">
        <v>36</v>
      </c>
      <c r="B136" s="5">
        <v>1051</v>
      </c>
      <c r="C136" s="27" t="str">
        <f>VLOOKUP($B136,[1]SKU!$A$2:$H$1048576,2,FALSE)</f>
        <v>ASIENTO</v>
      </c>
      <c r="D136" s="26" t="str">
        <f>VLOOKUP($B136,[1]SKU!$A$2:$H$1048576,3,FALSE)</f>
        <v>VACUNO</v>
      </c>
      <c r="E136" s="26" t="str">
        <f>VLOOKUP($B136,[1]SKU!$A$2:$H$1048576,4,FALSE)</f>
        <v>BRASIL</v>
      </c>
      <c r="F136" s="26" t="str">
        <f>VLOOKUP($B136,[1]SKU!$A$2:$H$1048576,5,FALSE)</f>
        <v>FRIBOI</v>
      </c>
      <c r="G136" s="26" t="str">
        <f>VLOOKUP($B136,[1]SKU!$A$2:$H$1048576,6,FALSE)</f>
        <v>ENFRIADO</v>
      </c>
      <c r="H136" s="26" t="str">
        <f>VLOOKUP($B136,[1]SKU!$A$2:$H$1048576,7,FALSE)</f>
        <v>V</v>
      </c>
      <c r="I136" s="26" t="str">
        <f>VLOOKUP($B136,[1]SKU!$A$2:$H$1048576,8,FALSE)</f>
        <v>1PC/B - 4-8B/C</v>
      </c>
      <c r="J136" s="26" t="s">
        <v>35</v>
      </c>
      <c r="K136" s="36">
        <f t="shared" si="303"/>
        <v>1019.864</v>
      </c>
      <c r="L136" s="29">
        <f t="shared" si="304"/>
        <v>6390.1177215785629</v>
      </c>
      <c r="M136" s="50">
        <v>45921</v>
      </c>
      <c r="N136" s="32">
        <f t="shared" si="305"/>
        <v>6517051.0199999996</v>
      </c>
      <c r="O136" s="21">
        <f t="shared" si="306"/>
        <v>6587.7502284315078</v>
      </c>
      <c r="P136" s="21">
        <f t="shared" si="307"/>
        <v>6871.0943242780249</v>
      </c>
      <c r="Q136" s="56" t="s">
        <v>71</v>
      </c>
      <c r="R136" s="33">
        <v>940</v>
      </c>
      <c r="S136" s="37">
        <v>45839</v>
      </c>
      <c r="T136" s="35">
        <f t="shared" si="308"/>
        <v>48</v>
      </c>
      <c r="U136" s="39" t="s">
        <v>62</v>
      </c>
      <c r="V136" s="40">
        <v>1019.864</v>
      </c>
      <c r="W136" s="40">
        <f t="shared" si="309"/>
        <v>1019.864</v>
      </c>
      <c r="X136" s="41">
        <f t="shared" si="324"/>
        <v>4.1736642841141681E-2</v>
      </c>
      <c r="Y136" s="42">
        <v>6731.1</v>
      </c>
      <c r="Z136" s="44">
        <f t="shared" si="310"/>
        <v>6327234</v>
      </c>
      <c r="AA136" s="44">
        <f t="shared" si="311"/>
        <v>6203.9977879403523</v>
      </c>
      <c r="AB136" s="52">
        <f>VLOOKUP(_xlfn.CONCAT(D136,E136),[1]INTERNACIÓN!$M$5:$N$1048576,2,FALSE)*Z136</f>
        <v>189817.02</v>
      </c>
      <c r="AC136" s="43">
        <f t="shared" si="312"/>
        <v>6517051.0199999996</v>
      </c>
      <c r="AD136" s="45" t="str">
        <f t="shared" si="313"/>
        <v>105161057687-3</v>
      </c>
      <c r="AE136" s="43">
        <f t="shared" si="314"/>
        <v>6390.1177215785629</v>
      </c>
      <c r="AF136" s="46">
        <f t="shared" si="315"/>
        <v>2.9937121348554658</v>
      </c>
      <c r="AG136" s="12">
        <f t="shared" si="316"/>
        <v>6.5999976467450567</v>
      </c>
      <c r="AH136" s="51">
        <f t="shared" si="317"/>
        <v>940</v>
      </c>
      <c r="AI136" s="4">
        <f t="shared" si="318"/>
        <v>1019.864</v>
      </c>
      <c r="AJ136" s="47" t="str">
        <f t="shared" si="319"/>
        <v>61057687-3</v>
      </c>
      <c r="AK136" s="35">
        <v>48</v>
      </c>
      <c r="AL136" s="4">
        <f t="shared" si="320"/>
        <v>21.247166666666669</v>
      </c>
      <c r="AM136" s="35">
        <f>0</f>
        <v>0</v>
      </c>
      <c r="AN136" s="35">
        <f t="shared" si="321"/>
        <v>48</v>
      </c>
      <c r="AO136" s="11">
        <f t="shared" si="322"/>
        <v>1019.864</v>
      </c>
      <c r="AP136" s="11" t="str">
        <f t="shared" si="323"/>
        <v>3) STOCK</v>
      </c>
    </row>
    <row r="137" spans="1:42" x14ac:dyDescent="0.25">
      <c r="A137" s="4" t="s">
        <v>36</v>
      </c>
      <c r="B137" s="5">
        <v>355789</v>
      </c>
      <c r="C137" s="27" t="str">
        <f>VLOOKUP($B137,[1]SKU!$A$2:$H$1048576,2,FALSE)</f>
        <v>LOMO VETADO</v>
      </c>
      <c r="D137" s="26" t="str">
        <f>VLOOKUP($B137,[1]SKU!$A$2:$H$1048576,3,FALSE)</f>
        <v>VACUNO</v>
      </c>
      <c r="E137" s="26" t="str">
        <f>VLOOKUP($B137,[1]SKU!$A$2:$H$1048576,4,FALSE)</f>
        <v>BRASIL</v>
      </c>
      <c r="F137" s="26" t="str">
        <f>VLOOKUP($B137,[1]SKU!$A$2:$H$1048576,5,FALSE)</f>
        <v>FRIBOI</v>
      </c>
      <c r="G137" s="26" t="str">
        <f>VLOOKUP($B137,[1]SKU!$A$2:$H$1048576,6,FALSE)</f>
        <v>ENFRIADO</v>
      </c>
      <c r="H137" s="26" t="str">
        <f>VLOOKUP($B137,[1]SKU!$A$2:$H$1048576,7,FALSE)</f>
        <v>V</v>
      </c>
      <c r="I137" s="26" t="str">
        <f>VLOOKUP($B137,[1]SKU!$A$2:$H$1048576,8,FALSE)</f>
        <v>1PC/B - 5-20B/C</v>
      </c>
      <c r="J137" s="26" t="s">
        <v>35</v>
      </c>
      <c r="K137" s="36">
        <f t="shared" si="303"/>
        <v>1983.46</v>
      </c>
      <c r="L137" s="29">
        <f t="shared" si="304"/>
        <v>7358.3219525475679</v>
      </c>
      <c r="M137" s="50">
        <v>45921</v>
      </c>
      <c r="N137" s="32">
        <f t="shared" si="305"/>
        <v>14594937.26</v>
      </c>
      <c r="O137" s="21">
        <f t="shared" si="306"/>
        <v>7585.8989201521317</v>
      </c>
      <c r="P137" s="21">
        <f t="shared" si="307"/>
        <v>7912.1741425242672</v>
      </c>
      <c r="Q137" s="56" t="s">
        <v>71</v>
      </c>
      <c r="R137" s="33">
        <v>940</v>
      </c>
      <c r="S137" s="37">
        <v>45839</v>
      </c>
      <c r="T137" s="35">
        <f t="shared" si="308"/>
        <v>102</v>
      </c>
      <c r="U137" s="39" t="s">
        <v>62</v>
      </c>
      <c r="V137" s="40">
        <v>1983.46</v>
      </c>
      <c r="W137" s="40">
        <f t="shared" si="309"/>
        <v>1983.46</v>
      </c>
      <c r="X137" s="41">
        <f t="shared" si="324"/>
        <v>8.1170589029214563E-2</v>
      </c>
      <c r="Y137" s="42">
        <v>15074.3</v>
      </c>
      <c r="Z137" s="44">
        <f t="shared" si="310"/>
        <v>14169842</v>
      </c>
      <c r="AA137" s="44">
        <f t="shared" si="311"/>
        <v>7144.001895677251</v>
      </c>
      <c r="AB137" s="52">
        <f>VLOOKUP(_xlfn.CONCAT(D137,E137),[1]INTERNACIÓN!$M$5:$N$1048576,2,FALSE)*Z137</f>
        <v>425095.26</v>
      </c>
      <c r="AC137" s="43">
        <f t="shared" si="312"/>
        <v>14594937.26</v>
      </c>
      <c r="AD137" s="45" t="str">
        <f t="shared" si="313"/>
        <v>35578961057687-3</v>
      </c>
      <c r="AE137" s="43">
        <f t="shared" si="314"/>
        <v>7358.3219525475679</v>
      </c>
      <c r="AF137" s="46">
        <f t="shared" si="315"/>
        <v>3.4473070264616696</v>
      </c>
      <c r="AG137" s="12">
        <f t="shared" si="316"/>
        <v>7.6000020166779256</v>
      </c>
      <c r="AH137" s="51">
        <f t="shared" si="317"/>
        <v>940</v>
      </c>
      <c r="AI137" s="4">
        <f t="shared" si="318"/>
        <v>1983.46</v>
      </c>
      <c r="AJ137" s="47" t="str">
        <f t="shared" si="319"/>
        <v>61057687-3</v>
      </c>
      <c r="AK137" s="35">
        <v>102</v>
      </c>
      <c r="AL137" s="4">
        <f t="shared" si="320"/>
        <v>19.445686274509804</v>
      </c>
      <c r="AM137" s="35">
        <f>0</f>
        <v>0</v>
      </c>
      <c r="AN137" s="35">
        <f t="shared" si="321"/>
        <v>102</v>
      </c>
      <c r="AO137" s="11">
        <f t="shared" si="322"/>
        <v>1983.46</v>
      </c>
      <c r="AP137" s="11" t="str">
        <f t="shared" si="323"/>
        <v>3) STOCK</v>
      </c>
    </row>
    <row r="138" spans="1:42" x14ac:dyDescent="0.25">
      <c r="A138" s="4" t="s">
        <v>36</v>
      </c>
      <c r="B138" s="5">
        <v>367532</v>
      </c>
      <c r="C138" s="27" t="str">
        <f>VLOOKUP($B138,[1]SKU!$A$2:$H$1048576,2,FALSE)</f>
        <v>FILETE</v>
      </c>
      <c r="D138" s="26" t="str">
        <f>VLOOKUP($B138,[1]SKU!$A$2:$H$1048576,3,FALSE)</f>
        <v>VACUNO</v>
      </c>
      <c r="E138" s="26" t="str">
        <f>VLOOKUP($B138,[1]SKU!$A$2:$H$1048576,4,FALSE)</f>
        <v>BRASIL</v>
      </c>
      <c r="F138" s="26" t="str">
        <f>VLOOKUP($B138,[1]SKU!$A$2:$H$1048576,5,FALSE)</f>
        <v>FRIBOI</v>
      </c>
      <c r="G138" s="26" t="str">
        <f>VLOOKUP($B138,[1]SKU!$A$2:$H$1048576,6,FALSE)</f>
        <v>ENFRIADO</v>
      </c>
      <c r="H138" s="26" t="str">
        <f>VLOOKUP($B138,[1]SKU!$A$2:$H$1048576,7,FALSE)</f>
        <v>V</v>
      </c>
      <c r="I138" s="26" t="str">
        <f>VLOOKUP($B138,[1]SKU!$A$2:$H$1048576,8,FALSE)</f>
        <v>1PC/B - 10-18B/C</v>
      </c>
      <c r="J138" s="26" t="s">
        <v>35</v>
      </c>
      <c r="K138" s="36">
        <f t="shared" si="303"/>
        <v>519.20600000000002</v>
      </c>
      <c r="L138" s="29">
        <f t="shared" si="304"/>
        <v>11327.939627045913</v>
      </c>
      <c r="M138" s="50">
        <v>45921</v>
      </c>
      <c r="N138" s="32">
        <f t="shared" si="305"/>
        <v>5881534.2220000001</v>
      </c>
      <c r="O138" s="21">
        <f t="shared" si="306"/>
        <v>11678.288275305065</v>
      </c>
      <c r="P138" s="21">
        <f t="shared" si="307"/>
        <v>12180.580244135392</v>
      </c>
      <c r="Q138" s="56" t="s">
        <v>71</v>
      </c>
      <c r="R138" s="33">
        <v>940</v>
      </c>
      <c r="S138" s="37">
        <v>45839</v>
      </c>
      <c r="T138" s="35">
        <f t="shared" si="308"/>
        <v>26</v>
      </c>
      <c r="U138" s="39" t="s">
        <v>62</v>
      </c>
      <c r="V138" s="40">
        <v>519.20600000000002</v>
      </c>
      <c r="W138" s="40">
        <f t="shared" si="309"/>
        <v>519.20600000000002</v>
      </c>
      <c r="X138" s="41">
        <f t="shared" si="324"/>
        <v>2.1247848127767831E-2</v>
      </c>
      <c r="Y138" s="42">
        <v>6074.71</v>
      </c>
      <c r="Z138" s="44">
        <f t="shared" si="310"/>
        <v>5710227.4000000004</v>
      </c>
      <c r="AA138" s="44">
        <f t="shared" si="311"/>
        <v>10997.999637908653</v>
      </c>
      <c r="AB138" s="52">
        <f>VLOOKUP(_xlfn.CONCAT(D138,E138),[1]INTERNACIÓN!$M$5:$N$1048576,2,FALSE)*Z138</f>
        <v>171306.82200000001</v>
      </c>
      <c r="AC138" s="43">
        <f t="shared" si="312"/>
        <v>5881534.2220000001</v>
      </c>
      <c r="AD138" s="45" t="str">
        <f t="shared" si="313"/>
        <v>36753261057687-3</v>
      </c>
      <c r="AE138" s="43">
        <f t="shared" si="314"/>
        <v>11327.939627045913</v>
      </c>
      <c r="AF138" s="46">
        <f t="shared" si="315"/>
        <v>5.3070368656713809</v>
      </c>
      <c r="AG138" s="12">
        <f t="shared" si="316"/>
        <v>11.69999961479644</v>
      </c>
      <c r="AH138" s="51">
        <f t="shared" si="317"/>
        <v>940</v>
      </c>
      <c r="AI138" s="4">
        <f t="shared" si="318"/>
        <v>519.20600000000002</v>
      </c>
      <c r="AJ138" s="47" t="str">
        <f t="shared" si="319"/>
        <v>61057687-3</v>
      </c>
      <c r="AK138" s="35">
        <v>26</v>
      </c>
      <c r="AL138" s="4">
        <f t="shared" si="320"/>
        <v>19.969461538461537</v>
      </c>
      <c r="AM138" s="35">
        <f>0</f>
        <v>0</v>
      </c>
      <c r="AN138" s="35">
        <f t="shared" si="321"/>
        <v>26</v>
      </c>
      <c r="AO138" s="11">
        <f t="shared" si="322"/>
        <v>519.20600000000002</v>
      </c>
      <c r="AP138" s="11" t="str">
        <f t="shared" si="323"/>
        <v>3) STOCK</v>
      </c>
    </row>
    <row r="139" spans="1:42" x14ac:dyDescent="0.25">
      <c r="A139" s="4" t="s">
        <v>36</v>
      </c>
      <c r="B139" s="5">
        <v>388271</v>
      </c>
      <c r="C139" s="27" t="str">
        <f>VLOOKUP($B139,[1]SKU!$A$2:$H$1048576,2,FALSE)</f>
        <v>POSTA NEGRA</v>
      </c>
      <c r="D139" s="26" t="str">
        <f>VLOOKUP($B139,[1]SKU!$A$2:$H$1048576,3,FALSE)</f>
        <v>VACUNO</v>
      </c>
      <c r="E139" s="26" t="str">
        <f>VLOOKUP($B139,[1]SKU!$A$2:$H$1048576,4,FALSE)</f>
        <v>BRASIL</v>
      </c>
      <c r="F139" s="26" t="str">
        <f>VLOOKUP($B139,[1]SKU!$A$2:$H$1048576,5,FALSE)</f>
        <v>FRIBOI</v>
      </c>
      <c r="G139" s="26" t="str">
        <f>VLOOKUP($B139,[1]SKU!$A$2:$H$1048576,6,FALSE)</f>
        <v>ENFRIADO</v>
      </c>
      <c r="H139" s="26" t="str">
        <f>VLOOKUP($B139,[1]SKU!$A$2:$H$1048576,7,FALSE)</f>
        <v>V</v>
      </c>
      <c r="I139" s="26" t="str">
        <f>VLOOKUP($B139,[1]SKU!$A$2:$H$1048576,8,FALSE)</f>
        <v>1PC/B - 1-3B/C</v>
      </c>
      <c r="J139" s="26" t="s">
        <v>35</v>
      </c>
      <c r="K139" s="36">
        <f t="shared" si="303"/>
        <v>970.62900000000002</v>
      </c>
      <c r="L139" s="29">
        <f t="shared" si="304"/>
        <v>6583.7627929929968</v>
      </c>
      <c r="M139" s="50">
        <v>45921</v>
      </c>
      <c r="N139" s="32">
        <f t="shared" si="305"/>
        <v>6390391.0959999999</v>
      </c>
      <c r="O139" s="21">
        <f t="shared" si="306"/>
        <v>6787.3843226731924</v>
      </c>
      <c r="P139" s="21">
        <f t="shared" si="307"/>
        <v>7079.3148311752657</v>
      </c>
      <c r="Q139" s="56" t="s">
        <v>71</v>
      </c>
      <c r="R139" s="33">
        <v>940</v>
      </c>
      <c r="S139" s="37">
        <v>45839</v>
      </c>
      <c r="T139" s="35">
        <f t="shared" si="308"/>
        <v>51</v>
      </c>
      <c r="U139" s="39" t="s">
        <v>62</v>
      </c>
      <c r="V139" s="40">
        <v>970.62900000000002</v>
      </c>
      <c r="W139" s="40">
        <f t="shared" si="309"/>
        <v>970.62900000000002</v>
      </c>
      <c r="X139" s="41">
        <f t="shared" si="324"/>
        <v>3.9721762807839588E-2</v>
      </c>
      <c r="Y139" s="42">
        <v>6600.28</v>
      </c>
      <c r="Z139" s="44">
        <f t="shared" si="310"/>
        <v>6204263.2000000002</v>
      </c>
      <c r="AA139" s="44">
        <f t="shared" si="311"/>
        <v>6392.0027116436868</v>
      </c>
      <c r="AB139" s="52">
        <f>VLOOKUP(_xlfn.CONCAT(D139,E139),[1]INTERNACIÓN!$M$5:$N$1048576,2,FALSE)*Z139</f>
        <v>186127.89600000001</v>
      </c>
      <c r="AC139" s="43">
        <f t="shared" si="312"/>
        <v>6390391.0959999999</v>
      </c>
      <c r="AD139" s="45" t="str">
        <f t="shared" si="313"/>
        <v>38827161057687-3</v>
      </c>
      <c r="AE139" s="43">
        <f t="shared" si="314"/>
        <v>6583.7627929929968</v>
      </c>
      <c r="AF139" s="46">
        <f t="shared" si="315"/>
        <v>3.0844330926542112</v>
      </c>
      <c r="AG139" s="12">
        <f t="shared" si="316"/>
        <v>6.8000028847273262</v>
      </c>
      <c r="AH139" s="51">
        <f t="shared" si="317"/>
        <v>940</v>
      </c>
      <c r="AI139" s="4">
        <f t="shared" si="318"/>
        <v>970.62900000000002</v>
      </c>
      <c r="AJ139" s="47" t="str">
        <f t="shared" si="319"/>
        <v>61057687-3</v>
      </c>
      <c r="AK139" s="35">
        <v>51</v>
      </c>
      <c r="AL139" s="4">
        <f t="shared" si="320"/>
        <v>19.031941176470589</v>
      </c>
      <c r="AM139" s="35">
        <f>0</f>
        <v>0</v>
      </c>
      <c r="AN139" s="35">
        <f t="shared" si="321"/>
        <v>51</v>
      </c>
      <c r="AO139" s="11">
        <f t="shared" si="322"/>
        <v>970.62900000000002</v>
      </c>
      <c r="AP139" s="11" t="str">
        <f t="shared" si="323"/>
        <v>3) STOCK</v>
      </c>
    </row>
    <row r="140" spans="1:42" x14ac:dyDescent="0.25">
      <c r="A140" s="4" t="s">
        <v>36</v>
      </c>
      <c r="B140" s="5">
        <v>391322</v>
      </c>
      <c r="C140" s="27" t="str">
        <f>VLOOKUP($B140,[1]SKU!$A$2:$H$1048576,2,FALSE)</f>
        <v>PUNTA DE GANSO</v>
      </c>
      <c r="D140" s="26" t="str">
        <f>VLOOKUP($B140,[1]SKU!$A$2:$H$1048576,3,FALSE)</f>
        <v>VACUNO</v>
      </c>
      <c r="E140" s="26" t="str">
        <f>VLOOKUP($B140,[1]SKU!$A$2:$H$1048576,4,FALSE)</f>
        <v>BRASIL</v>
      </c>
      <c r="F140" s="26" t="str">
        <f>VLOOKUP($B140,[1]SKU!$A$2:$H$1048576,5,FALSE)</f>
        <v>FRIBOI</v>
      </c>
      <c r="G140" s="26" t="str">
        <f>VLOOKUP($B140,[1]SKU!$A$2:$H$1048576,6,FALSE)</f>
        <v>ENFRIADO</v>
      </c>
      <c r="H140" s="26" t="str">
        <f>VLOOKUP($B140,[1]SKU!$A$2:$H$1048576,7,FALSE)</f>
        <v>V</v>
      </c>
      <c r="I140" s="26" t="str">
        <f>VLOOKUP($B140,[1]SKU!$A$2:$H$1048576,8,FALSE)</f>
        <v>1PC/B - 8-15B/C</v>
      </c>
      <c r="J140" s="26" t="s">
        <v>35</v>
      </c>
      <c r="K140" s="36">
        <f>AO140</f>
        <v>19.033000000000001</v>
      </c>
      <c r="L140" s="29">
        <f>+AE140</f>
        <v>10069.117217464403</v>
      </c>
      <c r="M140" s="50">
        <v>45921</v>
      </c>
      <c r="N140" s="32">
        <f>+K140*L140</f>
        <v>191645.508</v>
      </c>
      <c r="O140" s="21">
        <f>+L140/(1-0.03)</f>
        <v>10380.533213880828</v>
      </c>
      <c r="P140" s="21">
        <f>+L140/(1-0.07)</f>
        <v>10827.007760714412</v>
      </c>
      <c r="Q140" s="56" t="s">
        <v>71</v>
      </c>
      <c r="R140" s="33">
        <v>940</v>
      </c>
      <c r="S140" s="37">
        <v>45839</v>
      </c>
      <c r="T140" s="35">
        <f>+AN140</f>
        <v>1</v>
      </c>
      <c r="U140" s="39" t="s">
        <v>62</v>
      </c>
      <c r="V140" s="40">
        <v>19.033000000000001</v>
      </c>
      <c r="W140" s="40">
        <f>IF(E140="canada",V140/2.20462,IF(E140="usa",V140/2.20462,V140))</f>
        <v>19.033000000000001</v>
      </c>
      <c r="X140" s="41">
        <f t="shared" si="324"/>
        <v>7.7890142528361597E-4</v>
      </c>
      <c r="Y140" s="42">
        <v>197.94</v>
      </c>
      <c r="Z140" s="44">
        <f>Y140*AH140</f>
        <v>186063.6</v>
      </c>
      <c r="AA140" s="44">
        <f>Z140/W140</f>
        <v>9775.841958703304</v>
      </c>
      <c r="AB140" s="52">
        <f>VLOOKUP(_xlfn.CONCAT(D140,E140),[1]INTERNACIÓN!$M$5:$N$1048576,2,FALSE)*Z140</f>
        <v>5581.9080000000004</v>
      </c>
      <c r="AC140" s="43">
        <f>Z140+AB140</f>
        <v>191645.508</v>
      </c>
      <c r="AD140" s="45" t="str">
        <f>_xlfn.CONCAT(B140,Q140)</f>
        <v>39132261057687-3</v>
      </c>
      <c r="AE140" s="43">
        <f>AC140/W140</f>
        <v>10069.117217464403</v>
      </c>
      <c r="AF140" s="46">
        <f>IF(E140="USA",Y140/V140,IF(E140="CANADA",Y140/V140,(Y140/V140)/2.20462))</f>
        <v>4.7172899959906749</v>
      </c>
      <c r="AG140" s="12">
        <f>Y140/W140</f>
        <v>10.399831870960961</v>
      </c>
      <c r="AH140" s="51">
        <f>IF(R140&lt;&gt;"",R140,"")</f>
        <v>940</v>
      </c>
      <c r="AI140" s="4">
        <f>W140</f>
        <v>19.033000000000001</v>
      </c>
      <c r="AJ140" s="47" t="str">
        <f>IF(Q140&lt;&gt;"",Q140,"")</f>
        <v>61057687-3</v>
      </c>
      <c r="AK140" s="35">
        <v>1</v>
      </c>
      <c r="AL140" s="4">
        <f>AI140/AK140</f>
        <v>19.033000000000001</v>
      </c>
      <c r="AM140" s="35">
        <f>0</f>
        <v>0</v>
      </c>
      <c r="AN140" s="35">
        <f>AK140-AM140</f>
        <v>1</v>
      </c>
      <c r="AO140" s="11">
        <f>AN140*AL140</f>
        <v>19.033000000000001</v>
      </c>
      <c r="AP140" s="11" t="str">
        <f>+J140</f>
        <v>3) STOCK</v>
      </c>
    </row>
    <row r="141" spans="1:42" x14ac:dyDescent="0.25">
      <c r="A141" s="4" t="s">
        <v>36</v>
      </c>
      <c r="B141" s="5" t="s">
        <v>61</v>
      </c>
      <c r="C141" s="27" t="str">
        <f>VLOOKUP($B141,[1]SKU!$A$2:$H$1048576,2,FALSE)</f>
        <v>COSTILLAR IWP</v>
      </c>
      <c r="D141" s="26" t="str">
        <f>VLOOKUP($B141,[1]SKU!$A$2:$H$1048576,3,FALSE)</f>
        <v>CERDO</v>
      </c>
      <c r="E141" s="26" t="str">
        <f>VLOOKUP($B141,[1]SKU!$A$2:$H$1048576,4,FALSE)</f>
        <v>BRASIL</v>
      </c>
      <c r="F141" s="26" t="str">
        <f>VLOOKUP($B141,[1]SKU!$A$2:$H$1048576,5,FALSE)</f>
        <v>SEARA</v>
      </c>
      <c r="G141" s="26" t="str">
        <f>VLOOKUP($B141,[1]SKU!$A$2:$H$1048576,6,FALSE)</f>
        <v>CONGELADO</v>
      </c>
      <c r="H141" s="26" t="str">
        <f>VLOOKUP($B141,[1]SKU!$A$2:$H$1048576,7,FALSE)</f>
        <v>-</v>
      </c>
      <c r="I141" s="26" t="str">
        <f>VLOOKUP($B141,[1]SKU!$A$2:$H$1048576,8,FALSE)</f>
        <v>1PC/B - 9-10B/C</v>
      </c>
      <c r="J141" s="26" t="s">
        <v>35</v>
      </c>
      <c r="K141" s="36">
        <f>AO141</f>
        <v>24499.51</v>
      </c>
      <c r="L141" s="29">
        <f>+AE141</f>
        <v>3177.2000997570981</v>
      </c>
      <c r="M141" s="50">
        <v>46554</v>
      </c>
      <c r="N141" s="32">
        <f>+K141*L141</f>
        <v>77839845.616000012</v>
      </c>
      <c r="O141" s="21">
        <f>+L141/(1-0.03)</f>
        <v>3275.4640203681424</v>
      </c>
      <c r="P141" s="21">
        <f>+L141/(1-0.07)</f>
        <v>3416.3441932872024</v>
      </c>
      <c r="Q141" s="56">
        <v>1266037</v>
      </c>
      <c r="R141" s="33">
        <v>940</v>
      </c>
      <c r="S141" s="37">
        <v>45839</v>
      </c>
      <c r="T141" s="35">
        <f>+AN141</f>
        <v>1352</v>
      </c>
      <c r="U141" s="39" t="s">
        <v>65</v>
      </c>
      <c r="V141" s="40">
        <v>24499.51</v>
      </c>
      <c r="W141" s="40">
        <f>IF(E141="canada",V141/2.20462,IF(E141="usa",V141/2.20462,V141))</f>
        <v>24499.51</v>
      </c>
      <c r="X141" s="63">
        <f>W141/SUM($W$29)</f>
        <v>1</v>
      </c>
      <c r="Y141" s="42">
        <v>79623.41</v>
      </c>
      <c r="Z141" s="44">
        <f>Y141*AH141</f>
        <v>74846005.400000006</v>
      </c>
      <c r="AA141" s="44">
        <f>Z141/W141</f>
        <v>3055.0000959202862</v>
      </c>
      <c r="AB141" s="52">
        <f>VLOOKUP(_xlfn.CONCAT(D141,E141),[1]INTERNACIÓN!$M$5:$N$1048576,2,FALSE)*Z141</f>
        <v>2993840.2160000005</v>
      </c>
      <c r="AC141" s="43">
        <f>Z141+AB141</f>
        <v>77839845.616000012</v>
      </c>
      <c r="AD141" s="45" t="str">
        <f>_xlfn.CONCAT(B141,Q141)</f>
        <v>SPA-281266037</v>
      </c>
      <c r="AE141" s="43">
        <f>AC141/W141</f>
        <v>3177.2000997570981</v>
      </c>
      <c r="AF141" s="46">
        <f>IF(E141="USA",Y141/V141,IF(E141="CANADA",Y141/V141,(Y141/V141)/2.20462))</f>
        <v>1.4741770019517459</v>
      </c>
      <c r="AG141" s="12">
        <f>Y141/W141</f>
        <v>3.2500001020428577</v>
      </c>
      <c r="AH141" s="51">
        <f>IF(R141&lt;&gt;"",R141,"")</f>
        <v>940</v>
      </c>
      <c r="AI141" s="4">
        <f>W141</f>
        <v>24499.51</v>
      </c>
      <c r="AJ141" s="47">
        <f>IF(Q141&lt;&gt;"",Q141,"")</f>
        <v>1266037</v>
      </c>
      <c r="AK141" s="35">
        <v>1352</v>
      </c>
      <c r="AL141" s="4">
        <f>AI141/AK141</f>
        <v>18.120939349112426</v>
      </c>
      <c r="AM141" s="35">
        <f>0</f>
        <v>0</v>
      </c>
      <c r="AN141" s="35">
        <f>AK141-AM141</f>
        <v>1352</v>
      </c>
      <c r="AO141" s="11">
        <f>AN141*AL141</f>
        <v>24499.51</v>
      </c>
      <c r="AP141" s="11" t="str">
        <f>+J141</f>
        <v>3) STOCK</v>
      </c>
    </row>
    <row r="142" spans="1:42" x14ac:dyDescent="0.25">
      <c r="A142" s="4" t="s">
        <v>36</v>
      </c>
      <c r="B142" s="5" t="s">
        <v>63</v>
      </c>
      <c r="C142" s="27" t="str">
        <f>VLOOKUP($B142,[1]SKU!$A$2:$H$1048576,2,FALSE)</f>
        <v xml:space="preserve">CHULETA CENTRO </v>
      </c>
      <c r="D142" s="26" t="str">
        <f>VLOOKUP($B142,[1]SKU!$A$2:$H$1048576,3,FALSE)</f>
        <v>CERDO</v>
      </c>
      <c r="E142" s="26" t="str">
        <f>VLOOKUP($B142,[1]SKU!$A$2:$H$1048576,4,FALSE)</f>
        <v>BRASIL</v>
      </c>
      <c r="F142" s="26" t="str">
        <f>VLOOKUP($B142,[1]SKU!$A$2:$H$1048576,5,FALSE)</f>
        <v>SEARA</v>
      </c>
      <c r="G142" s="26" t="str">
        <f>VLOOKUP($B142,[1]SKU!$A$2:$H$1048576,6,FALSE)</f>
        <v>CONGELADO</v>
      </c>
      <c r="H142" s="26" t="str">
        <f>VLOOKUP($B142,[1]SKU!$A$2:$H$1048576,7,FALSE)</f>
        <v>-</v>
      </c>
      <c r="I142" s="26" t="str">
        <f>VLOOKUP($B142,[1]SKU!$A$2:$H$1048576,8,FALSE)</f>
        <v>1PC/B - 3-4B/C</v>
      </c>
      <c r="J142" s="26" t="s">
        <v>35</v>
      </c>
      <c r="K142" s="36">
        <f>AO142</f>
        <v>24362.82</v>
      </c>
      <c r="L142" s="29">
        <f>+AE142</f>
        <v>2365.7918234424424</v>
      </c>
      <c r="M142" s="50">
        <v>46559</v>
      </c>
      <c r="N142" s="32">
        <f>+K142*L142</f>
        <v>57637360.352000006</v>
      </c>
      <c r="O142" s="21">
        <f>+L142/(1-0.03)</f>
        <v>2438.9606427241674</v>
      </c>
      <c r="P142" s="21">
        <f>+L142/(1-0.07)</f>
        <v>2543.8621757445617</v>
      </c>
      <c r="Q142" s="53">
        <v>1267093</v>
      </c>
      <c r="R142" s="33">
        <v>940</v>
      </c>
      <c r="S142" s="37">
        <v>45839</v>
      </c>
      <c r="T142" s="35">
        <f>+AN142</f>
        <v>1344</v>
      </c>
      <c r="V142" s="40">
        <v>24362.82</v>
      </c>
      <c r="W142" s="40">
        <f>IF(E142="canada",V142/2.20462,IF(E142="usa",V142/2.20462,V142))</f>
        <v>24362.82</v>
      </c>
      <c r="X142" s="63">
        <f>W142/SUM($W$30)</f>
        <v>1</v>
      </c>
      <c r="Y142" s="42">
        <v>58958.02</v>
      </c>
      <c r="Z142" s="44">
        <f>Y142*AH142</f>
        <v>55420538.799999997</v>
      </c>
      <c r="AA142" s="44">
        <f>Z142/W142</f>
        <v>2274.7998302331175</v>
      </c>
      <c r="AB142" s="52">
        <f>VLOOKUP(_xlfn.CONCAT(D142,E142),[1]INTERNACIÓN!$M$5:$N$1048576,2,FALSE)*Z142</f>
        <v>2216821.5520000001</v>
      </c>
      <c r="AC142" s="43">
        <f>Z142+AB142</f>
        <v>57637360.351999998</v>
      </c>
      <c r="AD142" s="45" t="str">
        <f>_xlfn.CONCAT(B142,Q142)</f>
        <v>LBI-301267093</v>
      </c>
      <c r="AE142" s="43">
        <f>AC142/W142</f>
        <v>2365.7918234424424</v>
      </c>
      <c r="AF142" s="46">
        <f>IF(E142="USA",Y142/V142,IF(E142="CANADA",Y142/V142,(Y142/V142)/2.20462))</f>
        <v>1.0976947589139776</v>
      </c>
      <c r="AG142" s="12">
        <f>Y142/W142</f>
        <v>2.4199998193969332</v>
      </c>
      <c r="AH142" s="51">
        <f>IF(R142&lt;&gt;"",R142,"")</f>
        <v>940</v>
      </c>
      <c r="AI142" s="4">
        <f>W142</f>
        <v>24362.82</v>
      </c>
      <c r="AJ142" s="47">
        <f>IF(Q142&lt;&gt;"",Q142,"")</f>
        <v>1267093</v>
      </c>
      <c r="AK142" s="35">
        <v>1344</v>
      </c>
      <c r="AL142" s="4">
        <f>AI142/AK142</f>
        <v>18.127098214285713</v>
      </c>
      <c r="AM142" s="35">
        <f>0</f>
        <v>0</v>
      </c>
      <c r="AN142" s="35">
        <f>AK142-AM142</f>
        <v>1344</v>
      </c>
      <c r="AO142" s="11">
        <f>AN142*AL142</f>
        <v>24362.82</v>
      </c>
      <c r="AP142" s="11" t="str">
        <f>+J142</f>
        <v>3) STOCK</v>
      </c>
    </row>
    <row r="143" spans="1:42" x14ac:dyDescent="0.25">
      <c r="A143" s="4" t="s">
        <v>36</v>
      </c>
      <c r="B143" s="5" t="s">
        <v>63</v>
      </c>
      <c r="C143" s="27" t="str">
        <f>VLOOKUP($B143,[1]SKU!$A$2:$H$1048576,2,FALSE)</f>
        <v xml:space="preserve">CHULETA CENTRO </v>
      </c>
      <c r="D143" s="26" t="str">
        <f>VLOOKUP($B143,[1]SKU!$A$2:$H$1048576,3,FALSE)</f>
        <v>CERDO</v>
      </c>
      <c r="E143" s="26" t="str">
        <f>VLOOKUP($B143,[1]SKU!$A$2:$H$1048576,4,FALSE)</f>
        <v>BRASIL</v>
      </c>
      <c r="F143" s="26" t="str">
        <f>VLOOKUP($B143,[1]SKU!$A$2:$H$1048576,5,FALSE)</f>
        <v>SEARA</v>
      </c>
      <c r="G143" s="26" t="str">
        <f>VLOOKUP($B143,[1]SKU!$A$2:$H$1048576,6,FALSE)</f>
        <v>CONGELADO</v>
      </c>
      <c r="H143" s="26" t="str">
        <f>VLOOKUP($B143,[1]SKU!$A$2:$H$1048576,7,FALSE)</f>
        <v>-</v>
      </c>
      <c r="I143" s="26" t="str">
        <f>VLOOKUP($B143,[1]SKU!$A$2:$H$1048576,8,FALSE)</f>
        <v>1PC/B - 3-4B/C</v>
      </c>
      <c r="J143" s="26" t="s">
        <v>35</v>
      </c>
      <c r="K143" s="36">
        <f>AO143</f>
        <v>24387.630000000005</v>
      </c>
      <c r="L143" s="29">
        <f>+AE143</f>
        <v>2365.7918156048781</v>
      </c>
      <c r="M143" s="50">
        <v>46558</v>
      </c>
      <c r="N143" s="32">
        <f>+K143*L143</f>
        <v>57696055.456000008</v>
      </c>
      <c r="O143" s="21">
        <f>+L143/(1-0.03)</f>
        <v>2438.9606346442042</v>
      </c>
      <c r="P143" s="21">
        <f>+L143/(1-0.07)</f>
        <v>2543.8621673170733</v>
      </c>
      <c r="Q143" s="53">
        <v>1265960</v>
      </c>
      <c r="R143" s="33">
        <v>940</v>
      </c>
      <c r="S143" s="37">
        <v>45839</v>
      </c>
      <c r="T143" s="35">
        <f>+AN143</f>
        <v>1320</v>
      </c>
      <c r="V143" s="40">
        <v>24387.63</v>
      </c>
      <c r="W143" s="40">
        <f>IF(E143="canada",V143/2.20462,IF(E143="usa",V143/2.20462,V143))</f>
        <v>24387.63</v>
      </c>
      <c r="X143" s="63">
        <f>W143/SUM($W$31)</f>
        <v>1</v>
      </c>
      <c r="Y143" s="42">
        <v>59018.06</v>
      </c>
      <c r="Z143" s="44">
        <f>Y143*AH143</f>
        <v>55476976.399999999</v>
      </c>
      <c r="AA143" s="44">
        <f>Z143/W143</f>
        <v>2274.7998226969985</v>
      </c>
      <c r="AB143" s="52">
        <f>VLOOKUP(_xlfn.CONCAT(D143,E143),[1]INTERNACIÓN!$M$5:$N$1048576,2,FALSE)*Z143</f>
        <v>2219079.0559999999</v>
      </c>
      <c r="AC143" s="43">
        <f>Z143+AB143</f>
        <v>57696055.456</v>
      </c>
      <c r="AD143" s="45" t="str">
        <f>_xlfn.CONCAT(B143,Q143)</f>
        <v>LBI-301265960</v>
      </c>
      <c r="AE143" s="43">
        <f>AC143/W143</f>
        <v>2365.7918156048781</v>
      </c>
      <c r="AF143" s="46">
        <f>IF(E143="USA",Y143/V143,IF(E143="CANADA",Y143/V143,(Y143/V143)/2.20462))</f>
        <v>1.0976947552774563</v>
      </c>
      <c r="AG143" s="12">
        <f>Y143/W143</f>
        <v>2.4199998113797854</v>
      </c>
      <c r="AH143" s="51">
        <f>IF(R143&lt;&gt;"",R143,"")</f>
        <v>940</v>
      </c>
      <c r="AI143" s="4">
        <f>W143</f>
        <v>24387.63</v>
      </c>
      <c r="AJ143" s="47">
        <f>IF(Q143&lt;&gt;"",Q143,"")</f>
        <v>1265960</v>
      </c>
      <c r="AK143" s="35">
        <v>1320</v>
      </c>
      <c r="AL143" s="4">
        <f>AI143/AK143</f>
        <v>18.475477272727275</v>
      </c>
      <c r="AM143" s="35">
        <f>0</f>
        <v>0</v>
      </c>
      <c r="AN143" s="35">
        <f>AK143-AM143</f>
        <v>1320</v>
      </c>
      <c r="AO143" s="11">
        <f>AN143*AL143</f>
        <v>24387.630000000005</v>
      </c>
      <c r="AP143" s="11" t="str">
        <f>+J143</f>
        <v>3) STOCK</v>
      </c>
    </row>
  </sheetData>
  <autoFilter ref="A3:AQ32" xr:uid="{00000000-0001-0000-0000-000000000000}">
    <sortState xmlns:xlrd2="http://schemas.microsoft.com/office/spreadsheetml/2017/richdata2" ref="A3:AQ4">
      <sortCondition ref="C3:C32"/>
    </sortState>
  </autoFilter>
  <sortState xmlns:xlrd2="http://schemas.microsoft.com/office/spreadsheetml/2017/richdata2" ref="A3:AR3">
    <sortCondition ref="A3" customList="BODEGA,FRIOFORT,FRIGOBUIN,INTERANDINA,JEREZ PAVEZ,CHILEBEEF,SAN MATEO,FRIGOZETA,ALMAKILA,ALMAFRIGO,EN TRANSITO"/>
    <sortCondition ref="C3"/>
    <sortCondition ref="B3"/>
  </sortState>
  <mergeCells count="1">
    <mergeCell ref="A1:B1"/>
  </mergeCells>
  <phoneticPr fontId="1" type="noConversion"/>
  <conditionalFormatting sqref="H4:H143">
    <cfRule type="cellIs" dxfId="9" priority="1" operator="equal">
      <formula>"PNC"</formula>
    </cfRule>
    <cfRule type="cellIs" dxfId="8" priority="2" operator="equal">
      <formula>"""PNC"""</formula>
    </cfRule>
  </conditionalFormatting>
  <conditionalFormatting sqref="H144:H1048576">
    <cfRule type="containsText" dxfId="7" priority="4250" operator="containsText" text="PNC">
      <formula>NOT(ISERROR(SEARCH("PNC",H144)))</formula>
    </cfRule>
  </conditionalFormatting>
  <conditionalFormatting sqref="H144:H1048576">
    <cfRule type="cellIs" dxfId="6" priority="3522" operator="equal">
      <formula>"PNC"</formula>
    </cfRule>
    <cfRule type="cellIs" dxfId="5" priority="3523" operator="equal">
      <formula>"""PNC"""</formula>
    </cfRule>
  </conditionalFormatting>
  <conditionalFormatting sqref="I4:I143">
    <cfRule type="containsText" dxfId="4" priority="3" operator="containsText" text="PNC">
      <formula>NOT(ISERROR(SEARCH("PNC",I4)))</formula>
    </cfRule>
  </conditionalFormatting>
  <conditionalFormatting sqref="J4:J143">
    <cfRule type="containsText" dxfId="3" priority="4" stopIfTrue="1" operator="containsText" text="2)">
      <formula>NOT(ISERROR(SEARCH("2)",J4)))</formula>
    </cfRule>
  </conditionalFormatting>
  <conditionalFormatting sqref="J144:J61087">
    <cfRule type="containsText" dxfId="2" priority="3678" stopIfTrue="1" operator="containsText" text="2)">
      <formula>NOT(ISERROR(SEARCH("2)",J144)))</formula>
    </cfRule>
  </conditionalFormatting>
  <conditionalFormatting sqref="M4:M1048576">
    <cfRule type="expression" dxfId="1" priority="1949" stopIfTrue="1">
      <formula>$M4-$C$1&lt;0</formula>
    </cfRule>
    <cfRule type="expression" dxfId="0" priority="1950" stopIfTrue="1">
      <formula>$M4-$C$1&lt;45</formula>
    </cfRule>
  </conditionalFormatting>
  <printOptions horizontalCentered="1"/>
  <pageMargins left="0.39370078740157483" right="0.39370078740157483" top="0" bottom="0" header="0" footer="0"/>
  <pageSetup scale="44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>
    <outlinePr summaryBelow="0"/>
  </sheetPr>
  <dimension ref="I1:J9"/>
  <sheetViews>
    <sheetView workbookViewId="0"/>
  </sheetViews>
  <sheetFormatPr baseColWidth="10" defaultColWidth="9.28515625" defaultRowHeight="15" x14ac:dyDescent="0.25"/>
  <sheetData>
    <row r="1" spans="9:10" x14ac:dyDescent="0.25">
      <c r="I1" t="s">
        <v>37</v>
      </c>
      <c r="J1" t="s">
        <v>38</v>
      </c>
    </row>
    <row r="2" spans="9:10" x14ac:dyDescent="0.25">
      <c r="I2" t="s">
        <v>39</v>
      </c>
      <c r="J2" t="s">
        <v>40</v>
      </c>
    </row>
    <row r="3" spans="9:10" x14ac:dyDescent="0.25">
      <c r="I3" t="s">
        <v>41</v>
      </c>
    </row>
    <row r="4" spans="9:10" x14ac:dyDescent="0.25">
      <c r="I4" t="s">
        <v>42</v>
      </c>
    </row>
    <row r="5" spans="9:10" x14ac:dyDescent="0.25">
      <c r="I5" t="s">
        <v>43</v>
      </c>
    </row>
    <row r="6" spans="9:10" x14ac:dyDescent="0.25">
      <c r="I6" t="s">
        <v>44</v>
      </c>
    </row>
    <row r="7" spans="9:10" x14ac:dyDescent="0.25">
      <c r="I7" t="s">
        <v>45</v>
      </c>
    </row>
    <row r="8" spans="9:10" x14ac:dyDescent="0.25">
      <c r="I8" t="s">
        <v>46</v>
      </c>
    </row>
    <row r="9" spans="9:10" x14ac:dyDescent="0.25">
      <c r="I9" t="s">
        <v>47</v>
      </c>
    </row>
  </sheetData>
  <pageMargins left="0.7" right="0.7" top="0.75" bottom="0.75" header="0.3" footer="0.3"/>
  <pageSetup fitToWidth="0" fitToHeight="0" orientation="portrait" errors="blank" r:id="rId1"/>
  <ignoredErrors>
    <ignoredError sqref="I1:J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32BB960AD88748926043BC37AF278F" ma:contentTypeVersion="5" ma:contentTypeDescription="Crear nuevo documento." ma:contentTypeScope="" ma:versionID="db19021eba3770008590176e0c917a33">
  <xsd:schema xmlns:xsd="http://www.w3.org/2001/XMLSchema" xmlns:xs="http://www.w3.org/2001/XMLSchema" xmlns:p="http://schemas.microsoft.com/office/2006/metadata/properties" xmlns:ns3="728c2206-66f2-4278-8b08-5a77497c1fbf" targetNamespace="http://schemas.microsoft.com/office/2006/metadata/properties" ma:root="true" ma:fieldsID="58ac3e2f20a29937a991ba5a007c8f72" ns3:_="">
    <xsd:import namespace="728c2206-66f2-4278-8b08-5a77497c1fb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c2206-66f2-4278-8b08-5a77497c1fb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71B57-2078-4B54-9C1F-622E87F5A5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DC357-B224-42D0-86DB-564E9D2D1905}">
  <ds:schemaRefs>
    <ds:schemaRef ds:uri="http://purl.org/dc/dcmitype/"/>
    <ds:schemaRef ds:uri="http://www.w3.org/XML/1998/namespace"/>
    <ds:schemaRef ds:uri="728c2206-66f2-4278-8b08-5a77497c1fbf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27D98D1-C183-4392-82D1-C65E7F700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8c2206-66f2-4278-8b08-5a77497c1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Stock</vt:lpstr>
      <vt:lpstr>Sheet2</vt:lpstr>
      <vt:lpstr>Stock!Área_de_impresión</vt:lpstr>
      <vt:lpstr>DvListSource1</vt:lpstr>
      <vt:lpstr>DvListSource2</vt:lpstr>
      <vt:lpstr>Stock!Títulos_a_imprimir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Tapia</dc:creator>
  <cp:keywords/>
  <dc:description/>
  <cp:lastModifiedBy>Bernardo Antonio de las Heras Dominguez</cp:lastModifiedBy>
  <cp:revision/>
  <cp:lastPrinted>2025-07-07T16:39:51Z</cp:lastPrinted>
  <dcterms:created xsi:type="dcterms:W3CDTF">2019-02-06T15:30:39Z</dcterms:created>
  <dcterms:modified xsi:type="dcterms:W3CDTF">2025-07-15T16:34:08Z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0x010100AA32BB960AD88748926043BC37AF278F</vt:lpwstr>
  </property>
</Properties>
</file>