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blem 2" sheetId="1" r:id="rId3"/>
    <sheet state="visible" name="Problem 7" sheetId="2" r:id="rId4"/>
    <sheet state="visible" name="Problem 8" sheetId="3" r:id="rId5"/>
    <sheet state="visible" name="Problem 10" sheetId="4" r:id="rId6"/>
  </sheets>
  <definedNames/>
  <calcPr/>
</workbook>
</file>

<file path=xl/sharedStrings.xml><?xml version="1.0" encoding="utf-8"?>
<sst xmlns="http://schemas.openxmlformats.org/spreadsheetml/2006/main" count="51" uniqueCount="50">
  <si>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</si>
  <si>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</si>
  <si>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</si>
  <si>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</si>
  <si>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</si>
  <si>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</si>
  <si>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</si>
  <si>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</si>
  <si>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</si>
  <si>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</si>
  <si>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Original:</t>
  </si>
  <si>
    <t>Ordered:</t>
  </si>
  <si>
    <t>Variance</t>
  </si>
  <si>
    <t>Mean</t>
  </si>
  <si>
    <t>Std Dev</t>
  </si>
  <si>
    <t>Median</t>
  </si>
  <si>
    <t>Mode</t>
  </si>
  <si>
    <t>80th percentile</t>
  </si>
  <si>
    <t>1st quartile</t>
  </si>
  <si>
    <t>Range</t>
  </si>
  <si>
    <t>Interquartile Range:</t>
  </si>
  <si>
    <t>Std dev</t>
  </si>
  <si>
    <t>Coefficient of Var:</t>
  </si>
  <si>
    <t>Min Z Score</t>
  </si>
  <si>
    <t>Max Z Score</t>
  </si>
  <si>
    <t>Min</t>
  </si>
  <si>
    <t>Max</t>
  </si>
  <si>
    <t>25th Percentile</t>
  </si>
  <si>
    <t>lambda</t>
  </si>
  <si>
    <t>75th Percentile</t>
  </si>
  <si>
    <t>min</t>
  </si>
  <si>
    <t>max</t>
  </si>
  <si>
    <t>P(X leq 9)</t>
  </si>
  <si>
    <t>count</t>
  </si>
  <si>
    <t>P(X leq 14)</t>
  </si>
  <si>
    <t>P(9 &lt; X &lt; 15)</t>
  </si>
  <si>
    <t xml:space="preserve">P(X leq 6 | lambda = 30) </t>
  </si>
  <si>
    <t>Problem 8b</t>
  </si>
  <si>
    <t>Problem 8c</t>
  </si>
  <si>
    <t>Problems 8d &amp; 8e</t>
  </si>
  <si>
    <t>N</t>
  </si>
  <si>
    <t>x</t>
  </si>
  <si>
    <t>prob</t>
  </si>
  <si>
    <t>Cumulative</t>
  </si>
  <si>
    <t>Binom</t>
  </si>
  <si>
    <t>xfx</t>
  </si>
  <si>
    <t>E[X]</t>
  </si>
  <si>
    <t>x^2*fx</t>
  </si>
  <si>
    <t>Var(X)</t>
  </si>
  <si>
    <t>St.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</si>
</sst>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000000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1" fillId="0" fontId="3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Border="1" applyFont="1"/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0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 t="s">
        <v>10</v>
      </c>
      <c r="B2" s="4">
        <v>136.0</v>
      </c>
      <c r="C2" s="5">
        <v>281.0</v>
      </c>
      <c r="D2" s="5">
        <v>226.0</v>
      </c>
      <c r="E2" s="5">
        <v>123.0</v>
      </c>
      <c r="F2" s="5">
        <v>178.0</v>
      </c>
      <c r="G2" s="5">
        <v>445.0</v>
      </c>
      <c r="H2" s="5">
        <v>231.0</v>
      </c>
      <c r="I2" s="5">
        <v>389.0</v>
      </c>
      <c r="J2" s="5">
        <v>196.0</v>
      </c>
      <c r="K2" s="6">
        <v>175.0</v>
      </c>
      <c r="L2" s="2" t="s">
        <v>11</v>
      </c>
      <c r="M2" s="4">
        <v>123.0</v>
      </c>
      <c r="N2" s="5">
        <v>162.0</v>
      </c>
      <c r="O2" s="5">
        <v>178.0</v>
      </c>
      <c r="P2" s="5">
        <v>196.0</v>
      </c>
      <c r="Q2" s="5">
        <v>212.0</v>
      </c>
      <c r="R2" s="5">
        <v>231.0</v>
      </c>
      <c r="S2" s="5">
        <v>246.0</v>
      </c>
      <c r="T2" s="5">
        <v>277.0</v>
      </c>
      <c r="U2" s="5">
        <v>338.0</v>
      </c>
      <c r="V2" s="6">
        <v>409.0</v>
      </c>
    </row>
    <row r="3">
      <c r="A3" s="1"/>
      <c r="B3" s="7">
        <v>211.0</v>
      </c>
      <c r="C3" s="1">
        <v>162.0</v>
      </c>
      <c r="D3" s="1">
        <v>212.0</v>
      </c>
      <c r="E3" s="1">
        <v>241.0</v>
      </c>
      <c r="F3" s="1">
        <v>182.0</v>
      </c>
      <c r="G3" s="1">
        <v>290.0</v>
      </c>
      <c r="H3" s="1">
        <v>434.0</v>
      </c>
      <c r="I3" s="1">
        <v>167.0</v>
      </c>
      <c r="J3" s="1">
        <v>246.0</v>
      </c>
      <c r="K3" s="8">
        <v>338.0</v>
      </c>
      <c r="M3" s="7">
        <v>136.0</v>
      </c>
      <c r="N3" s="1">
        <v>166.0</v>
      </c>
      <c r="O3" s="1">
        <v>182.0</v>
      </c>
      <c r="P3" s="1">
        <v>196.0</v>
      </c>
      <c r="Q3" s="1">
        <v>212.0</v>
      </c>
      <c r="R3" s="1">
        <v>231.0</v>
      </c>
      <c r="S3" s="1">
        <v>248.0</v>
      </c>
      <c r="T3" s="1">
        <v>281.0</v>
      </c>
      <c r="U3" s="1">
        <v>348.0</v>
      </c>
      <c r="V3" s="8">
        <v>434.0</v>
      </c>
    </row>
    <row r="4">
      <c r="A4" s="1"/>
      <c r="B4" s="7">
        <v>194.0</v>
      </c>
      <c r="C4" s="1">
        <v>242.0</v>
      </c>
      <c r="D4" s="1">
        <v>368.0</v>
      </c>
      <c r="E4" s="1">
        <v>258.0</v>
      </c>
      <c r="F4" s="1">
        <v>323.0</v>
      </c>
      <c r="G4" s="1">
        <v>196.0</v>
      </c>
      <c r="H4" s="1">
        <v>183.0</v>
      </c>
      <c r="I4" s="1">
        <v>209.0</v>
      </c>
      <c r="J4" s="1">
        <v>198.0</v>
      </c>
      <c r="K4" s="8">
        <v>212.0</v>
      </c>
      <c r="M4" s="7">
        <v>141.0</v>
      </c>
      <c r="N4" s="1">
        <v>167.0</v>
      </c>
      <c r="O4" s="1">
        <v>183.0</v>
      </c>
      <c r="P4" s="1">
        <v>198.0</v>
      </c>
      <c r="Q4" s="1">
        <v>214.0</v>
      </c>
      <c r="R4" s="1">
        <v>237.0</v>
      </c>
      <c r="S4" s="1">
        <v>258.0</v>
      </c>
      <c r="T4" s="1">
        <v>290.0</v>
      </c>
      <c r="U4" s="1">
        <v>362.0</v>
      </c>
      <c r="V4" s="8">
        <v>445.0</v>
      </c>
    </row>
    <row r="5">
      <c r="A5" s="1"/>
      <c r="B5" s="7">
        <v>277.0</v>
      </c>
      <c r="C5" s="1">
        <v>348.0</v>
      </c>
      <c r="D5" s="1">
        <v>173.0</v>
      </c>
      <c r="E5" s="1">
        <v>409.0</v>
      </c>
      <c r="F5" s="1">
        <v>264.0</v>
      </c>
      <c r="G5" s="1">
        <v>237.0</v>
      </c>
      <c r="H5" s="1">
        <v>490.0</v>
      </c>
      <c r="I5" s="1">
        <v>222.0</v>
      </c>
      <c r="J5" s="1">
        <v>472.0</v>
      </c>
      <c r="K5" s="8">
        <v>248.0</v>
      </c>
      <c r="M5" s="7">
        <v>154.0</v>
      </c>
      <c r="N5" s="1">
        <v>173.0</v>
      </c>
      <c r="O5" s="1">
        <v>189.0</v>
      </c>
      <c r="P5" s="1">
        <v>209.0</v>
      </c>
      <c r="Q5" s="1">
        <v>222.0</v>
      </c>
      <c r="R5" s="1">
        <v>241.0</v>
      </c>
      <c r="S5" s="1">
        <v>260.0</v>
      </c>
      <c r="T5" s="1">
        <v>311.0</v>
      </c>
      <c r="U5" s="1">
        <v>368.0</v>
      </c>
      <c r="V5" s="8">
        <v>472.0</v>
      </c>
    </row>
    <row r="6">
      <c r="A6" s="1"/>
      <c r="B6" s="9">
        <v>231.0</v>
      </c>
      <c r="C6" s="10">
        <v>154.0</v>
      </c>
      <c r="D6" s="10">
        <v>166.0</v>
      </c>
      <c r="E6" s="10">
        <v>214.0</v>
      </c>
      <c r="F6" s="10">
        <v>311.0</v>
      </c>
      <c r="G6" s="10">
        <v>141.0</v>
      </c>
      <c r="H6" s="10">
        <v>159.0</v>
      </c>
      <c r="I6" s="10">
        <v>362.0</v>
      </c>
      <c r="J6" s="10">
        <v>189.0</v>
      </c>
      <c r="K6" s="11">
        <v>260.0</v>
      </c>
      <c r="M6" s="9">
        <v>159.0</v>
      </c>
      <c r="N6" s="10">
        <v>175.0</v>
      </c>
      <c r="O6" s="10">
        <v>194.0</v>
      </c>
      <c r="P6" s="10">
        <v>211.0</v>
      </c>
      <c r="Q6" s="10">
        <v>226.0</v>
      </c>
      <c r="R6" s="10">
        <v>242.0</v>
      </c>
      <c r="S6" s="10">
        <v>264.0</v>
      </c>
      <c r="T6" s="10">
        <v>323.0</v>
      </c>
      <c r="U6" s="10">
        <v>389.0</v>
      </c>
      <c r="V6" s="11">
        <v>490.0</v>
      </c>
    </row>
    <row r="9">
      <c r="A9" s="2"/>
      <c r="B9" s="12" t="s">
        <v>13</v>
      </c>
      <c r="C9" s="13" t="str">
        <f>average(B2:K6)</f>
        <v>251.46</v>
      </c>
      <c r="O9" s="2"/>
    </row>
    <row r="10">
      <c r="A10" s="2"/>
      <c r="B10" s="12" t="s">
        <v>15</v>
      </c>
      <c r="C10" s="13" t="str">
        <f>median(B2:K6)</f>
        <v>228.5</v>
      </c>
      <c r="O10" s="2"/>
    </row>
    <row r="11">
      <c r="A11" s="2"/>
      <c r="B11" s="12" t="s">
        <v>16</v>
      </c>
      <c r="C11" s="13" t="str">
        <f>mode(B2:K6)</f>
        <v>231</v>
      </c>
      <c r="O11" s="2"/>
    </row>
    <row r="12">
      <c r="A12" s="2"/>
      <c r="B12" s="12" t="s">
        <v>17</v>
      </c>
      <c r="C12" s="13" t="str">
        <f>PERCENTILE(B2:K6, 0.8)</f>
        <v>326</v>
      </c>
      <c r="O12" s="2"/>
    </row>
    <row r="13">
      <c r="B13" s="12" t="s">
        <v>18</v>
      </c>
      <c r="C13" s="13" t="str">
        <f>PERCENTILE(B2:K6, 0.25)</f>
        <v>184.5</v>
      </c>
      <c r="O13" s="2"/>
    </row>
    <row r="14">
      <c r="B14" s="12" t="s">
        <v>19</v>
      </c>
      <c r="C14" s="13" t="str">
        <f>max(B2:K6) - min(B2:K6)</f>
        <v>367</v>
      </c>
      <c r="O14" s="2"/>
    </row>
    <row r="15">
      <c r="B15" s="12" t="s">
        <v>20</v>
      </c>
      <c r="C15" s="13" t="str">
        <f>PERCENTILE(B2:K6, 0.75) - PERCENTILE(B2:K6, 0.25)</f>
        <v>103.25</v>
      </c>
    </row>
    <row r="16">
      <c r="B16" s="12" t="s">
        <v>12</v>
      </c>
      <c r="C16" s="13" t="str">
        <f>VAR(B2:K6)</f>
        <v>8388.049388</v>
      </c>
    </row>
    <row r="17">
      <c r="B17" s="12" t="s">
        <v>21</v>
      </c>
      <c r="C17" s="13" t="str">
        <f>stdev(B2:K6)</f>
        <v>91.58629476</v>
      </c>
      <c r="L17" s="2"/>
    </row>
    <row r="18">
      <c r="B18" s="12" t="s">
        <v>22</v>
      </c>
      <c r="C18" s="13" t="str">
        <f>C17/C9</f>
        <v>0.3642181451</v>
      </c>
    </row>
    <row r="19">
      <c r="B19" s="12" t="s">
        <v>23</v>
      </c>
      <c r="C19" s="13" t="str">
        <f>(MIN(B2:K6) - C9)/C17</f>
        <v>-1.402611606</v>
      </c>
    </row>
    <row r="20">
      <c r="B20" s="12" t="s">
        <v>24</v>
      </c>
      <c r="C20" s="13" t="str">
        <f>(MAX(B2:K6) - C9)/C17</f>
        <v>2.604538164</v>
      </c>
    </row>
    <row r="21">
      <c r="B21" s="12" t="s">
        <v>25</v>
      </c>
      <c r="C21" s="13" t="str">
        <f>MIN(B2:K6)</f>
        <v>123</v>
      </c>
    </row>
    <row r="22">
      <c r="B22" s="12" t="s">
        <v>26</v>
      </c>
      <c r="C22" s="13" t="str">
        <f>MAX(B2:K6)</f>
        <v>490</v>
      </c>
    </row>
    <row r="23">
      <c r="B23" s="12" t="s">
        <v>27</v>
      </c>
      <c r="C23" s="13" t="str">
        <f>PERCENTILE(B2:K6, 0.25)</f>
        <v>184.5</v>
      </c>
    </row>
    <row r="24">
      <c r="B24" s="12" t="s">
        <v>29</v>
      </c>
      <c r="C24" s="13" t="str">
        <f>PERCENTILE(B3:K7, 0.75)</f>
        <v>295.25</v>
      </c>
    </row>
    <row r="25">
      <c r="B25" s="12" t="s">
        <v>33</v>
      </c>
      <c r="C25" s="13" t="str">
        <f>count(B2:K6)</f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3">
        <v>0.0</v>
      </c>
      <c r="B2" s="3">
        <v>0.05</v>
      </c>
      <c r="C2" t="str">
        <f t="shared" ref="C2:C8" si="1">A2*B2</f>
        <v>0</v>
      </c>
      <c r="D2" t="str">
        <f t="shared" ref="D2:D8" si="2">A2^2*B2</f>
        <v>0</v>
      </c>
    </row>
    <row r="3">
      <c r="A3" s="3">
        <v>1.0</v>
      </c>
      <c r="B3" s="3">
        <v>0.1</v>
      </c>
      <c r="C3" t="str">
        <f t="shared" si="1"/>
        <v>0.1</v>
      </c>
      <c r="D3" t="str">
        <f t="shared" si="2"/>
        <v>0.1</v>
      </c>
    </row>
    <row r="4">
      <c r="A4" s="3">
        <v>2.0</v>
      </c>
      <c r="B4" s="3">
        <v>0.15</v>
      </c>
      <c r="C4" t="str">
        <f t="shared" si="1"/>
        <v>0.3</v>
      </c>
      <c r="D4" t="str">
        <f t="shared" si="2"/>
        <v>0.6</v>
      </c>
    </row>
    <row r="5">
      <c r="A5" s="3">
        <v>3.0</v>
      </c>
      <c r="B5" s="3">
        <v>0.35</v>
      </c>
      <c r="C5" t="str">
        <f t="shared" si="1"/>
        <v>1.05</v>
      </c>
      <c r="D5" t="str">
        <f t="shared" si="2"/>
        <v>3.15</v>
      </c>
    </row>
    <row r="6">
      <c r="A6" s="3">
        <v>4.0</v>
      </c>
      <c r="B6" s="3">
        <v>0.2</v>
      </c>
      <c r="C6" t="str">
        <f t="shared" si="1"/>
        <v>0.8</v>
      </c>
      <c r="D6" t="str">
        <f t="shared" si="2"/>
        <v>3.2</v>
      </c>
    </row>
    <row r="7">
      <c r="A7" s="3">
        <v>5.0</v>
      </c>
      <c r="B7" s="3">
        <v>0.1</v>
      </c>
      <c r="C7" t="str">
        <f t="shared" si="1"/>
        <v>0.5</v>
      </c>
      <c r="D7" t="str">
        <f t="shared" si="2"/>
        <v>2.5</v>
      </c>
    </row>
    <row r="8">
      <c r="A8" s="3">
        <v>6.0</v>
      </c>
      <c r="B8" s="3">
        <v>0.05</v>
      </c>
      <c r="C8" t="str">
        <f t="shared" si="1"/>
        <v>0.3</v>
      </c>
      <c r="D8" t="str">
        <f t="shared" si="2"/>
        <v>1.8</v>
      </c>
    </row>
    <row r="9">
      <c r="C9" t="str">
        <f t="shared" ref="C9:D9" si="3">SUM(C2:C8)</f>
        <v>3.05</v>
      </c>
      <c r="D9" t="str">
        <f t="shared" si="3"/>
        <v>11.35</v>
      </c>
    </row>
    <row r="10">
      <c r="B10" s="2" t="s">
        <v>12</v>
      </c>
      <c r="C10" t="str">
        <f>D9-C9^2</f>
        <v>2.0475</v>
      </c>
    </row>
    <row r="11">
      <c r="B11" s="2" t="s">
        <v>14</v>
      </c>
      <c r="C11" t="str">
        <f>sqrt(C10)</f>
        <v>1.430908802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86"/>
  </cols>
  <sheetData>
    <row r="1">
      <c r="A1" s="2"/>
      <c r="B1" s="2" t="s">
        <v>37</v>
      </c>
      <c r="C1" s="2" t="s">
        <v>38</v>
      </c>
      <c r="D1" s="2" t="s">
        <v>39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14" t="s">
        <v>40</v>
      </c>
      <c r="B2" s="15">
        <v>15.0</v>
      </c>
      <c r="C2" s="16">
        <v>15.0</v>
      </c>
      <c r="D2" s="2"/>
      <c r="E2" s="2">
        <v>15.0</v>
      </c>
      <c r="F2" s="2">
        <v>15.0</v>
      </c>
      <c r="G2" s="2">
        <v>15.0</v>
      </c>
      <c r="H2" s="2">
        <v>15.0</v>
      </c>
      <c r="I2" s="2">
        <v>15.0</v>
      </c>
      <c r="J2" s="2">
        <v>15.0</v>
      </c>
      <c r="K2" s="2">
        <v>15.0</v>
      </c>
      <c r="L2" s="2">
        <v>15.0</v>
      </c>
      <c r="M2" s="2">
        <v>15.0</v>
      </c>
      <c r="N2" s="2">
        <v>15.0</v>
      </c>
      <c r="O2" s="2">
        <v>15.0</v>
      </c>
      <c r="P2" s="2">
        <v>15.0</v>
      </c>
      <c r="Q2" s="2">
        <v>15.0</v>
      </c>
      <c r="R2" s="2">
        <v>15.0</v>
      </c>
      <c r="S2" s="2">
        <v>15.0</v>
      </c>
      <c r="T2" s="2">
        <v>15.0</v>
      </c>
    </row>
    <row r="3">
      <c r="A3" s="17" t="s">
        <v>41</v>
      </c>
      <c r="B3" s="2">
        <v>5.0</v>
      </c>
      <c r="C3" s="18">
        <v>2.0</v>
      </c>
      <c r="D3" s="2"/>
      <c r="E3" s="2">
        <v>0.0</v>
      </c>
      <c r="F3" s="2">
        <v>1.0</v>
      </c>
      <c r="G3" s="2">
        <v>2.0</v>
      </c>
      <c r="H3" s="2">
        <v>3.0</v>
      </c>
      <c r="I3" s="2">
        <v>4.0</v>
      </c>
      <c r="J3" s="2">
        <v>5.0</v>
      </c>
      <c r="K3" s="2">
        <v>6.0</v>
      </c>
      <c r="L3" s="2">
        <v>7.0</v>
      </c>
      <c r="M3" s="2">
        <v>8.0</v>
      </c>
      <c r="N3" s="2">
        <v>9.0</v>
      </c>
      <c r="O3" s="2">
        <v>10.0</v>
      </c>
      <c r="P3" s="2">
        <v>11.0</v>
      </c>
      <c r="Q3" s="2">
        <v>12.0</v>
      </c>
      <c r="R3" s="2">
        <v>13.0</v>
      </c>
      <c r="S3" s="2">
        <v>14.0</v>
      </c>
      <c r="T3" s="2">
        <v>15.0</v>
      </c>
    </row>
    <row r="4">
      <c r="A4" s="17" t="s">
        <v>42</v>
      </c>
      <c r="B4" s="2">
        <v>0.25</v>
      </c>
      <c r="C4" s="18">
        <v>0.25</v>
      </c>
      <c r="D4" s="2"/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</row>
    <row r="5">
      <c r="A5" s="17" t="s">
        <v>43</v>
      </c>
      <c r="B5" s="2" t="b">
        <v>0</v>
      </c>
      <c r="C5" s="18" t="b">
        <v>1</v>
      </c>
      <c r="D5" s="2"/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</row>
    <row r="6">
      <c r="A6" s="19" t="s">
        <v>44</v>
      </c>
      <c r="B6" s="20" t="str">
        <f t="shared" ref="B6:C6" si="1">BINOMDIST(B3,B2,B4,B5)</f>
        <v>0.1651459811</v>
      </c>
      <c r="C6" s="21" t="str">
        <f t="shared" si="1"/>
        <v>0.2360878112</v>
      </c>
      <c r="E6" t="str">
        <f t="shared" ref="E6:T6" si="2">BINOMDIST(E3,E2,E4,E5)</f>
        <v>0.01336346101</v>
      </c>
      <c r="F6" t="str">
        <f t="shared" si="2"/>
        <v>0.06681730505</v>
      </c>
      <c r="G6" t="str">
        <f t="shared" si="2"/>
        <v>0.1559070451</v>
      </c>
      <c r="H6" t="str">
        <f t="shared" si="2"/>
        <v>0.2251990652</v>
      </c>
      <c r="I6" t="str">
        <f t="shared" si="2"/>
        <v>0.2251990652</v>
      </c>
      <c r="J6" t="str">
        <f t="shared" si="2"/>
        <v>0.1651459811</v>
      </c>
      <c r="K6" t="str">
        <f t="shared" si="2"/>
        <v>0.09174776729</v>
      </c>
      <c r="L6" t="str">
        <f t="shared" si="2"/>
        <v>0.0393204717</v>
      </c>
      <c r="M6" t="str">
        <f t="shared" si="2"/>
        <v>0.0131068239</v>
      </c>
      <c r="N6" t="str">
        <f t="shared" si="2"/>
        <v>0.003398065455</v>
      </c>
      <c r="O6" t="str">
        <f t="shared" si="2"/>
        <v>0.0006796130911</v>
      </c>
      <c r="P6" t="str">
        <f t="shared" si="2"/>
        <v>0.0001029716805</v>
      </c>
      <c r="Q6" t="str">
        <f t="shared" si="2"/>
        <v>0.00001144129783</v>
      </c>
      <c r="R6" t="str">
        <f t="shared" si="2"/>
        <v>0.000000880099833</v>
      </c>
      <c r="S6" t="str">
        <f t="shared" si="2"/>
        <v>0.00000004190951586</v>
      </c>
      <c r="T6" t="str">
        <f t="shared" si="2"/>
        <v>0.0000000009313225746</v>
      </c>
    </row>
    <row r="7">
      <c r="D7" s="2" t="s">
        <v>45</v>
      </c>
      <c r="E7" t="str">
        <f t="shared" ref="E7:T7" si="3">E6*E3</f>
        <v>0</v>
      </c>
      <c r="F7" t="str">
        <f t="shared" si="3"/>
        <v>0.06681730505</v>
      </c>
      <c r="G7" t="str">
        <f t="shared" si="3"/>
        <v>0.3118140902</v>
      </c>
      <c r="H7" t="str">
        <f t="shared" si="3"/>
        <v>0.6755971955</v>
      </c>
      <c r="I7" t="str">
        <f t="shared" si="3"/>
        <v>0.9007962607</v>
      </c>
      <c r="J7" t="str">
        <f t="shared" si="3"/>
        <v>0.8257299056</v>
      </c>
      <c r="K7" t="str">
        <f t="shared" si="3"/>
        <v>0.5504866038</v>
      </c>
      <c r="L7" t="str">
        <f t="shared" si="3"/>
        <v>0.2752433019</v>
      </c>
      <c r="M7" t="str">
        <f t="shared" si="3"/>
        <v>0.1048545912</v>
      </c>
      <c r="N7" t="str">
        <f t="shared" si="3"/>
        <v>0.0305825891</v>
      </c>
      <c r="O7" t="str">
        <f t="shared" si="3"/>
        <v>0.006796130911</v>
      </c>
      <c r="P7" t="str">
        <f t="shared" si="3"/>
        <v>0.001132688485</v>
      </c>
      <c r="Q7" t="str">
        <f t="shared" si="3"/>
        <v>0.0001372955739</v>
      </c>
      <c r="R7" t="str">
        <f t="shared" si="3"/>
        <v>0.00001144129783</v>
      </c>
      <c r="S7" t="str">
        <f t="shared" si="3"/>
        <v>0.000000586733222</v>
      </c>
      <c r="T7" t="str">
        <f t="shared" si="3"/>
        <v>0.00000001396983862</v>
      </c>
    </row>
    <row r="8">
      <c r="D8" s="2" t="s">
        <v>46</v>
      </c>
      <c r="E8" t="str">
        <f>SUM(E7:T7)</f>
        <v>3.75</v>
      </c>
    </row>
    <row r="9">
      <c r="D9" s="2" t="s">
        <v>47</v>
      </c>
      <c r="E9" t="str">
        <f t="shared" ref="E9:T9" si="4">(E3^2)*E6</f>
        <v>0</v>
      </c>
      <c r="F9" t="str">
        <f t="shared" si="4"/>
        <v>0.06681730505</v>
      </c>
      <c r="G9" t="str">
        <f t="shared" si="4"/>
        <v>0.6236281805</v>
      </c>
      <c r="H9" t="str">
        <f t="shared" si="4"/>
        <v>2.026791587</v>
      </c>
      <c r="I9" t="str">
        <f t="shared" si="4"/>
        <v>3.603185043</v>
      </c>
      <c r="J9" t="str">
        <f t="shared" si="4"/>
        <v>4.128649528</v>
      </c>
      <c r="K9" t="str">
        <f t="shared" si="4"/>
        <v>3.302919623</v>
      </c>
      <c r="L9" t="str">
        <f t="shared" si="4"/>
        <v>1.926703113</v>
      </c>
      <c r="M9" t="str">
        <f t="shared" si="4"/>
        <v>0.8388367295</v>
      </c>
      <c r="N9" t="str">
        <f t="shared" si="4"/>
        <v>0.2752433019</v>
      </c>
      <c r="O9" t="str">
        <f t="shared" si="4"/>
        <v>0.06796130911</v>
      </c>
      <c r="P9" t="str">
        <f t="shared" si="4"/>
        <v>0.01245957334</v>
      </c>
      <c r="Q9" t="str">
        <f t="shared" si="4"/>
        <v>0.001647546887</v>
      </c>
      <c r="R9" t="str">
        <f t="shared" si="4"/>
        <v>0.0001487368718</v>
      </c>
      <c r="S9" t="str">
        <f t="shared" si="4"/>
        <v>0.000008214265108</v>
      </c>
      <c r="T9" t="str">
        <f t="shared" si="4"/>
        <v>0.0000002095475793</v>
      </c>
    </row>
    <row r="10">
      <c r="D10" s="2" t="s">
        <v>48</v>
      </c>
      <c r="E10" t="str">
        <f>SUM(E9:T9) - (E8)^2</f>
        <v>2.8125</v>
      </c>
    </row>
    <row r="11">
      <c r="D11" s="2" t="s">
        <v>49</v>
      </c>
      <c r="E11" t="str">
        <f>SQRT(E10)</f>
        <v>1.677050983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  <col customWidth="1" min="2" max="2" width="16.43"/>
  </cols>
  <sheetData>
    <row r="1">
      <c r="A1" s="2" t="s">
        <v>28</v>
      </c>
      <c r="B1" s="2">
        <v>15.0</v>
      </c>
    </row>
    <row r="2">
      <c r="A2" s="2" t="s">
        <v>30</v>
      </c>
      <c r="B2" s="2">
        <v>9.0</v>
      </c>
    </row>
    <row r="3">
      <c r="A3" s="2" t="s">
        <v>31</v>
      </c>
      <c r="B3" s="2">
        <v>14.0</v>
      </c>
    </row>
    <row r="4">
      <c r="A4" s="2" t="s">
        <v>32</v>
      </c>
      <c r="B4" t="str">
        <f>POISSON(B2, B1, TRUE)</f>
        <v>0.0698536607</v>
      </c>
    </row>
    <row r="5">
      <c r="A5" s="2" t="s">
        <v>34</v>
      </c>
      <c r="B5" t="str">
        <f>POISSON(B3, B1, TRUE)</f>
        <v>0.4656537089</v>
      </c>
    </row>
    <row r="6">
      <c r="A6" s="2" t="s">
        <v>35</v>
      </c>
      <c r="B6" t="str">
        <f>B5-B4</f>
        <v>0.3958000482</v>
      </c>
    </row>
    <row r="8">
      <c r="A8" s="2" t="s">
        <v>36</v>
      </c>
      <c r="B8" t="str">
        <f>POISSON(6, 30, TRUE)</f>
        <v>0.00000011731942</v>
      </c>
    </row>
    <row r="9">
      <c r="A9" s="2"/>
    </row>
  </sheetData>
  <drawing r:id="rId1"/>
</worksheet>
</file>