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Load Case 1" sheetId="1" r:id="rId1"/>
    <sheet name="Load Cases 2&amp;3" sheetId="4" r:id="rId2"/>
    <sheet name="Load Case 4" sheetId="6" r:id="rId3"/>
    <sheet name="Load Cases 5&amp;6" sheetId="7" r:id="rId4"/>
    <sheet name="Lateral Preload" sheetId="9" r:id="rId5"/>
  </sheets>
  <calcPr calcId="125725"/>
</workbook>
</file>

<file path=xl/calcChain.xml><?xml version="1.0" encoding="utf-8"?>
<calcChain xmlns="http://schemas.openxmlformats.org/spreadsheetml/2006/main">
  <c r="H6" i="9"/>
  <c r="I3"/>
  <c r="F6"/>
  <c r="E6"/>
  <c r="F19"/>
  <c r="E19"/>
  <c r="F3"/>
  <c r="H13" i="6"/>
  <c r="E17" i="4"/>
  <c r="I11" i="1"/>
  <c r="F6"/>
  <c r="E6"/>
  <c r="F3"/>
  <c r="I3" i="4"/>
  <c r="I3" i="7"/>
  <c r="F3"/>
  <c r="I3" i="6"/>
  <c r="F3"/>
  <c r="F3" i="4"/>
  <c r="I3" i="1"/>
  <c r="H6" i="7"/>
  <c r="E6"/>
  <c r="I4"/>
  <c r="I2"/>
  <c r="H6" i="6"/>
  <c r="E6"/>
  <c r="I4"/>
  <c r="I2"/>
  <c r="I4" i="4"/>
  <c r="I2"/>
  <c r="I2" i="1"/>
  <c r="I4"/>
  <c r="H6" i="4"/>
  <c r="E6"/>
  <c r="H6" i="1"/>
  <c r="E19"/>
  <c r="I6"/>
  <c r="H13" i="9" l="1"/>
  <c r="I9"/>
  <c r="H17"/>
  <c r="I6"/>
  <c r="H19" s="1"/>
  <c r="I19"/>
  <c r="E9"/>
  <c r="E11"/>
  <c r="E13"/>
  <c r="E15"/>
  <c r="E17"/>
  <c r="F9"/>
  <c r="F11"/>
  <c r="F13"/>
  <c r="F15"/>
  <c r="F17"/>
  <c r="F6" i="7"/>
  <c r="E9" s="1"/>
  <c r="I6"/>
  <c r="H11" s="1"/>
  <c r="F11"/>
  <c r="I13"/>
  <c r="F6" i="6"/>
  <c r="F9" s="1"/>
  <c r="I6"/>
  <c r="I13" s="1"/>
  <c r="F15"/>
  <c r="F19"/>
  <c r="I19"/>
  <c r="E11"/>
  <c r="E15"/>
  <c r="F6" i="4"/>
  <c r="E11" s="1"/>
  <c r="I6"/>
  <c r="H9" s="1"/>
  <c r="I19"/>
  <c r="H13"/>
  <c r="E9" i="1"/>
  <c r="I19"/>
  <c r="H13"/>
  <c r="H15"/>
  <c r="H11"/>
  <c r="I13"/>
  <c r="I15"/>
  <c r="F9"/>
  <c r="F15"/>
  <c r="F13"/>
  <c r="E17"/>
  <c r="F17"/>
  <c r="E13"/>
  <c r="E11"/>
  <c r="E15"/>
  <c r="F11"/>
  <c r="F19"/>
  <c r="I13" i="9" l="1"/>
  <c r="H11"/>
  <c r="I11"/>
  <c r="I17"/>
  <c r="H15"/>
  <c r="I15"/>
  <c r="H9"/>
  <c r="F15" i="7"/>
  <c r="I15"/>
  <c r="I9"/>
  <c r="H9"/>
  <c r="I19"/>
  <c r="I15" i="4"/>
  <c r="H17"/>
  <c r="I13"/>
  <c r="H11"/>
  <c r="I11"/>
  <c r="I17" i="7"/>
  <c r="I11"/>
  <c r="H13"/>
  <c r="H17"/>
  <c r="E19"/>
  <c r="E15"/>
  <c r="E11"/>
  <c r="H19"/>
  <c r="H15"/>
  <c r="F19"/>
  <c r="F17"/>
  <c r="F13"/>
  <c r="F9"/>
  <c r="E17"/>
  <c r="E13"/>
  <c r="H9" i="6"/>
  <c r="I9"/>
  <c r="H15"/>
  <c r="I17"/>
  <c r="I11"/>
  <c r="H19"/>
  <c r="I15"/>
  <c r="H17"/>
  <c r="H11"/>
  <c r="F11"/>
  <c r="E19"/>
  <c r="E17"/>
  <c r="E13"/>
  <c r="E9"/>
  <c r="F17"/>
  <c r="F13"/>
  <c r="H15" i="4"/>
  <c r="I17"/>
  <c r="I9"/>
  <c r="E13"/>
  <c r="F19"/>
  <c r="F15"/>
  <c r="F11"/>
  <c r="E19"/>
  <c r="H19"/>
  <c r="E15"/>
  <c r="F17"/>
  <c r="F13"/>
  <c r="F9"/>
  <c r="E9"/>
  <c r="H17" i="1"/>
  <c r="H9"/>
  <c r="I17"/>
  <c r="I9"/>
  <c r="H19"/>
</calcChain>
</file>

<file path=xl/sharedStrings.xml><?xml version="1.0" encoding="utf-8"?>
<sst xmlns="http://schemas.openxmlformats.org/spreadsheetml/2006/main" count="251" uniqueCount="45">
  <si>
    <t>X Start:</t>
  </si>
  <si>
    <t>X End:</t>
  </si>
  <si>
    <t>Decking</t>
  </si>
  <si>
    <t>379, 385</t>
  </si>
  <si>
    <t>380, 386</t>
  </si>
  <si>
    <t>381, 387</t>
  </si>
  <si>
    <t>384, 390</t>
  </si>
  <si>
    <t>383, 389</t>
  </si>
  <si>
    <t>382, 388</t>
  </si>
  <si>
    <t>Rel Start:</t>
  </si>
  <si>
    <t>Rel End:</t>
  </si>
  <si>
    <t>Node</t>
  </si>
  <si>
    <t>Number:</t>
  </si>
  <si>
    <t>Member</t>
  </si>
  <si>
    <t>Coord:</t>
  </si>
  <si>
    <t>2, 8</t>
  </si>
  <si>
    <t>103, 256</t>
  </si>
  <si>
    <t>107, 260</t>
  </si>
  <si>
    <t>99, 252</t>
  </si>
  <si>
    <t>95, 248</t>
  </si>
  <si>
    <t>91, 244</t>
  </si>
  <si>
    <t>4, 10</t>
  </si>
  <si>
    <t>Mag:</t>
  </si>
  <si>
    <t>kips/in</t>
  </si>
  <si>
    <t>Dir:</t>
  </si>
  <si>
    <t>GRAVITY</t>
  </si>
  <si>
    <t>X</t>
  </si>
  <si>
    <t>-&gt;</t>
  </si>
  <si>
    <t>Type:</t>
  </si>
  <si>
    <t>Dist.</t>
  </si>
  <si>
    <t>S1L1</t>
  </si>
  <si>
    <t>Pattern:</t>
  </si>
  <si>
    <t>S1L2</t>
  </si>
  <si>
    <t>M1:</t>
  </si>
  <si>
    <t>M2:</t>
  </si>
  <si>
    <t>S4L1</t>
  </si>
  <si>
    <t>S4L2</t>
  </si>
  <si>
    <t>S2&amp;3L1</t>
  </si>
  <si>
    <t>S2&amp;3L2</t>
  </si>
  <si>
    <t>S5&amp;6L1</t>
  </si>
  <si>
    <t>S5&amp;6L2</t>
  </si>
  <si>
    <t>LateralPreloadA</t>
  </si>
  <si>
    <t>A Side:</t>
  </si>
  <si>
    <t>B Side:</t>
  </si>
  <si>
    <t>LateralPreloadB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</si>
</sst>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1"/>
  <sheetViews>
    <sheetView tabSelected="1" workbookViewId="0">
      <selection activeCell="A33" sqref="A33"/>
    </sheetView>
  </sheetViews>
  <sheetFormatPr defaultRowHeight="15"/>
  <sheetData>
    <row r="1" spans="1:16">
      <c r="E1" t="s">
        <v>31</v>
      </c>
      <c r="F1" s="7" t="s">
        <v>30</v>
      </c>
      <c r="H1" t="s">
        <v>31</v>
      </c>
      <c r="I1" s="7" t="s">
        <v>32</v>
      </c>
      <c r="K1" s="10"/>
      <c r="L1" s="10"/>
      <c r="M1" s="10"/>
      <c r="N1" s="10"/>
      <c r="O1" s="10"/>
      <c r="P1" s="10"/>
    </row>
    <row r="2" spans="1:16">
      <c r="E2" t="s">
        <v>28</v>
      </c>
      <c r="F2" s="7" t="s">
        <v>29</v>
      </c>
      <c r="G2" s="8"/>
      <c r="H2" s="8" t="s">
        <v>28</v>
      </c>
      <c r="I2" s="8" t="str">
        <f>F2</f>
        <v>Dist.</v>
      </c>
      <c r="J2" s="8"/>
      <c r="K2" s="10"/>
      <c r="L2" s="10"/>
      <c r="M2" s="10"/>
      <c r="N2" s="10"/>
      <c r="O2" s="10"/>
      <c r="P2" s="10"/>
    </row>
    <row r="3" spans="1:16">
      <c r="E3" t="s">
        <v>22</v>
      </c>
      <c r="F3" s="7">
        <f>0.001/36</f>
        <v>2.7777777777777779E-5</v>
      </c>
      <c r="G3" t="s">
        <v>23</v>
      </c>
      <c r="H3" t="s">
        <v>22</v>
      </c>
      <c r="I3" s="7">
        <f>0.001/36</f>
        <v>2.7777777777777779E-5</v>
      </c>
      <c r="J3" t="s">
        <v>23</v>
      </c>
      <c r="K3" s="10"/>
      <c r="L3" s="10"/>
      <c r="M3" s="10"/>
      <c r="N3" s="10"/>
      <c r="O3" s="10"/>
      <c r="P3" s="10"/>
    </row>
    <row r="4" spans="1:16">
      <c r="E4" t="s">
        <v>24</v>
      </c>
      <c r="F4" s="7" t="s">
        <v>25</v>
      </c>
      <c r="G4" s="8"/>
      <c r="H4" s="8" t="s">
        <v>24</v>
      </c>
      <c r="I4" s="8" t="str">
        <f>F4</f>
        <v>GRAVITY</v>
      </c>
      <c r="J4" s="8"/>
      <c r="K4" s="10"/>
      <c r="L4" s="10"/>
      <c r="M4" s="10"/>
      <c r="N4" s="10"/>
      <c r="O4" s="10"/>
      <c r="P4" s="10"/>
    </row>
    <row r="5" spans="1:16">
      <c r="A5" s="2" t="s">
        <v>2</v>
      </c>
      <c r="B5" s="2"/>
      <c r="C5" s="2"/>
      <c r="E5" t="s">
        <v>0</v>
      </c>
      <c r="F5" t="s">
        <v>1</v>
      </c>
      <c r="H5" t="s">
        <v>0</v>
      </c>
      <c r="I5" t="s">
        <v>1</v>
      </c>
      <c r="K5" s="10"/>
      <c r="L5" s="10"/>
      <c r="M5" s="10"/>
      <c r="N5" s="10"/>
      <c r="O5" s="10"/>
      <c r="P5" s="10"/>
    </row>
    <row r="6" spans="1:16">
      <c r="A6" s="1" t="s">
        <v>11</v>
      </c>
      <c r="B6" s="1" t="s">
        <v>26</v>
      </c>
      <c r="C6" s="1" t="s">
        <v>13</v>
      </c>
      <c r="D6" s="9" t="s">
        <v>33</v>
      </c>
      <c r="E6" s="7">
        <f>6*12+6</f>
        <v>78</v>
      </c>
      <c r="F6">
        <f>E6+36</f>
        <v>114</v>
      </c>
      <c r="G6" s="9" t="s">
        <v>34</v>
      </c>
      <c r="H6" s="7">
        <f>3*12</f>
        <v>36</v>
      </c>
      <c r="I6">
        <f>H6+36</f>
        <v>72</v>
      </c>
      <c r="K6" s="10"/>
      <c r="L6" s="10"/>
      <c r="M6" s="10"/>
      <c r="N6" s="10"/>
      <c r="O6" s="10"/>
      <c r="P6" s="10"/>
    </row>
    <row r="7" spans="1:16">
      <c r="A7" s="4" t="s">
        <v>12</v>
      </c>
      <c r="B7" s="4" t="s">
        <v>14</v>
      </c>
      <c r="C7" s="4" t="s">
        <v>12</v>
      </c>
      <c r="E7" s="5" t="s">
        <v>9</v>
      </c>
      <c r="F7" s="5" t="s">
        <v>10</v>
      </c>
      <c r="H7" s="5" t="s">
        <v>9</v>
      </c>
      <c r="I7" s="5" t="s">
        <v>10</v>
      </c>
      <c r="K7" s="10"/>
      <c r="L7" s="10"/>
      <c r="M7" s="10"/>
      <c r="N7" s="10"/>
      <c r="O7" s="10"/>
      <c r="P7" s="10"/>
    </row>
    <row r="8" spans="1:16">
      <c r="A8" t="s">
        <v>15</v>
      </c>
      <c r="B8">
        <v>0</v>
      </c>
      <c r="K8" s="10"/>
      <c r="L8" s="10"/>
      <c r="M8" s="10"/>
      <c r="N8" s="10"/>
      <c r="O8" s="10"/>
      <c r="P8" s="10"/>
    </row>
    <row r="9" spans="1:16">
      <c r="C9" s="6" t="s">
        <v>3</v>
      </c>
      <c r="D9" s="3" t="s">
        <v>27</v>
      </c>
      <c r="E9" s="6" t="str">
        <f>IF((E$6&lt;$B10)*(F$6&gt;$B8),IF(E$6&gt;$B8,((E$6-$B8)/($B10-$B8)),0),"N/A")</f>
        <v>N/A</v>
      </c>
      <c r="F9" s="6" t="str">
        <f>IF((E$6&lt;$B10)*(F$6&gt;$B8),IF(F$6&lt;$B10,((F$6-$B8)/($B10-$B8)),1),"N/A")</f>
        <v>N/A</v>
      </c>
      <c r="H9" s="6" t="str">
        <f>IF((H$6&lt;$B10)*(I$6&gt;$B8),IF(H$6&gt;$B8,((H$6-$B8)/($B10-$B8)),0),"N/A")</f>
        <v>N/A</v>
      </c>
      <c r="I9" s="6" t="str">
        <f>IF((H$6&lt;$B10)*(I$6&gt;$B8),IF(I$6&lt;$B10,((I$6-$B8)/($B10-$B8)),1),"N/A")</f>
        <v>N/A</v>
      </c>
      <c r="K9" s="10"/>
      <c r="L9" s="10"/>
      <c r="M9" s="10"/>
      <c r="N9" s="10"/>
      <c r="O9" s="10"/>
      <c r="P9" s="10"/>
    </row>
    <row r="10" spans="1:16">
      <c r="A10" t="s">
        <v>16</v>
      </c>
      <c r="B10">
        <v>32.5</v>
      </c>
      <c r="D10" s="3"/>
      <c r="K10" s="10"/>
      <c r="L10" s="10"/>
      <c r="M10" s="10"/>
      <c r="N10" s="10"/>
      <c r="O10" s="10"/>
      <c r="P10" s="10"/>
    </row>
    <row r="11" spans="1:16">
      <c r="C11" s="6" t="s">
        <v>4</v>
      </c>
      <c r="D11" s="3" t="s">
        <v>27</v>
      </c>
      <c r="E11" s="6" t="str">
        <f>IF((E$6&lt;$B12)*(F$6&gt;$B10),IF(E$6&gt;$B10,((E$6-$B10)/($B12-$B10)),0),"N/A")</f>
        <v>N/A</v>
      </c>
      <c r="F11" s="6" t="str">
        <f>IF((E$6&lt;$B12)*(F$6&gt;$B10),IF(F$6&lt;$B12,((F$6-$B10)/($B12-$B10)),1),"N/A")</f>
        <v>N/A</v>
      </c>
      <c r="H11" s="6">
        <f>IF((H$6&lt;$B12)*(I$6&gt;$B10),IF(H$6&gt;$B10,((H$6-$B10)/($B12-$B10)),0),"N/A")</f>
        <v>0.1</v>
      </c>
      <c r="I11" s="6">
        <f>IF((H$6&lt;$B12)*(I$6&gt;$B10),IF(I$6&lt;$B12,((I$6-$B10)/($B12-$B10)),1),"N/A")</f>
        <v>1</v>
      </c>
      <c r="K11" s="10"/>
      <c r="L11" s="10"/>
      <c r="M11" s="10"/>
      <c r="N11" s="10"/>
      <c r="O11" s="10"/>
      <c r="P11" s="10"/>
    </row>
    <row r="12" spans="1:16">
      <c r="A12" t="s">
        <v>17</v>
      </c>
      <c r="B12">
        <v>67.5</v>
      </c>
      <c r="D12" s="3"/>
      <c r="K12" s="10"/>
      <c r="L12" s="10"/>
      <c r="M12" s="10"/>
      <c r="N12" s="10"/>
      <c r="O12" s="10"/>
      <c r="P12" s="10"/>
    </row>
    <row r="13" spans="1:16">
      <c r="C13" s="6" t="s">
        <v>5</v>
      </c>
      <c r="D13" s="3" t="s">
        <v>27</v>
      </c>
      <c r="E13" s="6">
        <f>IF((E$6&lt;$B14)*(F$6&gt;$B12),IF(E$6&gt;$B12,((E$6-$B12)/($B14-$B12)),0),"N/A")</f>
        <v>0.3</v>
      </c>
      <c r="F13" s="6">
        <f>IF((E$6&lt;$B14)*(F$6&gt;$B12),IF(F$6&lt;$B14,((F$6-$B12)/($B14-$B12)),1),"N/A")</f>
        <v>1</v>
      </c>
      <c r="H13" s="6">
        <f>IF((H$6&lt;$B14)*(I$6&gt;$B12),IF(H$6&gt;$B12,((H$6-$B12)/($B14-$B12)),0),"N/A")</f>
        <v>0</v>
      </c>
      <c r="I13" s="6">
        <f>IF((H$6&lt;$B14)*(I$6&gt;$B12),IF(I$6&lt;$B14,((I$6-$B12)/($B14-$B12)),1),"N/A")</f>
        <v>0.12857142857142856</v>
      </c>
      <c r="K13" s="10"/>
      <c r="L13" s="10"/>
      <c r="M13" s="10"/>
      <c r="N13" s="10"/>
      <c r="O13" s="10"/>
      <c r="P13" s="10"/>
    </row>
    <row r="14" spans="1:16">
      <c r="A14" t="s">
        <v>18</v>
      </c>
      <c r="B14">
        <v>102.5</v>
      </c>
      <c r="D14" s="3"/>
      <c r="K14" s="10"/>
      <c r="L14" s="10"/>
      <c r="M14" s="10"/>
      <c r="N14" s="10"/>
      <c r="O14" s="10"/>
      <c r="P14" s="10"/>
    </row>
    <row r="15" spans="1:16">
      <c r="C15" s="6" t="s">
        <v>6</v>
      </c>
      <c r="D15" s="3" t="s">
        <v>27</v>
      </c>
      <c r="E15" s="6">
        <f>IF((E$6&lt;$B16)*(F$6&gt;$B14),IF(E$6&gt;$B14,((E$6-$B14)/($B16-$B14)),0),"N/A")</f>
        <v>0</v>
      </c>
      <c r="F15" s="6">
        <f>IF((E$6&lt;$B16)*(F$6&gt;$B14),IF(F$6&lt;$B16,((F$6-$B14)/($B16-$B14)),1),"N/A")</f>
        <v>0.32857142857142857</v>
      </c>
      <c r="H15" s="6" t="str">
        <f>IF((H$6&lt;$B16)*(I$6&gt;$B14),IF(H$6&gt;$B14,((H$6-$B14)/($B16-$B14)),0),"N/A")</f>
        <v>N/A</v>
      </c>
      <c r="I15" s="6" t="str">
        <f>IF((H$6&lt;$B16)*(I$6&gt;$B14),IF(I$6&lt;$B16,((I$6-$B14)/($B16-$B14)),1),"N/A")</f>
        <v>N/A</v>
      </c>
      <c r="K15" s="10"/>
      <c r="L15" s="10"/>
      <c r="M15" s="10"/>
      <c r="N15" s="10"/>
      <c r="O15" s="10"/>
      <c r="P15" s="10"/>
    </row>
    <row r="16" spans="1:16">
      <c r="A16" t="s">
        <v>19</v>
      </c>
      <c r="B16">
        <v>137.5</v>
      </c>
      <c r="D16" s="3"/>
      <c r="K16" s="10"/>
      <c r="L16" s="10"/>
      <c r="M16" s="10"/>
      <c r="N16" s="10"/>
      <c r="O16" s="10"/>
      <c r="P16" s="10"/>
    </row>
    <row r="17" spans="1:16">
      <c r="C17" s="6" t="s">
        <v>7</v>
      </c>
      <c r="D17" s="3" t="s">
        <v>27</v>
      </c>
      <c r="E17" s="6" t="str">
        <f>IF((E$6&lt;$B18)*(F$6&gt;$B16),IF(E$6&gt;$B16,((E$6-$B16)/($B18-$B16)),0),"N/A")</f>
        <v>N/A</v>
      </c>
      <c r="F17" s="6" t="str">
        <f>IF((E$6&lt;$B18)*(F$6&gt;$B16),IF(F$6&lt;$B18,((F$6-$B16)/($B18-$B16)),1),"N/A")</f>
        <v>N/A</v>
      </c>
      <c r="H17" s="6" t="str">
        <f>IF((H$6&lt;$B18)*(I$6&gt;$B16),IF(H$6&gt;$B16,((H$6-$B16)/($B18-$B16)),0),"N/A")</f>
        <v>N/A</v>
      </c>
      <c r="I17" s="6" t="str">
        <f>IF((H$6&lt;$B18)*(I$6&gt;$B16),IF(I$6&lt;$B18,((I$6-$B16)/($B18-$B16)),1),"N/A")</f>
        <v>N/A</v>
      </c>
      <c r="K17" s="10"/>
      <c r="L17" s="10"/>
      <c r="M17" s="10"/>
      <c r="N17" s="10"/>
      <c r="O17" s="10"/>
      <c r="P17" s="10"/>
    </row>
    <row r="18" spans="1:16">
      <c r="A18" t="s">
        <v>20</v>
      </c>
      <c r="B18">
        <v>172.5</v>
      </c>
      <c r="D18" s="3"/>
      <c r="K18" s="10"/>
      <c r="L18" s="10"/>
      <c r="M18" s="10"/>
      <c r="N18" s="10"/>
      <c r="O18" s="10"/>
      <c r="P18" s="10"/>
    </row>
    <row r="19" spans="1:16">
      <c r="C19" s="6" t="s">
        <v>8</v>
      </c>
      <c r="D19" s="3" t="s">
        <v>27</v>
      </c>
      <c r="E19" s="6" t="str">
        <f>IF((E$6&lt;$B20)*(F$6&gt;$B18),IF(E$6&gt;$B18,((E$6-$B18)/($B20-$B18)),0),"N/A")</f>
        <v>N/A</v>
      </c>
      <c r="F19" s="6" t="str">
        <f>IF((E$6&lt;$B20)*(F$6&gt;$B18),IF(F$6&lt;$B20,((F$6-$B18)/($B20-$B18)),1),"N/A")</f>
        <v>N/A</v>
      </c>
      <c r="H19" s="6" t="str">
        <f>IF((H$6&lt;$B20)*(I$6&gt;$B18),IF(H$6&gt;$B18,((H$6-$B18)/($B20-$B18)),0),"N/A")</f>
        <v>N/A</v>
      </c>
      <c r="I19" s="6" t="str">
        <f>IF((H$6&lt;$B20)*(I$6&gt;$B18),IF(I$6&lt;$B20,((I$6-$B18)/($B20-$B18)),1),"N/A")</f>
        <v>N/A</v>
      </c>
      <c r="K19" s="10"/>
      <c r="L19" s="10"/>
      <c r="M19" s="10"/>
      <c r="N19" s="10"/>
      <c r="O19" s="10"/>
      <c r="P19" s="10"/>
    </row>
    <row r="20" spans="1:16">
      <c r="A20" t="s">
        <v>21</v>
      </c>
      <c r="B20">
        <v>205</v>
      </c>
      <c r="K20" s="10"/>
      <c r="L20" s="10"/>
      <c r="M20" s="10"/>
      <c r="N20" s="10"/>
      <c r="O20" s="10"/>
      <c r="P20" s="10"/>
    </row>
    <row r="21" spans="1:16">
      <c r="K21" s="10"/>
      <c r="L21" s="10"/>
      <c r="M21" s="10"/>
      <c r="N21" s="10"/>
      <c r="O21" s="10"/>
      <c r="P21" s="10"/>
    </row>
  </sheetData>
  <mergeCells count="1"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I15" sqref="I15"/>
    </sheetView>
  </sheetViews>
  <sheetFormatPr defaultRowHeight="15"/>
  <sheetData>
    <row r="1" spans="1:10">
      <c r="E1" t="s">
        <v>31</v>
      </c>
      <c r="F1" s="7" t="s">
        <v>37</v>
      </c>
      <c r="H1" t="s">
        <v>31</v>
      </c>
      <c r="I1" s="7" t="s">
        <v>38</v>
      </c>
    </row>
    <row r="2" spans="1:10">
      <c r="E2" t="s">
        <v>28</v>
      </c>
      <c r="F2" s="7" t="s">
        <v>29</v>
      </c>
      <c r="H2" s="8" t="s">
        <v>28</v>
      </c>
      <c r="I2" s="8" t="str">
        <f>F2</f>
        <v>Dist.</v>
      </c>
      <c r="J2" s="8"/>
    </row>
    <row r="3" spans="1:10">
      <c r="E3" t="s">
        <v>22</v>
      </c>
      <c r="F3" s="7">
        <f>0.001/36</f>
        <v>2.7777777777777779E-5</v>
      </c>
      <c r="G3" t="s">
        <v>23</v>
      </c>
      <c r="H3" t="s">
        <v>22</v>
      </c>
      <c r="I3" s="7">
        <f>0.001/36</f>
        <v>2.7777777777777779E-5</v>
      </c>
      <c r="J3" t="s">
        <v>23</v>
      </c>
    </row>
    <row r="4" spans="1:10">
      <c r="E4" t="s">
        <v>24</v>
      </c>
      <c r="F4" s="7" t="s">
        <v>25</v>
      </c>
      <c r="H4" s="8" t="s">
        <v>24</v>
      </c>
      <c r="I4" s="8" t="str">
        <f>F4</f>
        <v>GRAVITY</v>
      </c>
      <c r="J4" s="8"/>
    </row>
    <row r="5" spans="1:10">
      <c r="A5" s="2" t="s">
        <v>2</v>
      </c>
      <c r="B5" s="2"/>
      <c r="C5" s="2"/>
      <c r="E5" t="s">
        <v>0</v>
      </c>
      <c r="F5" t="s">
        <v>1</v>
      </c>
      <c r="H5" t="s">
        <v>0</v>
      </c>
      <c r="I5" t="s">
        <v>1</v>
      </c>
    </row>
    <row r="6" spans="1:10">
      <c r="A6" s="1" t="s">
        <v>11</v>
      </c>
      <c r="B6" s="1" t="s">
        <v>26</v>
      </c>
      <c r="C6" s="1" t="s">
        <v>13</v>
      </c>
      <c r="D6" s="9" t="s">
        <v>33</v>
      </c>
      <c r="E6" s="7">
        <f>9*12+1</f>
        <v>109</v>
      </c>
      <c r="F6">
        <f>E6+36</f>
        <v>145</v>
      </c>
      <c r="G6" s="9" t="s">
        <v>34</v>
      </c>
      <c r="H6" s="7">
        <f>5*12+11</f>
        <v>71</v>
      </c>
      <c r="I6">
        <f>H6+36</f>
        <v>107</v>
      </c>
    </row>
    <row r="7" spans="1:10">
      <c r="A7" s="4" t="s">
        <v>12</v>
      </c>
      <c r="B7" s="4" t="s">
        <v>14</v>
      </c>
      <c r="C7" s="4" t="s">
        <v>12</v>
      </c>
      <c r="E7" s="5" t="s">
        <v>9</v>
      </c>
      <c r="F7" s="5" t="s">
        <v>10</v>
      </c>
      <c r="H7" s="5" t="s">
        <v>9</v>
      </c>
      <c r="I7" s="5" t="s">
        <v>10</v>
      </c>
    </row>
    <row r="8" spans="1:10">
      <c r="A8" t="s">
        <v>15</v>
      </c>
      <c r="B8">
        <v>0</v>
      </c>
    </row>
    <row r="9" spans="1:10">
      <c r="C9" s="6" t="s">
        <v>3</v>
      </c>
      <c r="D9" s="3" t="s">
        <v>27</v>
      </c>
      <c r="E9" s="6" t="str">
        <f>IF((E$6&lt;$B10)*(F$6&gt;$B8),IF(E$6&gt;$B8,((E$6-$B8)/($B10-$B8)),0),"N/A")</f>
        <v>N/A</v>
      </c>
      <c r="F9" s="6" t="str">
        <f>IF((E$6&lt;$B10)*(F$6&gt;$B8),IF(F$6&lt;$B10,((F$6-$B8)/($B10-$B8)),1),"N/A")</f>
        <v>N/A</v>
      </c>
      <c r="H9" s="6" t="str">
        <f>IF((H$6&lt;$B10)*(I$6&gt;$B8),IF(H$6&gt;$B8,((H$6-$B8)/($B10-$B8)),0),"N/A")</f>
        <v>N/A</v>
      </c>
      <c r="I9" s="6" t="str">
        <f>IF((H$6&lt;$B10)*(I$6&gt;$B8),IF(I$6&lt;$B10,((I$6-$B8)/($B10-$B8)),1),"N/A")</f>
        <v>N/A</v>
      </c>
    </row>
    <row r="10" spans="1:10">
      <c r="A10" t="s">
        <v>16</v>
      </c>
      <c r="B10">
        <v>32.5</v>
      </c>
      <c r="D10" s="3"/>
    </row>
    <row r="11" spans="1:10">
      <c r="C11" s="6" t="s">
        <v>4</v>
      </c>
      <c r="D11" s="3" t="s">
        <v>27</v>
      </c>
      <c r="E11" s="6" t="str">
        <f>IF((E$6&lt;$B12)*(F$6&gt;$B10),IF(E$6&gt;$B10,((E$6-$B10)/($B12-$B10)),0),"N/A")</f>
        <v>N/A</v>
      </c>
      <c r="F11" s="6" t="str">
        <f>IF((E$6&lt;$B12)*(F$6&gt;$B10),IF(F$6&lt;$B12,((F$6-$B10)/($B12-$B10)),1),"N/A")</f>
        <v>N/A</v>
      </c>
      <c r="H11" s="6" t="str">
        <f>IF((H$6&lt;$B12)*(I$6&gt;$B10),IF(H$6&gt;$B10,((H$6-$B10)/($B12-$B10)),0),"N/A")</f>
        <v>N/A</v>
      </c>
      <c r="I11" s="6" t="str">
        <f>IF((H$6&lt;$B12)*(I$6&gt;$B10),IF(I$6&lt;$B12,((I$6-$B10)/($B12-$B10)),1),"N/A")</f>
        <v>N/A</v>
      </c>
    </row>
    <row r="12" spans="1:10">
      <c r="A12" t="s">
        <v>17</v>
      </c>
      <c r="B12">
        <v>67.5</v>
      </c>
      <c r="D12" s="3"/>
    </row>
    <row r="13" spans="1:10">
      <c r="C13" s="6" t="s">
        <v>5</v>
      </c>
      <c r="D13" s="3" t="s">
        <v>27</v>
      </c>
      <c r="E13" s="6" t="str">
        <f>IF((E$6&lt;$B14)*(F$6&gt;$B12),IF(E$6&gt;$B12,((E$6-$B12)/($B14-$B12)),0),"N/A")</f>
        <v>N/A</v>
      </c>
      <c r="F13" s="6" t="str">
        <f>IF((E$6&lt;$B14)*(F$6&gt;$B12),IF(F$6&lt;$B14,((F$6-$B12)/($B14-$B12)),1),"N/A")</f>
        <v>N/A</v>
      </c>
      <c r="H13" s="6">
        <f>IF((H$6&lt;$B14)*(I$6&gt;$B12),IF(H$6&gt;$B12,((H$6-$B12)/($B14-$B12)),0),"N/A")</f>
        <v>0.1</v>
      </c>
      <c r="I13" s="6">
        <f>IF((H$6&lt;$B14)*(I$6&gt;$B12),IF(I$6&lt;$B14,((I$6-$B12)/($B14-$B12)),1),"N/A")</f>
        <v>1</v>
      </c>
    </row>
    <row r="14" spans="1:10">
      <c r="A14" t="s">
        <v>18</v>
      </c>
      <c r="B14">
        <v>102.5</v>
      </c>
      <c r="D14" s="3"/>
    </row>
    <row r="15" spans="1:10">
      <c r="C15" s="6" t="s">
        <v>6</v>
      </c>
      <c r="D15" s="3" t="s">
        <v>27</v>
      </c>
      <c r="E15" s="6">
        <f>IF((E$6&lt;$B16)*(F$6&gt;$B14),IF(E$6&gt;$B14,((E$6-$B14)/($B16-$B14)),0),"N/A")</f>
        <v>0.18571428571428572</v>
      </c>
      <c r="F15" s="6">
        <f>IF((E$6&lt;$B16)*(F$6&gt;$B14),IF(F$6&lt;$B16,((F$6-$B14)/($B16-$B14)),1),"N/A")</f>
        <v>1</v>
      </c>
      <c r="H15" s="6">
        <f>IF((H$6&lt;$B16)*(I$6&gt;$B14),IF(H$6&gt;$B14,((H$6-$B14)/($B16-$B14)),0),"N/A")</f>
        <v>0</v>
      </c>
      <c r="I15" s="6">
        <f>IF((H$6&lt;$B16)*(I$6&gt;$B14),IF(I$6&lt;$B16,((I$6-$B14)/($B16-$B14)),1),"N/A")</f>
        <v>0.12857142857142856</v>
      </c>
    </row>
    <row r="16" spans="1:10">
      <c r="A16" t="s">
        <v>19</v>
      </c>
      <c r="B16">
        <v>137.5</v>
      </c>
      <c r="D16" s="3"/>
    </row>
    <row r="17" spans="1:9">
      <c r="C17" s="6" t="s">
        <v>7</v>
      </c>
      <c r="D17" s="3" t="s">
        <v>27</v>
      </c>
      <c r="E17" s="6">
        <f>IF((E$6&lt;$B18)*(F$6&gt;$B16),IF(E$6&gt;$B16,((E$6-$B16)/($B18-$B16)),0),"N/A")</f>
        <v>0</v>
      </c>
      <c r="F17" s="6">
        <f>IF((E$6&lt;$B18)*(F$6&gt;$B16),IF(F$6&lt;$B18,((F$6-$B16)/($B18-$B16)),1),"N/A")</f>
        <v>0.21428571428571427</v>
      </c>
      <c r="H17" s="6" t="str">
        <f>IF((H$6&lt;$B18)*(I$6&gt;$B16),IF(H$6&gt;$B16,((H$6-$B16)/($B18-$B16)),0),"N/A")</f>
        <v>N/A</v>
      </c>
      <c r="I17" s="6" t="str">
        <f>IF((H$6&lt;$B18)*(I$6&gt;$B16),IF(I$6&lt;$B18,((I$6-$B16)/($B18-$B16)),1),"N/A")</f>
        <v>N/A</v>
      </c>
    </row>
    <row r="18" spans="1:9">
      <c r="A18" t="s">
        <v>20</v>
      </c>
      <c r="B18">
        <v>172.5</v>
      </c>
      <c r="D18" s="3"/>
    </row>
    <row r="19" spans="1:9">
      <c r="C19" s="6" t="s">
        <v>8</v>
      </c>
      <c r="D19" s="3" t="s">
        <v>27</v>
      </c>
      <c r="E19" s="6" t="str">
        <f>IF((E$6&lt;$B20)*(F$6&gt;$B18),IF(E$6&gt;$B18,((E$6-$B18)/($B20-$B18)),0),"N/A")</f>
        <v>N/A</v>
      </c>
      <c r="F19" s="6" t="str">
        <f>IF((E$6&lt;$B20)*(F$6&gt;$B18),IF(F$6&lt;$B20,((F$6-$B18)/($B20-$B18)),1),"N/A")</f>
        <v>N/A</v>
      </c>
      <c r="H19" s="6" t="str">
        <f>IF((H$6&lt;$B20)*(I$6&gt;$B18),IF(H$6&gt;$B18,((H$6-$B18)/($B20-$B18)),0),"N/A")</f>
        <v>N/A</v>
      </c>
      <c r="I19" s="6" t="str">
        <f>IF((H$6&lt;$B20)*(I$6&gt;$B18),IF(I$6&lt;$B20,((I$6-$B18)/($B20-$B18)),1),"N/A")</f>
        <v>N/A</v>
      </c>
    </row>
    <row r="20" spans="1:9">
      <c r="A20" t="s">
        <v>21</v>
      </c>
      <c r="B20">
        <v>205</v>
      </c>
    </row>
  </sheetData>
  <mergeCells count="1"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I13" sqref="I13"/>
    </sheetView>
  </sheetViews>
  <sheetFormatPr defaultRowHeight="15"/>
  <sheetData>
    <row r="1" spans="1:10">
      <c r="E1" t="s">
        <v>31</v>
      </c>
      <c r="F1" s="7" t="s">
        <v>35</v>
      </c>
      <c r="H1" t="s">
        <v>31</v>
      </c>
      <c r="I1" s="7" t="s">
        <v>36</v>
      </c>
    </row>
    <row r="2" spans="1:10">
      <c r="E2" t="s">
        <v>28</v>
      </c>
      <c r="F2" s="7" t="s">
        <v>29</v>
      </c>
      <c r="H2" s="8" t="s">
        <v>28</v>
      </c>
      <c r="I2" s="8" t="str">
        <f>F2</f>
        <v>Dist.</v>
      </c>
      <c r="J2" s="8"/>
    </row>
    <row r="3" spans="1:10">
      <c r="E3" t="s">
        <v>22</v>
      </c>
      <c r="F3" s="7">
        <f>0.001/36</f>
        <v>2.7777777777777779E-5</v>
      </c>
      <c r="G3" t="s">
        <v>23</v>
      </c>
      <c r="H3" t="s">
        <v>22</v>
      </c>
      <c r="I3" s="7">
        <f>0.001/36</f>
        <v>2.7777777777777779E-5</v>
      </c>
      <c r="J3" t="s">
        <v>23</v>
      </c>
    </row>
    <row r="4" spans="1:10">
      <c r="E4" t="s">
        <v>24</v>
      </c>
      <c r="F4" s="7" t="s">
        <v>25</v>
      </c>
      <c r="H4" s="8" t="s">
        <v>24</v>
      </c>
      <c r="I4" s="8" t="str">
        <f>F4</f>
        <v>GRAVITY</v>
      </c>
      <c r="J4" s="8"/>
    </row>
    <row r="5" spans="1:10">
      <c r="A5" s="2" t="s">
        <v>2</v>
      </c>
      <c r="B5" s="2"/>
      <c r="C5" s="2"/>
      <c r="E5" t="s">
        <v>0</v>
      </c>
      <c r="F5" t="s">
        <v>1</v>
      </c>
      <c r="H5" t="s">
        <v>0</v>
      </c>
      <c r="I5" t="s">
        <v>1</v>
      </c>
    </row>
    <row r="6" spans="1:10">
      <c r="A6" s="1" t="s">
        <v>11</v>
      </c>
      <c r="B6" s="1" t="s">
        <v>26</v>
      </c>
      <c r="C6" s="1" t="s">
        <v>13</v>
      </c>
      <c r="D6" s="9" t="s">
        <v>33</v>
      </c>
      <c r="E6" s="7">
        <f>10*12</f>
        <v>120</v>
      </c>
      <c r="F6">
        <f>E6+36</f>
        <v>156</v>
      </c>
      <c r="G6" s="9" t="s">
        <v>34</v>
      </c>
      <c r="H6" s="7">
        <f>5*12+6</f>
        <v>66</v>
      </c>
      <c r="I6">
        <f>H6+36</f>
        <v>102</v>
      </c>
    </row>
    <row r="7" spans="1:10">
      <c r="A7" s="4" t="s">
        <v>12</v>
      </c>
      <c r="B7" s="4" t="s">
        <v>14</v>
      </c>
      <c r="C7" s="4" t="s">
        <v>12</v>
      </c>
      <c r="E7" s="5" t="s">
        <v>9</v>
      </c>
      <c r="F7" s="5" t="s">
        <v>10</v>
      </c>
      <c r="H7" s="5" t="s">
        <v>9</v>
      </c>
      <c r="I7" s="5" t="s">
        <v>10</v>
      </c>
    </row>
    <row r="8" spans="1:10">
      <c r="A8" t="s">
        <v>15</v>
      </c>
      <c r="B8">
        <v>0</v>
      </c>
    </row>
    <row r="9" spans="1:10">
      <c r="C9" s="6" t="s">
        <v>3</v>
      </c>
      <c r="D9" s="3" t="s">
        <v>27</v>
      </c>
      <c r="E9" s="6" t="str">
        <f>IF((E$6&lt;$B10)*(F$6&gt;$B8),IF(E$6&gt;$B8,((E$6-$B8)/($B10-$B8)),0),"N/A")</f>
        <v>N/A</v>
      </c>
      <c r="F9" s="6" t="str">
        <f>IF((E$6&lt;$B10)*(F$6&gt;$B8),IF(F$6&lt;$B10,((F$6-$B8)/($B10-$B8)),1),"N/A")</f>
        <v>N/A</v>
      </c>
      <c r="H9" s="6" t="str">
        <f>IF((H$6&lt;$B10)*(I$6&gt;$B8),IF(H$6&gt;$B8,((H$6-$B8)/($B10-$B8)),0),"N/A")</f>
        <v>N/A</v>
      </c>
      <c r="I9" s="6" t="str">
        <f>IF((H$6&lt;$B10)*(I$6&gt;$B8),IF(I$6&lt;$B10,((I$6-$B8)/($B10-$B8)),1),"N/A")</f>
        <v>N/A</v>
      </c>
    </row>
    <row r="10" spans="1:10">
      <c r="A10" t="s">
        <v>16</v>
      </c>
      <c r="B10">
        <v>32.5</v>
      </c>
      <c r="D10" s="3"/>
    </row>
    <row r="11" spans="1:10">
      <c r="C11" s="6" t="s">
        <v>4</v>
      </c>
      <c r="D11" s="3" t="s">
        <v>27</v>
      </c>
      <c r="E11" s="6" t="str">
        <f>IF((E$6&lt;$B12)*(F$6&gt;$B10),IF(E$6&gt;$B10,((E$6-$B10)/($B12-$B10)),0),"N/A")</f>
        <v>N/A</v>
      </c>
      <c r="F11" s="6" t="str">
        <f>IF((E$6&lt;$B12)*(F$6&gt;$B10),IF(F$6&lt;$B12,((F$6-$B10)/($B12-$B10)),1),"N/A")</f>
        <v>N/A</v>
      </c>
      <c r="H11" s="6">
        <f>IF((H$6&lt;$B12)*(I$6&gt;$B10),IF(H$6&gt;$B10,((H$6-$B10)/($B12-$B10)),0),"N/A")</f>
        <v>0.95714285714285718</v>
      </c>
      <c r="I11" s="6">
        <f>IF((H$6&lt;$B12)*(I$6&gt;$B10),IF(I$6&lt;$B12,((I$6-$B10)/($B12-$B10)),1),"N/A")</f>
        <v>1</v>
      </c>
    </row>
    <row r="12" spans="1:10">
      <c r="A12" t="s">
        <v>17</v>
      </c>
      <c r="B12">
        <v>67.5</v>
      </c>
      <c r="D12" s="3"/>
    </row>
    <row r="13" spans="1:10">
      <c r="C13" s="6" t="s">
        <v>5</v>
      </c>
      <c r="D13" s="3" t="s">
        <v>27</v>
      </c>
      <c r="E13" s="6" t="str">
        <f>IF((E$6&lt;$B14)*(F$6&gt;$B12),IF(E$6&gt;$B12,((E$6-$B12)/($B14-$B12)),0),"N/A")</f>
        <v>N/A</v>
      </c>
      <c r="F13" s="6" t="str">
        <f>IF((E$6&lt;$B14)*(F$6&gt;$B12),IF(F$6&lt;$B14,((F$6-$B12)/($B14-$B12)),1),"N/A")</f>
        <v>N/A</v>
      </c>
      <c r="H13" s="6">
        <f>IF((H$6&lt;$B14)*(I$6&gt;$B12),IF(H$6&gt;$B12,((H$6-$B12)/($B14-$B12)),0),"N/A")</f>
        <v>0</v>
      </c>
      <c r="I13" s="6">
        <f>IF((H$6&lt;$B14)*(I$6&gt;$B12),IF(I$6&lt;$B14,((I$6-$B12)/($B14-$B12)),1),"N/A")</f>
        <v>0.98571428571428577</v>
      </c>
    </row>
    <row r="14" spans="1:10">
      <c r="A14" t="s">
        <v>18</v>
      </c>
      <c r="B14">
        <v>102.5</v>
      </c>
      <c r="D14" s="3"/>
    </row>
    <row r="15" spans="1:10">
      <c r="C15" s="6" t="s">
        <v>6</v>
      </c>
      <c r="D15" s="3" t="s">
        <v>27</v>
      </c>
      <c r="E15" s="6">
        <f>IF((E$6&lt;$B16)*(F$6&gt;$B14),IF(E$6&gt;$B14,((E$6-$B14)/($B16-$B14)),0),"N/A")</f>
        <v>0.5</v>
      </c>
      <c r="F15" s="6">
        <f>IF((E$6&lt;$B16)*(F$6&gt;$B14),IF(F$6&lt;$B16,((F$6-$B14)/($B16-$B14)),1),"N/A")</f>
        <v>1</v>
      </c>
      <c r="H15" s="6" t="str">
        <f>IF((H$6&lt;$B16)*(I$6&gt;$B14),IF(H$6&gt;$B14,((H$6-$B14)/($B16-$B14)),0),"N/A")</f>
        <v>N/A</v>
      </c>
      <c r="I15" s="6" t="str">
        <f>IF((H$6&lt;$B16)*(I$6&gt;$B14),IF(I$6&lt;$B16,((I$6-$B14)/($B16-$B14)),1),"N/A")</f>
        <v>N/A</v>
      </c>
    </row>
    <row r="16" spans="1:10">
      <c r="A16" t="s">
        <v>19</v>
      </c>
      <c r="B16">
        <v>137.5</v>
      </c>
      <c r="D16" s="3"/>
    </row>
    <row r="17" spans="1:9">
      <c r="C17" s="6" t="s">
        <v>7</v>
      </c>
      <c r="D17" s="3" t="s">
        <v>27</v>
      </c>
      <c r="E17" s="6">
        <f>IF((E$6&lt;$B18)*(F$6&gt;$B16),IF(E$6&gt;$B16,((E$6-$B16)/($B18-$B16)),0),"N/A")</f>
        <v>0</v>
      </c>
      <c r="F17" s="6">
        <f>IF((E$6&lt;$B18)*(F$6&gt;$B16),IF(F$6&lt;$B18,((F$6-$B16)/($B18-$B16)),1),"N/A")</f>
        <v>0.52857142857142858</v>
      </c>
      <c r="H17" s="6" t="str">
        <f>IF((H$6&lt;$B18)*(I$6&gt;$B16),IF(H$6&gt;$B16,((H$6-$B16)/($B18-$B16)),0),"N/A")</f>
        <v>N/A</v>
      </c>
      <c r="I17" s="6" t="str">
        <f>IF((H$6&lt;$B18)*(I$6&gt;$B16),IF(I$6&lt;$B18,((I$6-$B16)/($B18-$B16)),1),"N/A")</f>
        <v>N/A</v>
      </c>
    </row>
    <row r="18" spans="1:9">
      <c r="A18" t="s">
        <v>20</v>
      </c>
      <c r="B18">
        <v>172.5</v>
      </c>
      <c r="D18" s="3"/>
    </row>
    <row r="19" spans="1:9">
      <c r="C19" s="6" t="s">
        <v>8</v>
      </c>
      <c r="D19" s="3" t="s">
        <v>27</v>
      </c>
      <c r="E19" s="6" t="str">
        <f>IF((E$6&lt;$B20)*(F$6&gt;$B18),IF(E$6&gt;$B18,((E$6-$B18)/($B20-$B18)),0),"N/A")</f>
        <v>N/A</v>
      </c>
      <c r="F19" s="6" t="str">
        <f>IF((E$6&lt;$B20)*(F$6&gt;$B18),IF(F$6&lt;$B20,((F$6-$B18)/($B20-$B18)),1),"N/A")</f>
        <v>N/A</v>
      </c>
      <c r="H19" s="6" t="str">
        <f>IF((H$6&lt;$B20)*(I$6&gt;$B18),IF(H$6&gt;$B18,((H$6-$B18)/($B20-$B18)),0),"N/A")</f>
        <v>N/A</v>
      </c>
      <c r="I19" s="6" t="str">
        <f>IF((H$6&lt;$B20)*(I$6&gt;$B18),IF(I$6&lt;$B20,((I$6-$B18)/($B20-$B18)),1),"N/A")</f>
        <v>N/A</v>
      </c>
    </row>
    <row r="20" spans="1:9">
      <c r="A20" t="s">
        <v>21</v>
      </c>
      <c r="B20">
        <v>205</v>
      </c>
    </row>
  </sheetData>
  <mergeCells count="1">
    <mergeCell ref="A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I30" sqref="A1:XFD1048576"/>
    </sheetView>
  </sheetViews>
  <sheetFormatPr defaultRowHeight="15"/>
  <sheetData>
    <row r="1" spans="1:10">
      <c r="E1" t="s">
        <v>31</v>
      </c>
      <c r="F1" s="7" t="s">
        <v>39</v>
      </c>
      <c r="H1" t="s">
        <v>31</v>
      </c>
      <c r="I1" s="7" t="s">
        <v>40</v>
      </c>
    </row>
    <row r="2" spans="1:10">
      <c r="E2" t="s">
        <v>28</v>
      </c>
      <c r="F2" s="7" t="s">
        <v>29</v>
      </c>
      <c r="H2" s="8" t="s">
        <v>28</v>
      </c>
      <c r="I2" s="8" t="str">
        <f>F2</f>
        <v>Dist.</v>
      </c>
      <c r="J2" s="8"/>
    </row>
    <row r="3" spans="1:10">
      <c r="E3" t="s">
        <v>22</v>
      </c>
      <c r="F3" s="7">
        <f>0.001/36</f>
        <v>2.7777777777777779E-5</v>
      </c>
      <c r="G3" t="s">
        <v>23</v>
      </c>
      <c r="H3" t="s">
        <v>22</v>
      </c>
      <c r="I3" s="7">
        <f>0.001/36</f>
        <v>2.7777777777777779E-5</v>
      </c>
      <c r="J3" t="s">
        <v>23</v>
      </c>
    </row>
    <row r="4" spans="1:10">
      <c r="E4" t="s">
        <v>24</v>
      </c>
      <c r="F4" s="7" t="s">
        <v>25</v>
      </c>
      <c r="H4" s="8" t="s">
        <v>24</v>
      </c>
      <c r="I4" s="8" t="str">
        <f>F4</f>
        <v>GRAVITY</v>
      </c>
      <c r="J4" s="8"/>
    </row>
    <row r="5" spans="1:10">
      <c r="A5" s="2" t="s">
        <v>2</v>
      </c>
      <c r="B5" s="2"/>
      <c r="C5" s="2"/>
      <c r="E5" t="s">
        <v>0</v>
      </c>
      <c r="F5" t="s">
        <v>1</v>
      </c>
      <c r="H5" t="s">
        <v>0</v>
      </c>
      <c r="I5" t="s">
        <v>1</v>
      </c>
    </row>
    <row r="6" spans="1:10">
      <c r="A6" s="1" t="s">
        <v>11</v>
      </c>
      <c r="B6" s="1" t="s">
        <v>26</v>
      </c>
      <c r="C6" s="1" t="s">
        <v>13</v>
      </c>
      <c r="D6" s="9" t="s">
        <v>33</v>
      </c>
      <c r="E6" s="7">
        <f>10*12+6</f>
        <v>126</v>
      </c>
      <c r="F6">
        <f>E6+36</f>
        <v>162</v>
      </c>
      <c r="G6" s="9" t="s">
        <v>34</v>
      </c>
      <c r="H6" s="7">
        <f>4*12+6</f>
        <v>54</v>
      </c>
      <c r="I6">
        <f>H6+36</f>
        <v>90</v>
      </c>
    </row>
    <row r="7" spans="1:10">
      <c r="A7" s="4" t="s">
        <v>12</v>
      </c>
      <c r="B7" s="4" t="s">
        <v>14</v>
      </c>
      <c r="C7" s="4" t="s">
        <v>12</v>
      </c>
      <c r="E7" s="5" t="s">
        <v>9</v>
      </c>
      <c r="F7" s="5" t="s">
        <v>10</v>
      </c>
      <c r="H7" s="5" t="s">
        <v>9</v>
      </c>
      <c r="I7" s="5" t="s">
        <v>10</v>
      </c>
    </row>
    <row r="8" spans="1:10">
      <c r="A8" t="s">
        <v>15</v>
      </c>
      <c r="B8">
        <v>0</v>
      </c>
    </row>
    <row r="9" spans="1:10">
      <c r="C9" s="6" t="s">
        <v>3</v>
      </c>
      <c r="D9" s="3" t="s">
        <v>27</v>
      </c>
      <c r="E9" s="6" t="str">
        <f>IF((E$6&lt;$B10)*(F$6&gt;$B8),IF(E$6&gt;$B8,((E$6-$B8)/($B10-$B8)),0),"N/A")</f>
        <v>N/A</v>
      </c>
      <c r="F9" s="6" t="str">
        <f>IF((E$6&lt;$B10)*(F$6&gt;$B8),IF(F$6&lt;$B10,((F$6-$B8)/($B10-$B8)),1),"N/A")</f>
        <v>N/A</v>
      </c>
      <c r="H9" s="6" t="str">
        <f>IF((H$6&lt;$B10)*(I$6&gt;$B8),IF(H$6&gt;$B8,((H$6-$B8)/($B10-$B8)),0),"N/A")</f>
        <v>N/A</v>
      </c>
      <c r="I9" s="6" t="str">
        <f>IF((H$6&lt;$B10)*(I$6&gt;$B8),IF(I$6&lt;$B10,((I$6-$B8)/($B10-$B8)),1),"N/A")</f>
        <v>N/A</v>
      </c>
    </row>
    <row r="10" spans="1:10">
      <c r="A10" t="s">
        <v>16</v>
      </c>
      <c r="B10">
        <v>32.5</v>
      </c>
      <c r="D10" s="3"/>
    </row>
    <row r="11" spans="1:10">
      <c r="C11" s="6" t="s">
        <v>4</v>
      </c>
      <c r="D11" s="3" t="s">
        <v>27</v>
      </c>
      <c r="E11" s="6" t="str">
        <f>IF((E$6&lt;$B12)*(F$6&gt;$B10),IF(E$6&gt;$B10,((E$6-$B10)/($B12-$B10)),0),"N/A")</f>
        <v>N/A</v>
      </c>
      <c r="F11" s="6" t="str">
        <f>IF((E$6&lt;$B12)*(F$6&gt;$B10),IF(F$6&lt;$B12,((F$6-$B10)/($B12-$B10)),1),"N/A")</f>
        <v>N/A</v>
      </c>
      <c r="H11" s="6">
        <f>IF((H$6&lt;$B12)*(I$6&gt;$B10),IF(H$6&gt;$B10,((H$6-$B10)/($B12-$B10)),0),"N/A")</f>
        <v>0.61428571428571432</v>
      </c>
      <c r="I11" s="6">
        <f>IF((H$6&lt;$B12)*(I$6&gt;$B10),IF(I$6&lt;$B12,((I$6-$B10)/($B12-$B10)),1),"N/A")</f>
        <v>1</v>
      </c>
    </row>
    <row r="12" spans="1:10">
      <c r="A12" t="s">
        <v>17</v>
      </c>
      <c r="B12">
        <v>67.5</v>
      </c>
      <c r="D12" s="3"/>
    </row>
    <row r="13" spans="1:10">
      <c r="C13" s="6" t="s">
        <v>5</v>
      </c>
      <c r="D13" s="3" t="s">
        <v>27</v>
      </c>
      <c r="E13" s="6" t="str">
        <f>IF((E$6&lt;$B14)*(F$6&gt;$B12),IF(E$6&gt;$B12,((E$6-$B12)/($B14-$B12)),0),"N/A")</f>
        <v>N/A</v>
      </c>
      <c r="F13" s="6" t="str">
        <f>IF((E$6&lt;$B14)*(F$6&gt;$B12),IF(F$6&lt;$B14,((F$6-$B12)/($B14-$B12)),1),"N/A")</f>
        <v>N/A</v>
      </c>
      <c r="H13" s="6">
        <f>IF((H$6&lt;$B14)*(I$6&gt;$B12),IF(H$6&gt;$B12,((H$6-$B12)/($B14-$B12)),0),"N/A")</f>
        <v>0</v>
      </c>
      <c r="I13" s="6">
        <f>IF((H$6&lt;$B14)*(I$6&gt;$B12),IF(I$6&lt;$B14,((I$6-$B12)/($B14-$B12)),1),"N/A")</f>
        <v>0.6428571428571429</v>
      </c>
    </row>
    <row r="14" spans="1:10">
      <c r="A14" t="s">
        <v>18</v>
      </c>
      <c r="B14">
        <v>102.5</v>
      </c>
      <c r="D14" s="3"/>
    </row>
    <row r="15" spans="1:10">
      <c r="C15" s="6" t="s">
        <v>6</v>
      </c>
      <c r="D15" s="3" t="s">
        <v>27</v>
      </c>
      <c r="E15" s="6">
        <f>IF((E$6&lt;$B16)*(F$6&gt;$B14),IF(E$6&gt;$B14,((E$6-$B14)/($B16-$B14)),0),"N/A")</f>
        <v>0.67142857142857137</v>
      </c>
      <c r="F15" s="6">
        <f>IF((E$6&lt;$B16)*(F$6&gt;$B14),IF(F$6&lt;$B16,((F$6-$B14)/($B16-$B14)),1),"N/A")</f>
        <v>1</v>
      </c>
      <c r="H15" s="6" t="str">
        <f>IF((H$6&lt;$B16)*(I$6&gt;$B14),IF(H$6&gt;$B14,((H$6-$B14)/($B16-$B14)),0),"N/A")</f>
        <v>N/A</v>
      </c>
      <c r="I15" s="6" t="str">
        <f>IF((H$6&lt;$B16)*(I$6&gt;$B14),IF(I$6&lt;$B16,((I$6-$B14)/($B16-$B14)),1),"N/A")</f>
        <v>N/A</v>
      </c>
    </row>
    <row r="16" spans="1:10">
      <c r="A16" t="s">
        <v>19</v>
      </c>
      <c r="B16">
        <v>137.5</v>
      </c>
      <c r="D16" s="3"/>
    </row>
    <row r="17" spans="1:9">
      <c r="C17" s="6" t="s">
        <v>7</v>
      </c>
      <c r="D17" s="3" t="s">
        <v>27</v>
      </c>
      <c r="E17" s="6">
        <f>IF((E$6&lt;$B18)*(F$6&gt;$B16),IF(E$6&gt;$B16,((E$6-$B16)/($B18-$B16)),0),"N/A")</f>
        <v>0</v>
      </c>
      <c r="F17" s="6">
        <f>IF((E$6&lt;$B18)*(F$6&gt;$B16),IF(F$6&lt;$B18,((F$6-$B16)/($B18-$B16)),1),"N/A")</f>
        <v>0.7</v>
      </c>
      <c r="H17" s="6" t="str">
        <f>IF((H$6&lt;$B18)*(I$6&gt;$B16),IF(H$6&gt;$B16,((H$6-$B16)/($B18-$B16)),0),"N/A")</f>
        <v>N/A</v>
      </c>
      <c r="I17" s="6" t="str">
        <f>IF((H$6&lt;$B18)*(I$6&gt;$B16),IF(I$6&lt;$B18,((I$6-$B16)/($B18-$B16)),1),"N/A")</f>
        <v>N/A</v>
      </c>
    </row>
    <row r="18" spans="1:9">
      <c r="A18" t="s">
        <v>20</v>
      </c>
      <c r="B18">
        <v>172.5</v>
      </c>
      <c r="D18" s="3"/>
    </row>
    <row r="19" spans="1:9">
      <c r="C19" s="6" t="s">
        <v>8</v>
      </c>
      <c r="D19" s="3" t="s">
        <v>27</v>
      </c>
      <c r="E19" s="6" t="str">
        <f>IF((E$6&lt;$B20)*(F$6&gt;$B18),IF(E$6&gt;$B18,((E$6-$B18)/($B20-$B18)),0),"N/A")</f>
        <v>N/A</v>
      </c>
      <c r="F19" s="6" t="str">
        <f>IF((E$6&lt;$B20)*(F$6&gt;$B18),IF(F$6&lt;$B20,((F$6-$B18)/($B20-$B18)),1),"N/A")</f>
        <v>N/A</v>
      </c>
      <c r="H19" s="6" t="str">
        <f>IF((H$6&lt;$B20)*(I$6&gt;$B18),IF(H$6&gt;$B18,((H$6-$B18)/($B20-$B18)),0),"N/A")</f>
        <v>N/A</v>
      </c>
      <c r="I19" s="6" t="str">
        <f>IF((H$6&lt;$B20)*(I$6&gt;$B18),IF(I$6&lt;$B20,((I$6-$B18)/($B20-$B18)),1),"N/A")</f>
        <v>N/A</v>
      </c>
    </row>
    <row r="20" spans="1:9">
      <c r="A20" t="s">
        <v>21</v>
      </c>
      <c r="B20">
        <v>205</v>
      </c>
    </row>
  </sheetData>
  <mergeCells count="1">
    <mergeCell ref="A5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M14" sqref="M14"/>
    </sheetView>
  </sheetViews>
  <sheetFormatPr defaultRowHeight="15"/>
  <sheetData>
    <row r="1" spans="1:10">
      <c r="E1" t="s">
        <v>31</v>
      </c>
      <c r="F1" s="7" t="s">
        <v>41</v>
      </c>
      <c r="H1" t="s">
        <v>31</v>
      </c>
      <c r="I1" s="7" t="s">
        <v>44</v>
      </c>
    </row>
    <row r="2" spans="1:10">
      <c r="E2" t="s">
        <v>28</v>
      </c>
      <c r="F2" s="7" t="s">
        <v>29</v>
      </c>
      <c r="H2" t="s">
        <v>28</v>
      </c>
      <c r="I2" s="7" t="s">
        <v>29</v>
      </c>
      <c r="J2" s="8"/>
    </row>
    <row r="3" spans="1:10">
      <c r="E3" t="s">
        <v>22</v>
      </c>
      <c r="F3" s="7">
        <f>0.001/36</f>
        <v>2.7777777777777779E-5</v>
      </c>
      <c r="G3" t="s">
        <v>23</v>
      </c>
      <c r="H3" t="s">
        <v>22</v>
      </c>
      <c r="I3" s="7">
        <f>0.001/36</f>
        <v>2.7777777777777779E-5</v>
      </c>
    </row>
    <row r="4" spans="1:10">
      <c r="E4" t="s">
        <v>24</v>
      </c>
      <c r="F4" s="7" t="s">
        <v>25</v>
      </c>
      <c r="H4" t="s">
        <v>24</v>
      </c>
      <c r="I4" s="7" t="s">
        <v>25</v>
      </c>
      <c r="J4" s="8"/>
    </row>
    <row r="5" spans="1:10">
      <c r="A5" s="2" t="s">
        <v>2</v>
      </c>
      <c r="B5" s="2"/>
      <c r="C5" s="2"/>
      <c r="E5" t="s">
        <v>0</v>
      </c>
      <c r="F5" t="s">
        <v>1</v>
      </c>
      <c r="H5" t="s">
        <v>0</v>
      </c>
      <c r="I5" t="s">
        <v>1</v>
      </c>
    </row>
    <row r="6" spans="1:10">
      <c r="A6" s="1" t="s">
        <v>11</v>
      </c>
      <c r="B6" s="1" t="s">
        <v>26</v>
      </c>
      <c r="C6" s="1" t="s">
        <v>13</v>
      </c>
      <c r="D6" s="9" t="s">
        <v>42</v>
      </c>
      <c r="E6" s="7">
        <f>9*12-1.5*12</f>
        <v>90</v>
      </c>
      <c r="F6">
        <f>E6+36</f>
        <v>126</v>
      </c>
      <c r="G6" s="9" t="s">
        <v>43</v>
      </c>
      <c r="H6" s="7">
        <f>9*12-1.5*12</f>
        <v>90</v>
      </c>
      <c r="I6">
        <f>H6+36</f>
        <v>126</v>
      </c>
    </row>
    <row r="7" spans="1:10">
      <c r="A7" s="4" t="s">
        <v>12</v>
      </c>
      <c r="B7" s="4" t="s">
        <v>14</v>
      </c>
      <c r="C7" s="4" t="s">
        <v>12</v>
      </c>
      <c r="E7" s="5" t="s">
        <v>9</v>
      </c>
      <c r="F7" s="5" t="s">
        <v>10</v>
      </c>
      <c r="H7" s="5" t="s">
        <v>9</v>
      </c>
      <c r="I7" s="5" t="s">
        <v>10</v>
      </c>
    </row>
    <row r="8" spans="1:10">
      <c r="A8" t="s">
        <v>15</v>
      </c>
      <c r="B8">
        <v>0</v>
      </c>
    </row>
    <row r="9" spans="1:10">
      <c r="C9" s="6" t="s">
        <v>3</v>
      </c>
      <c r="D9" s="3" t="s">
        <v>27</v>
      </c>
      <c r="E9" s="6" t="str">
        <f>IF((E$6&lt;$B10)*(F$6&gt;$B8),IF(E$6&gt;$B8,((E$6-$B8)/($B10-$B8)),0),"N/A")</f>
        <v>N/A</v>
      </c>
      <c r="F9" s="6" t="str">
        <f>IF((E$6&lt;$B10)*(F$6&gt;$B8),IF(F$6&lt;$B10,((F$6-$B8)/($B10-$B8)),1),"N/A")</f>
        <v>N/A</v>
      </c>
      <c r="H9" s="6" t="str">
        <f>IF((H$6&lt;$B10)*(I$6&gt;$B8),IF(H$6&gt;$B8,((H$6-$B8)/($B10-$B8)),0),"N/A")</f>
        <v>N/A</v>
      </c>
      <c r="I9" s="6" t="str">
        <f>IF((H$6&lt;$B10)*(I$6&gt;$B8),IF(I$6&lt;$B10,((I$6-$B8)/($B10-$B8)),1),"N/A")</f>
        <v>N/A</v>
      </c>
    </row>
    <row r="10" spans="1:10">
      <c r="A10" t="s">
        <v>16</v>
      </c>
      <c r="B10">
        <v>32.5</v>
      </c>
      <c r="D10" s="3"/>
    </row>
    <row r="11" spans="1:10">
      <c r="C11" s="6" t="s">
        <v>4</v>
      </c>
      <c r="D11" s="3" t="s">
        <v>27</v>
      </c>
      <c r="E11" s="6" t="str">
        <f>IF((E$6&lt;$B12)*(F$6&gt;$B10),IF(E$6&gt;$B10,((E$6-$B10)/($B12-$B10)),0),"N/A")</f>
        <v>N/A</v>
      </c>
      <c r="F11" s="6" t="str">
        <f>IF((E$6&lt;$B12)*(F$6&gt;$B10),IF(F$6&lt;$B12,((F$6-$B10)/($B12-$B10)),1),"N/A")</f>
        <v>N/A</v>
      </c>
      <c r="H11" s="6" t="str">
        <f>IF((H$6&lt;$B12)*(I$6&gt;$B10),IF(H$6&gt;$B10,((H$6-$B10)/($B12-$B10)),0),"N/A")</f>
        <v>N/A</v>
      </c>
      <c r="I11" s="6" t="str">
        <f>IF((H$6&lt;$B12)*(I$6&gt;$B10),IF(I$6&lt;$B12,((I$6-$B10)/($B12-$B10)),1),"N/A")</f>
        <v>N/A</v>
      </c>
    </row>
    <row r="12" spans="1:10">
      <c r="A12" t="s">
        <v>17</v>
      </c>
      <c r="B12">
        <v>67.5</v>
      </c>
      <c r="D12" s="3"/>
    </row>
    <row r="13" spans="1:10">
      <c r="C13" s="6" t="s">
        <v>5</v>
      </c>
      <c r="D13" s="3" t="s">
        <v>27</v>
      </c>
      <c r="E13" s="6">
        <f>IF((E$6&lt;$B14)*(F$6&gt;$B12),IF(E$6&gt;$B12,((E$6-$B12)/($B14-$B12)),0),"N/A")</f>
        <v>0.6428571428571429</v>
      </c>
      <c r="F13" s="6">
        <f>IF((E$6&lt;$B14)*(F$6&gt;$B12),IF(F$6&lt;$B14,((F$6-$B12)/($B14-$B12)),1),"N/A")</f>
        <v>1</v>
      </c>
      <c r="H13" s="6">
        <f>IF((H$6&lt;$B14)*(I$6&gt;$B12),IF(H$6&gt;$B12,((H$6-$B12)/($B14-$B12)),0),"N/A")</f>
        <v>0.6428571428571429</v>
      </c>
      <c r="I13" s="6">
        <f>IF((H$6&lt;$B14)*(I$6&gt;$B12),IF(I$6&lt;$B14,((I$6-$B12)/($B14-$B12)),1),"N/A")</f>
        <v>1</v>
      </c>
    </row>
    <row r="14" spans="1:10">
      <c r="A14" t="s">
        <v>18</v>
      </c>
      <c r="B14">
        <v>102.5</v>
      </c>
      <c r="D14" s="3"/>
    </row>
    <row r="15" spans="1:10">
      <c r="C15" s="6" t="s">
        <v>6</v>
      </c>
      <c r="D15" s="3" t="s">
        <v>27</v>
      </c>
      <c r="E15" s="6">
        <f>IF((E$6&lt;$B16)*(F$6&gt;$B14),IF(E$6&gt;$B14,((E$6-$B14)/($B16-$B14)),0),"N/A")</f>
        <v>0</v>
      </c>
      <c r="F15" s="6">
        <f>IF((E$6&lt;$B16)*(F$6&gt;$B14),IF(F$6&lt;$B16,((F$6-$B14)/($B16-$B14)),1),"N/A")</f>
        <v>0.67142857142857137</v>
      </c>
      <c r="H15" s="6">
        <f>IF((H$6&lt;$B16)*(I$6&gt;$B14),IF(H$6&gt;$B14,((H$6-$B14)/($B16-$B14)),0),"N/A")</f>
        <v>0</v>
      </c>
      <c r="I15" s="6">
        <f>IF((H$6&lt;$B16)*(I$6&gt;$B14),IF(I$6&lt;$B16,((I$6-$B14)/($B16-$B14)),1),"N/A")</f>
        <v>0.67142857142857137</v>
      </c>
    </row>
    <row r="16" spans="1:10">
      <c r="A16" t="s">
        <v>19</v>
      </c>
      <c r="B16">
        <v>137.5</v>
      </c>
      <c r="D16" s="3"/>
    </row>
    <row r="17" spans="1:9">
      <c r="C17" s="6" t="s">
        <v>7</v>
      </c>
      <c r="D17" s="3" t="s">
        <v>27</v>
      </c>
      <c r="E17" s="6" t="str">
        <f>IF((E$6&lt;$B18)*(F$6&gt;$B16),IF(E$6&gt;$B16,((E$6-$B16)/($B18-$B16)),0),"N/A")</f>
        <v>N/A</v>
      </c>
      <c r="F17" s="6" t="str">
        <f>IF((E$6&lt;$B18)*(F$6&gt;$B16),IF(F$6&lt;$B18,((F$6-$B16)/($B18-$B16)),1),"N/A")</f>
        <v>N/A</v>
      </c>
      <c r="H17" s="6" t="str">
        <f>IF((H$6&lt;$B18)*(I$6&gt;$B16),IF(H$6&gt;$B16,((H$6-$B16)/($B18-$B16)),0),"N/A")</f>
        <v>N/A</v>
      </c>
      <c r="I17" s="6" t="str">
        <f>IF((H$6&lt;$B18)*(I$6&gt;$B16),IF(I$6&lt;$B18,((I$6-$B16)/($B18-$B16)),1),"N/A")</f>
        <v>N/A</v>
      </c>
    </row>
    <row r="18" spans="1:9">
      <c r="A18" t="s">
        <v>20</v>
      </c>
      <c r="B18">
        <v>172.5</v>
      </c>
      <c r="D18" s="3"/>
    </row>
    <row r="19" spans="1:9">
      <c r="C19" s="6" t="s">
        <v>8</v>
      </c>
      <c r="D19" s="3" t="s">
        <v>27</v>
      </c>
      <c r="E19" s="6" t="str">
        <f>IF((E$6&lt;$B20)*(F$6&gt;$B18),IF(E$6&gt;$B18,((E$6-$B18)/($B20-$B18)),0),"N/A")</f>
        <v>N/A</v>
      </c>
      <c r="F19" s="6" t="str">
        <f>IF((E$6&lt;$B20)*(F$6&gt;$B18),IF(F$6&lt;$B20,((F$6-$B18)/($B20-$B18)),1),"N/A")</f>
        <v>N/A</v>
      </c>
      <c r="H19" s="6" t="str">
        <f>IF((H$6&lt;$B20)*(I$6&gt;$B18),IF(H$6&gt;$B18,((H$6-$B18)/($B20-$B18)),0),"N/A")</f>
        <v>N/A</v>
      </c>
      <c r="I19" s="6" t="str">
        <f>IF((H$6&lt;$B20)*(I$6&gt;$B18),IF(I$6&lt;$B20,((I$6-$B18)/($B20-$B18)),1),"N/A")</f>
        <v>N/A</v>
      </c>
    </row>
    <row r="20" spans="1:9">
      <c r="A20" t="s">
        <v>21</v>
      </c>
      <c r="B20">
        <v>205</v>
      </c>
    </row>
  </sheetData>
  <mergeCells count="1"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Load Case 1</vt:lpstr>
      <vt:lpstr>Load Cases 2&amp;3</vt:lpstr>
      <vt:lpstr>Load Case 4</vt:lpstr>
      <vt:lpstr>Load Cases 5&amp;6</vt:lpstr>
      <vt:lpstr>Lateral Preload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Giffin</dc:creator>
  <cp:lastModifiedBy>Brian Giffin</cp:lastModifiedBy>
  <dcterms:created xsi:type="dcterms:W3CDTF">2014-08-01T01:04:52Z</dcterms:created>
  <dcterms:modified xsi:type="dcterms:W3CDTF">2014-08-01T06:12:47Z</dcterms:modified>
</cp:coreProperties>
</file>