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270" windowHeight="7515"/>
  </bookViews>
  <sheets>
    <sheet name="CURRENT ANALYSIS" sheetId="1" r:id="rId1"/>
    <sheet name="SAP Tables RAW" sheetId="13" r:id="rId2"/>
  </sheets>
  <calcPr calcId="125725"/>
</workbook>
</file>

<file path=xl/calcChain.xml><?xml version="1.0" encoding="utf-8"?>
<calcChain xmlns="http://schemas.openxmlformats.org/spreadsheetml/2006/main">
  <c r="G31" i="1"/>
  <c r="K30" s="1"/>
  <c r="N31"/>
  <c r="K32" s="1"/>
  <c r="E32"/>
  <c r="E31"/>
  <c r="G12"/>
  <c r="E9"/>
  <c r="E8"/>
  <c r="E13"/>
  <c r="E12"/>
  <c r="H13"/>
  <c r="H12"/>
  <c r="M37" l="1"/>
  <c r="N37" s="1"/>
  <c r="G13"/>
  <c r="D13"/>
  <c r="F13" s="1"/>
  <c r="D12"/>
  <c r="F12" s="1"/>
  <c r="H14"/>
  <c r="G8"/>
  <c r="K7" s="1"/>
  <c r="I13" l="1"/>
  <c r="G14"/>
  <c r="I12"/>
  <c r="F14"/>
  <c r="K37" l="1"/>
  <c r="I14"/>
  <c r="N8"/>
  <c r="K9" s="1"/>
  <c r="M13" l="1"/>
  <c r="N13" l="1"/>
  <c r="K13"/>
  <c r="M12" l="1"/>
  <c r="K12"/>
  <c r="K14" s="1"/>
  <c r="N12" l="1"/>
  <c r="N14" s="1"/>
  <c r="M14"/>
</calcChain>
</file>

<file path=xl/sharedStrings.xml><?xml version="1.0" encoding="utf-8"?>
<sst xmlns="http://schemas.openxmlformats.org/spreadsheetml/2006/main" count="343" uniqueCount="62">
  <si>
    <t>Combination</t>
  </si>
  <si>
    <t>Weight</t>
  </si>
  <si>
    <t>ENV</t>
  </si>
  <si>
    <t>TC1</t>
  </si>
  <si>
    <t>TC2</t>
  </si>
  <si>
    <t>TC5</t>
  </si>
  <si>
    <t>TC6</t>
  </si>
  <si>
    <t>VER_CS</t>
  </si>
  <si>
    <t>TABLE:  Joint Displacements</t>
  </si>
  <si>
    <t>Joint</t>
  </si>
  <si>
    <t>OutputCase</t>
  </si>
  <si>
    <t>CaseType</t>
  </si>
  <si>
    <t>U1</t>
  </si>
  <si>
    <t>U2</t>
  </si>
  <si>
    <t>U3</t>
  </si>
  <si>
    <t>R1</t>
  </si>
  <si>
    <t>R2</t>
  </si>
  <si>
    <t>R3</t>
  </si>
  <si>
    <t>Text</t>
  </si>
  <si>
    <t>in</t>
  </si>
  <si>
    <t>Radians</t>
  </si>
  <si>
    <t>PASS</t>
  </si>
  <si>
    <t>NO PASS</t>
  </si>
  <si>
    <t>DB1</t>
  </si>
  <si>
    <t>DCA</t>
  </si>
  <si>
    <t>DCB</t>
  </si>
  <si>
    <t>DB2</t>
  </si>
  <si>
    <t>Agg. Def.</t>
  </si>
  <si>
    <t>Nº Pieces</t>
  </si>
  <si>
    <t xml:space="preserve"> </t>
  </si>
  <si>
    <t>Lateral Test Back Span</t>
  </si>
  <si>
    <t>Structural Cost (Cs)</t>
  </si>
  <si>
    <t>BRIDGE VERSION:</t>
  </si>
  <si>
    <t>CURRENT BRIDGE ANALYSIS</t>
  </si>
  <si>
    <t>DB</t>
  </si>
  <si>
    <t>Deflection Cost</t>
  </si>
  <si>
    <t>Weight Cost</t>
  </si>
  <si>
    <t>Economy</t>
  </si>
  <si>
    <t>Overall</t>
  </si>
  <si>
    <t>Builders</t>
  </si>
  <si>
    <t>Time</t>
  </si>
  <si>
    <t>B-S Members</t>
  </si>
  <si>
    <t>Lateral Test Cantilever</t>
  </si>
  <si>
    <t>Averages</t>
  </si>
  <si>
    <t>Weight 120%</t>
  </si>
  <si>
    <t>BSpan_Even</t>
  </si>
  <si>
    <t>BSpan_ODD</t>
  </si>
  <si>
    <t>s1=EVEN_full load</t>
  </si>
  <si>
    <t>s1=ODD_full load</t>
  </si>
  <si>
    <t>50 Lat_C_plus weight A</t>
  </si>
  <si>
    <t>50 Lat_B_ plus weight A</t>
  </si>
  <si>
    <t>50 Lat_B_ plus weight B</t>
  </si>
  <si>
    <t>50 Lat_C_ plus weight B</t>
  </si>
  <si>
    <t>TC3</t>
  </si>
  <si>
    <t>TC4</t>
  </si>
  <si>
    <t>TB_Odd</t>
  </si>
  <si>
    <t>TB_Even</t>
  </si>
  <si>
    <t>Load Case Even</t>
  </si>
  <si>
    <t>Load Case Odd</t>
  </si>
  <si>
    <t>VKKN_2.1.0</t>
  </si>
  <si>
    <t>THEORETICAL BRIDGE GOALS</t>
  </si>
  <si>
    <t>VKKN_3.0.0</t>
  </si>
</sst>
</file>

<file path=xl/styles.xml><?xml version="1.0" encoding="utf-8"?>
<styleSheet xmlns="http://schemas.openxmlformats.org/spreadsheetml/2006/main">
  <numFmts count="5">
    <numFmt numFmtId="164" formatCode="&quot;$&quot;#,##0"/>
    <numFmt numFmtId="165" formatCode="0.0000"/>
    <numFmt numFmtId="166" formatCode="&quot;$&quot;#,##0.00"/>
    <numFmt numFmtId="167" formatCode="0.000"/>
    <numFmt numFmtId="168" formatCode="0.0000;[Red]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/>
    <xf numFmtId="0" fontId="1" fillId="0" borderId="23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0" fillId="5" borderId="2" xfId="0" applyNumberForma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7" fontId="0" fillId="6" borderId="2" xfId="0" applyNumberFormat="1" applyFill="1" applyBorder="1"/>
    <xf numFmtId="0" fontId="0" fillId="6" borderId="2" xfId="0" applyFill="1" applyBorder="1"/>
    <xf numFmtId="0" fontId="0" fillId="0" borderId="0" xfId="0"/>
    <xf numFmtId="165" fontId="0" fillId="6" borderId="15" xfId="0" applyNumberFormat="1" applyFill="1" applyBorder="1" applyAlignment="1">
      <alignment horizontal="center" vertical="center"/>
    </xf>
    <xf numFmtId="165" fontId="0" fillId="6" borderId="17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/>
    <xf numFmtId="165" fontId="0" fillId="0" borderId="0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0" fillId="5" borderId="2" xfId="0" applyNumberForma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7" fontId="0" fillId="6" borderId="2" xfId="0" applyNumberFormat="1" applyFill="1" applyBorder="1"/>
    <xf numFmtId="0" fontId="0" fillId="6" borderId="2" xfId="0" applyFill="1" applyBorder="1"/>
    <xf numFmtId="0" fontId="1" fillId="0" borderId="0" xfId="0" applyFont="1" applyBorder="1" applyAlignment="1">
      <alignment horizontal="right" vertical="center"/>
    </xf>
    <xf numFmtId="167" fontId="0" fillId="0" borderId="0" xfId="0" applyNumberFormat="1" applyBorder="1"/>
    <xf numFmtId="165" fontId="7" fillId="0" borderId="0" xfId="0" applyNumberFormat="1" applyFont="1" applyFill="1" applyBorder="1"/>
    <xf numFmtId="165" fontId="7" fillId="0" borderId="0" xfId="0" applyNumberFormat="1" applyFont="1" applyFill="1" applyBorder="1"/>
    <xf numFmtId="168" fontId="7" fillId="0" borderId="0" xfId="0" applyNumberFormat="1" applyFont="1" applyBorder="1"/>
    <xf numFmtId="0" fontId="1" fillId="0" borderId="0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5" fontId="0" fillId="0" borderId="25" xfId="0" applyNumberFormat="1" applyFill="1" applyBorder="1" applyAlignment="1">
      <alignment horizontal="center" vertical="center"/>
    </xf>
    <xf numFmtId="165" fontId="0" fillId="8" borderId="25" xfId="0" applyNumberFormat="1" applyFill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/>
    </xf>
    <xf numFmtId="165" fontId="1" fillId="0" borderId="25" xfId="0" applyNumberFormat="1" applyFont="1" applyBorder="1" applyAlignment="1">
      <alignment horizontal="center" vertical="center"/>
    </xf>
    <xf numFmtId="165" fontId="0" fillId="6" borderId="27" xfId="0" applyNumberFormat="1" applyFill="1" applyBorder="1" applyAlignment="1">
      <alignment horizontal="center" vertical="center"/>
    </xf>
    <xf numFmtId="165" fontId="0" fillId="6" borderId="28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167" fontId="0" fillId="4" borderId="2" xfId="0" applyNumberFormat="1" applyFill="1" applyBorder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3" fillId="0" borderId="18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8"/>
  <sheetViews>
    <sheetView tabSelected="1" zoomScale="110" zoomScaleNormal="110" workbookViewId="0">
      <selection activeCell="A2" sqref="A2"/>
    </sheetView>
  </sheetViews>
  <sheetFormatPr defaultRowHeight="15"/>
  <cols>
    <col min="1" max="1" width="6.42578125" customWidth="1"/>
    <col min="2" max="2" width="6" customWidth="1"/>
    <col min="3" max="3" width="19" customWidth="1"/>
    <col min="4" max="5" width="11.7109375" customWidth="1"/>
    <col min="6" max="6" width="12.5703125" customWidth="1"/>
    <col min="7" max="9" width="11.7109375" customWidth="1"/>
    <col min="10" max="10" width="1.42578125" customWidth="1"/>
    <col min="11" max="11" width="19.28515625" customWidth="1"/>
    <col min="12" max="12" width="1.42578125" style="18" customWidth="1"/>
    <col min="13" max="13" width="17.85546875" customWidth="1"/>
    <col min="14" max="14" width="18" bestFit="1" customWidth="1"/>
    <col min="15" max="15" width="6" customWidth="1"/>
  </cols>
  <sheetData>
    <row r="1" spans="2:15" ht="15.75" customHeight="1" thickBot="1"/>
    <row r="2" spans="2:15" ht="36.75" customHeight="1" thickBot="1">
      <c r="C2" s="108" t="s">
        <v>33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</row>
    <row r="4" spans="2:15" ht="15.75" thickBot="1"/>
    <row r="5" spans="2:1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2:15" ht="19.5" thickBot="1">
      <c r="B6" s="4"/>
      <c r="C6" s="15" t="s">
        <v>32</v>
      </c>
      <c r="D6" s="50" t="s">
        <v>61</v>
      </c>
      <c r="E6" s="5"/>
      <c r="F6" s="5"/>
      <c r="G6" s="5"/>
      <c r="H6" s="5"/>
      <c r="I6" s="5"/>
      <c r="J6" s="5"/>
      <c r="K6" s="5"/>
      <c r="L6" s="23"/>
      <c r="M6" s="5"/>
      <c r="N6" s="5"/>
      <c r="O6" s="6"/>
    </row>
    <row r="7" spans="2:15" ht="15.75" thickBot="1">
      <c r="B7" s="4"/>
      <c r="C7" s="5"/>
      <c r="D7" s="5"/>
      <c r="E7" s="5"/>
      <c r="F7" s="21" t="s">
        <v>1</v>
      </c>
      <c r="G7" s="30">
        <v>124.32</v>
      </c>
      <c r="H7" s="5"/>
      <c r="I7" s="21" t="s">
        <v>36</v>
      </c>
      <c r="J7" s="5"/>
      <c r="K7" s="29">
        <f>$G$8*10000</f>
        <v>1491840</v>
      </c>
      <c r="L7" s="24"/>
      <c r="M7" s="21" t="s">
        <v>39</v>
      </c>
      <c r="N7" s="26">
        <v>4</v>
      </c>
      <c r="O7" s="6"/>
    </row>
    <row r="8" spans="2:15" ht="15.75" thickBot="1">
      <c r="B8" s="4"/>
      <c r="C8" s="21" t="s">
        <v>42</v>
      </c>
      <c r="D8" s="16">
        <v>0.43009999999999998</v>
      </c>
      <c r="E8" s="13" t="str">
        <f>IF(D8&lt;0.35,'SAP Tables RAW'!P2,'SAP Tables RAW'!P1)</f>
        <v>NO PASS</v>
      </c>
      <c r="F8" s="66" t="s">
        <v>44</v>
      </c>
      <c r="G8" s="102">
        <f>G7*1.2</f>
        <v>149.184</v>
      </c>
      <c r="H8" s="5"/>
      <c r="I8" s="5"/>
      <c r="J8" s="5"/>
      <c r="K8" s="5"/>
      <c r="L8" s="23"/>
      <c r="M8" s="21" t="s">
        <v>40</v>
      </c>
      <c r="N8" s="27">
        <f>N9*G9/N7/60</f>
        <v>6.375</v>
      </c>
      <c r="O8" s="6"/>
    </row>
    <row r="9" spans="2:15" ht="15.75" thickBot="1">
      <c r="B9" s="4"/>
      <c r="C9" s="21" t="s">
        <v>30</v>
      </c>
      <c r="D9" s="16">
        <v>0.17460000000000001</v>
      </c>
      <c r="E9" s="47" t="str">
        <f>IF(D9&lt;0.35,'SAP Tables RAW'!P2,'SAP Tables RAW'!P1)</f>
        <v>PASS</v>
      </c>
      <c r="F9" s="21" t="s">
        <v>28</v>
      </c>
      <c r="G9" s="31">
        <v>45</v>
      </c>
      <c r="H9" s="5"/>
      <c r="I9" s="21" t="s">
        <v>37</v>
      </c>
      <c r="J9" s="5"/>
      <c r="K9" s="22">
        <f>N7*N8*50000</f>
        <v>1275000</v>
      </c>
      <c r="L9" s="25"/>
      <c r="M9" s="21" t="s">
        <v>41</v>
      </c>
      <c r="N9" s="12">
        <v>34</v>
      </c>
      <c r="O9" s="6"/>
    </row>
    <row r="10" spans="2:15" ht="15.75" thickBot="1">
      <c r="B10" s="4"/>
      <c r="C10" s="14"/>
      <c r="D10" s="12"/>
      <c r="E10" s="12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2:15" ht="15.75" thickBot="1">
      <c r="B11" s="4"/>
      <c r="C11" s="11"/>
      <c r="D11" s="53" t="s">
        <v>23</v>
      </c>
      <c r="E11" s="96" t="s">
        <v>26</v>
      </c>
      <c r="F11" s="53" t="s">
        <v>34</v>
      </c>
      <c r="G11" s="53" t="s">
        <v>24</v>
      </c>
      <c r="H11" s="53" t="s">
        <v>25</v>
      </c>
      <c r="I11" s="17" t="s">
        <v>27</v>
      </c>
      <c r="J11" s="11" t="s">
        <v>29</v>
      </c>
      <c r="K11" s="20" t="s">
        <v>35</v>
      </c>
      <c r="L11" s="28"/>
      <c r="M11" s="19" t="s">
        <v>31</v>
      </c>
      <c r="N11" s="19" t="s">
        <v>38</v>
      </c>
      <c r="O11" s="6"/>
    </row>
    <row r="12" spans="2:15" ht="30" customHeight="1" thickBot="1">
      <c r="B12" s="4"/>
      <c r="C12" s="75" t="s">
        <v>57</v>
      </c>
      <c r="D12" s="76">
        <f>ABS('SAP Tables RAW'!F85)</f>
        <v>0.134603</v>
      </c>
      <c r="E12" s="77">
        <f>ABS('SAP Tables RAW'!F85-'SAP Tables RAW'!F87)</f>
        <v>1.9961999999999994E-2</v>
      </c>
      <c r="F12" s="33">
        <f>IF(D12&gt;=E12,D12,E12)</f>
        <v>0.134603</v>
      </c>
      <c r="G12" s="33">
        <f>'SAP Tables RAW'!F5-'SAP Tables RAW'!F7</f>
        <v>0.151199</v>
      </c>
      <c r="H12" s="98">
        <f>'SAP Tables RAW'!F75-'SAP Tables RAW'!F77</f>
        <v>0.17585000000000001</v>
      </c>
      <c r="I12" s="92">
        <f>SUM(F12:H12)</f>
        <v>0.46165200000000001</v>
      </c>
      <c r="J12" s="78"/>
      <c r="K12" s="79">
        <f>1000000*I12</f>
        <v>461652</v>
      </c>
      <c r="L12" s="80"/>
      <c r="M12" s="81">
        <f>$G$8*10000+I12*1000000</f>
        <v>1953492</v>
      </c>
      <c r="N12" s="81">
        <f>M12+$K$9</f>
        <v>3228492</v>
      </c>
      <c r="O12" s="6"/>
    </row>
    <row r="13" spans="2:15" ht="30" customHeight="1" thickBot="1">
      <c r="B13" s="4"/>
      <c r="C13" s="75" t="s">
        <v>58</v>
      </c>
      <c r="D13" s="86">
        <f>ABS('SAP Tables RAW'!F66)</f>
        <v>0.10537100000000001</v>
      </c>
      <c r="E13" s="87">
        <f>ABS('SAP Tables RAW'!F66-'SAP Tables RAW'!F68)</f>
        <v>2.5740000000000013E-2</v>
      </c>
      <c r="F13" s="34">
        <f>IF(D13&gt;=E13,D13,E13)</f>
        <v>0.10537100000000001</v>
      </c>
      <c r="G13" s="34">
        <f>'SAP Tables RAW'!F6-'SAP Tables RAW'!F8</f>
        <v>0.151199</v>
      </c>
      <c r="H13" s="99">
        <f>'SAP Tables RAW'!F76-'SAP Tables RAW'!F78</f>
        <v>0.17585000000000001</v>
      </c>
      <c r="I13" s="93">
        <f>SUM(F13:H13)</f>
        <v>0.43242000000000003</v>
      </c>
      <c r="J13" s="78"/>
      <c r="K13" s="83">
        <f>1000000*I13</f>
        <v>432420</v>
      </c>
      <c r="L13" s="80"/>
      <c r="M13" s="82">
        <f>$G$8*10000+I13*1000000</f>
        <v>1924260</v>
      </c>
      <c r="N13" s="82">
        <f>M13+$K$9</f>
        <v>3199260</v>
      </c>
      <c r="O13" s="6"/>
    </row>
    <row r="14" spans="2:15" ht="30" customHeight="1" thickBot="1">
      <c r="B14" s="4"/>
      <c r="C14" s="35"/>
      <c r="D14" s="84"/>
      <c r="E14" s="97" t="s">
        <v>43</v>
      </c>
      <c r="F14" s="90">
        <f>AVERAGE(F12:F13)</f>
        <v>0.11998700000000001</v>
      </c>
      <c r="G14" s="90">
        <f t="shared" ref="G14:I14" si="0">AVERAGE(G12:G13)</f>
        <v>0.151199</v>
      </c>
      <c r="H14" s="90">
        <f t="shared" si="0"/>
        <v>0.17585000000000001</v>
      </c>
      <c r="I14" s="91">
        <f t="shared" si="0"/>
        <v>0.44703599999999999</v>
      </c>
      <c r="J14" s="78"/>
      <c r="K14" s="85">
        <f>AVERAGE(K12:K13)</f>
        <v>447036</v>
      </c>
      <c r="L14" s="80"/>
      <c r="M14" s="89">
        <f>AVERAGE(M12:M13)</f>
        <v>1938876</v>
      </c>
      <c r="N14" s="88">
        <f>AVERAGE(N12:N13)</f>
        <v>3213876</v>
      </c>
      <c r="O14" s="6"/>
    </row>
    <row r="15" spans="2:15" ht="15.75" thickBot="1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</row>
    <row r="17" spans="1:16">
      <c r="A17" s="40"/>
      <c r="B17" s="40"/>
      <c r="C17" s="62"/>
      <c r="D17" s="72"/>
      <c r="E17" s="72"/>
      <c r="F17" s="72"/>
      <c r="G17" s="72"/>
      <c r="H17" s="71"/>
      <c r="I17" s="72"/>
      <c r="J17" s="73"/>
      <c r="K17" s="59"/>
      <c r="L17" s="58"/>
      <c r="M17" s="62"/>
      <c r="N17" s="74"/>
      <c r="O17" s="40"/>
      <c r="P17" s="40"/>
    </row>
    <row r="18" spans="1:16">
      <c r="A18" s="40"/>
      <c r="B18" s="40"/>
      <c r="C18" s="5"/>
      <c r="D18" s="5"/>
      <c r="E18" s="5"/>
      <c r="F18" s="5"/>
      <c r="G18" s="5"/>
      <c r="H18" s="57"/>
      <c r="I18" s="57"/>
      <c r="J18" s="57"/>
      <c r="K18" s="57"/>
      <c r="L18" s="57"/>
      <c r="M18" s="57"/>
      <c r="N18" s="57"/>
      <c r="O18" s="40"/>
      <c r="P18" s="40"/>
    </row>
    <row r="19" spans="1:16">
      <c r="E19" s="95"/>
      <c r="F19" s="95"/>
    </row>
    <row r="20" spans="1:16">
      <c r="D20" s="100"/>
    </row>
    <row r="21" spans="1:16">
      <c r="D21" s="100"/>
    </row>
    <row r="23" spans="1:16">
      <c r="C23" s="10"/>
      <c r="D23" s="95"/>
      <c r="F23" s="95"/>
    </row>
    <row r="24" spans="1:16" ht="15.75" thickBot="1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6" ht="36.75" thickBot="1">
      <c r="B25" s="101"/>
      <c r="C25" s="108" t="s">
        <v>60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101"/>
    </row>
    <row r="26" spans="1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6" ht="15.75" thickBot="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6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8"/>
    </row>
    <row r="29" spans="1:16" ht="15" customHeight="1" thickBot="1">
      <c r="B29" s="39"/>
      <c r="C29" s="49" t="s">
        <v>32</v>
      </c>
      <c r="D29" s="50" t="s">
        <v>59</v>
      </c>
      <c r="E29" s="40"/>
      <c r="F29" s="40"/>
      <c r="G29" s="40"/>
      <c r="H29" s="40"/>
      <c r="I29" s="40"/>
      <c r="J29" s="40"/>
      <c r="K29" s="40"/>
      <c r="L29" s="57"/>
      <c r="M29" s="40"/>
      <c r="N29" s="40"/>
      <c r="O29" s="41"/>
    </row>
    <row r="30" spans="1:16" ht="15.75" thickBot="1">
      <c r="B30" s="39"/>
      <c r="C30" s="40"/>
      <c r="D30" s="40"/>
      <c r="E30" s="40"/>
      <c r="F30" s="55" t="s">
        <v>1</v>
      </c>
      <c r="G30" s="64">
        <v>50</v>
      </c>
      <c r="H30" s="40"/>
      <c r="I30" s="55" t="s">
        <v>36</v>
      </c>
      <c r="J30" s="40"/>
      <c r="K30" s="63">
        <f>$G$31*10000</f>
        <v>600000</v>
      </c>
      <c r="L30" s="58"/>
      <c r="M30" s="55" t="s">
        <v>39</v>
      </c>
      <c r="N30" s="60">
        <v>4</v>
      </c>
      <c r="O30" s="41"/>
    </row>
    <row r="31" spans="1:16" ht="15.75" thickBot="1">
      <c r="B31" s="39"/>
      <c r="C31" s="55" t="s">
        <v>42</v>
      </c>
      <c r="D31" s="51">
        <v>0.55740000000000001</v>
      </c>
      <c r="E31" s="47" t="str">
        <f>IF(D31&lt;0.35,'SAP Tables RAW'!P2,'SAP Tables RAW'!P1)</f>
        <v>NO PASS</v>
      </c>
      <c r="F31" s="66" t="s">
        <v>44</v>
      </c>
      <c r="G31" s="67">
        <f>G30*1.2</f>
        <v>60</v>
      </c>
      <c r="H31" s="40"/>
      <c r="I31" s="40"/>
      <c r="J31" s="40"/>
      <c r="K31" s="40"/>
      <c r="L31" s="57"/>
      <c r="M31" s="55" t="s">
        <v>40</v>
      </c>
      <c r="N31" s="61">
        <f>N32*G32/N30/60</f>
        <v>6.375</v>
      </c>
      <c r="O31" s="41"/>
    </row>
    <row r="32" spans="1:16" ht="15.75" thickBot="1">
      <c r="B32" s="39"/>
      <c r="C32" s="55" t="s">
        <v>30</v>
      </c>
      <c r="D32" s="51">
        <v>0.2384</v>
      </c>
      <c r="E32" s="47" t="str">
        <f>IF(D32&lt;0.35,'SAP Tables RAW'!P2,'SAP Tables RAW'!P1)</f>
        <v>PASS</v>
      </c>
      <c r="F32" s="55" t="s">
        <v>28</v>
      </c>
      <c r="G32" s="65">
        <v>45</v>
      </c>
      <c r="H32" s="40"/>
      <c r="I32" s="55" t="s">
        <v>37</v>
      </c>
      <c r="J32" s="40"/>
      <c r="K32" s="56">
        <f>N30*N31*50000</f>
        <v>1275000</v>
      </c>
      <c r="L32" s="59"/>
      <c r="M32" s="55" t="s">
        <v>41</v>
      </c>
      <c r="N32" s="46">
        <v>34</v>
      </c>
      <c r="O32" s="41"/>
    </row>
    <row r="33" spans="2:15" ht="15.75" thickBot="1">
      <c r="B33" s="39"/>
      <c r="C33" s="48"/>
      <c r="D33" s="46"/>
      <c r="E33" s="46"/>
      <c r="F33" s="40"/>
      <c r="G33" s="40"/>
      <c r="H33" s="40"/>
      <c r="I33" s="40"/>
      <c r="J33" s="40"/>
      <c r="K33" s="40"/>
      <c r="L33" s="40"/>
      <c r="M33" s="40"/>
      <c r="N33" s="40"/>
      <c r="O33" s="41"/>
    </row>
    <row r="34" spans="2:15" ht="15.75" thickBot="1">
      <c r="B34" s="39"/>
      <c r="C34" s="45"/>
      <c r="D34" s="53" t="s">
        <v>23</v>
      </c>
      <c r="E34" s="96" t="s">
        <v>26</v>
      </c>
      <c r="F34" s="53" t="s">
        <v>34</v>
      </c>
      <c r="G34" s="53" t="s">
        <v>24</v>
      </c>
      <c r="H34" s="53" t="s">
        <v>25</v>
      </c>
      <c r="I34" s="52" t="s">
        <v>27</v>
      </c>
      <c r="J34" s="45" t="s">
        <v>29</v>
      </c>
      <c r="K34" s="54" t="s">
        <v>35</v>
      </c>
      <c r="L34" s="62"/>
      <c r="M34" s="53" t="s">
        <v>31</v>
      </c>
      <c r="N34" s="53" t="s">
        <v>38</v>
      </c>
      <c r="O34" s="41"/>
    </row>
    <row r="35" spans="2:15" ht="15.75" thickBot="1">
      <c r="B35" s="39"/>
      <c r="C35" s="75" t="s">
        <v>57</v>
      </c>
      <c r="D35" s="76"/>
      <c r="E35" s="77"/>
      <c r="F35" s="33"/>
      <c r="G35" s="33"/>
      <c r="H35" s="98"/>
      <c r="I35" s="92"/>
      <c r="J35" s="78"/>
      <c r="K35" s="79"/>
      <c r="L35" s="80"/>
      <c r="M35" s="81"/>
      <c r="N35" s="81"/>
      <c r="O35" s="41"/>
    </row>
    <row r="36" spans="2:15" ht="15.75" thickBot="1">
      <c r="B36" s="39"/>
      <c r="C36" s="75" t="s">
        <v>58</v>
      </c>
      <c r="D36" s="86"/>
      <c r="E36" s="87"/>
      <c r="F36" s="34"/>
      <c r="G36" s="34"/>
      <c r="H36" s="99"/>
      <c r="I36" s="93"/>
      <c r="J36" s="78"/>
      <c r="K36" s="83"/>
      <c r="L36" s="80"/>
      <c r="M36" s="82"/>
      <c r="N36" s="82"/>
      <c r="O36" s="41"/>
    </row>
    <row r="37" spans="2:15" ht="15.75" thickBot="1">
      <c r="B37" s="39"/>
      <c r="C37" s="35"/>
      <c r="D37" s="84"/>
      <c r="E37" s="97" t="s">
        <v>43</v>
      </c>
      <c r="F37" s="90"/>
      <c r="G37" s="90"/>
      <c r="H37" s="90"/>
      <c r="I37" s="91">
        <v>0.44700000000000001</v>
      </c>
      <c r="J37" s="78"/>
      <c r="K37" s="85">
        <f t="shared" ref="K37" si="1">1000000*I37</f>
        <v>447000</v>
      </c>
      <c r="L37" s="80"/>
      <c r="M37" s="89">
        <f>$G$31*10000+I37*1000000</f>
        <v>1047000</v>
      </c>
      <c r="N37" s="88">
        <f>M37+K32</f>
        <v>2322000</v>
      </c>
      <c r="O37" s="41"/>
    </row>
    <row r="38" spans="2:15" ht="15.75" thickBot="1"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4"/>
    </row>
    <row r="39" spans="2:15">
      <c r="B39" s="57"/>
      <c r="C39" s="62"/>
      <c r="D39" s="72"/>
      <c r="E39" s="72"/>
      <c r="F39" s="72"/>
      <c r="G39" s="72"/>
      <c r="H39" s="72"/>
      <c r="I39" s="72"/>
      <c r="J39" s="73"/>
      <c r="K39" s="59"/>
      <c r="L39" s="58"/>
      <c r="M39" s="59"/>
      <c r="N39" s="59"/>
      <c r="O39" s="57"/>
    </row>
    <row r="40" spans="2:15">
      <c r="B40" s="57"/>
      <c r="C40" s="62"/>
      <c r="D40" s="72"/>
      <c r="E40" s="72"/>
      <c r="F40" s="72"/>
      <c r="G40" s="72"/>
      <c r="H40" s="72"/>
      <c r="I40" s="72"/>
      <c r="J40" s="73"/>
      <c r="K40" s="59"/>
      <c r="L40" s="58"/>
      <c r="M40" s="59"/>
      <c r="N40" s="59"/>
      <c r="O40" s="57"/>
    </row>
    <row r="41" spans="2:15">
      <c r="B41" s="57"/>
      <c r="C41" s="62"/>
      <c r="D41" s="72"/>
      <c r="E41" s="72"/>
      <c r="F41" s="72"/>
      <c r="G41" s="72"/>
      <c r="H41" s="72"/>
      <c r="I41" s="72"/>
      <c r="J41" s="73"/>
      <c r="K41" s="59"/>
      <c r="L41" s="58"/>
      <c r="M41" s="59"/>
      <c r="N41" s="59"/>
      <c r="O41" s="57"/>
    </row>
    <row r="42" spans="2:15">
      <c r="B42" s="57"/>
      <c r="C42" s="62"/>
      <c r="D42" s="72"/>
      <c r="E42" s="72"/>
      <c r="F42" s="72"/>
      <c r="G42" s="72"/>
      <c r="H42" s="72"/>
      <c r="I42" s="72"/>
      <c r="J42" s="73"/>
      <c r="K42" s="59"/>
      <c r="L42" s="58"/>
      <c r="M42" s="59"/>
      <c r="N42" s="59"/>
      <c r="O42" s="57"/>
    </row>
    <row r="43" spans="2:15">
      <c r="B43" s="57"/>
      <c r="C43" s="62"/>
      <c r="D43" s="72"/>
      <c r="E43" s="72"/>
      <c r="F43" s="72"/>
      <c r="G43" s="72"/>
      <c r="H43" s="72"/>
      <c r="I43" s="72"/>
      <c r="J43" s="73"/>
      <c r="K43" s="59"/>
      <c r="L43" s="58"/>
      <c r="M43" s="59"/>
      <c r="N43" s="59"/>
      <c r="O43" s="57"/>
    </row>
    <row r="44" spans="2:15">
      <c r="B44" s="57"/>
      <c r="C44" s="62"/>
      <c r="D44" s="72"/>
      <c r="E44" s="72"/>
      <c r="F44" s="72"/>
      <c r="G44" s="72"/>
      <c r="H44" s="72"/>
      <c r="I44" s="72"/>
      <c r="J44" s="73"/>
      <c r="K44" s="59"/>
      <c r="L44" s="58"/>
      <c r="M44" s="59"/>
      <c r="N44" s="59"/>
      <c r="O44" s="57"/>
    </row>
    <row r="45" spans="2:15">
      <c r="B45" s="57"/>
      <c r="C45" s="57"/>
      <c r="D45" s="73"/>
      <c r="E45" s="73"/>
      <c r="F45" s="72"/>
      <c r="G45" s="72"/>
      <c r="H45" s="72"/>
      <c r="I45" s="72"/>
      <c r="J45" s="72"/>
      <c r="K45" s="59"/>
      <c r="L45" s="73"/>
      <c r="M45" s="59"/>
      <c r="N45" s="59"/>
      <c r="O45" s="57"/>
    </row>
    <row r="46" spans="2:15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62"/>
      <c r="N46" s="74"/>
      <c r="O46" s="57"/>
    </row>
    <row r="47" spans="2:15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</row>
    <row r="48" spans="2:15"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/>
      <c r="C51" s="32"/>
      <c r="D51" s="32"/>
      <c r="E51" s="40"/>
      <c r="F51" s="40"/>
      <c r="G51" s="40"/>
      <c r="H51" s="40"/>
      <c r="I51" s="40"/>
      <c r="J51" s="32"/>
      <c r="K51" s="32"/>
      <c r="L51" s="32"/>
      <c r="M51" s="32"/>
      <c r="N51" s="32"/>
      <c r="O51" s="32"/>
    </row>
    <row r="52" spans="2:15">
      <c r="B52" s="32"/>
      <c r="C52" s="32"/>
      <c r="D52" s="32"/>
      <c r="E52" s="40"/>
      <c r="F52" s="68"/>
      <c r="G52" s="68"/>
      <c r="H52" s="68"/>
      <c r="I52" s="40"/>
      <c r="J52" s="32"/>
      <c r="K52" s="32"/>
      <c r="L52" s="32"/>
      <c r="M52" s="32"/>
      <c r="N52" s="32"/>
      <c r="O52" s="32"/>
    </row>
    <row r="53" spans="2:15">
      <c r="B53" s="32"/>
      <c r="C53" s="32"/>
      <c r="D53" s="32"/>
      <c r="E53" s="40"/>
      <c r="F53" s="69"/>
      <c r="G53" s="69"/>
      <c r="H53" s="69"/>
      <c r="I53" s="40"/>
      <c r="J53" s="32"/>
      <c r="K53" s="32"/>
      <c r="L53" s="32"/>
      <c r="M53" s="32"/>
      <c r="N53" s="32"/>
      <c r="O53" s="32"/>
    </row>
    <row r="54" spans="2:15">
      <c r="B54" s="32"/>
      <c r="C54" s="32"/>
      <c r="D54" s="32"/>
      <c r="E54" s="40"/>
      <c r="F54" s="69"/>
      <c r="G54" s="70"/>
      <c r="H54" s="69"/>
      <c r="I54" s="40"/>
      <c r="J54" s="32"/>
      <c r="K54" s="32"/>
      <c r="L54" s="32"/>
      <c r="M54" s="32"/>
      <c r="N54" s="32"/>
      <c r="O54" s="32"/>
    </row>
    <row r="55" spans="2:15">
      <c r="B55" s="32"/>
      <c r="C55" s="32"/>
      <c r="D55" s="32"/>
      <c r="E55" s="40"/>
      <c r="F55" s="69"/>
      <c r="G55" s="70"/>
      <c r="H55" s="69"/>
      <c r="I55" s="40"/>
      <c r="J55" s="32"/>
      <c r="K55" s="32"/>
      <c r="L55" s="32"/>
      <c r="M55" s="32"/>
      <c r="N55" s="32"/>
      <c r="O55" s="32"/>
    </row>
    <row r="56" spans="2:15">
      <c r="B56" s="32"/>
      <c r="C56" s="32"/>
      <c r="D56" s="32"/>
      <c r="E56" s="40"/>
      <c r="F56" s="69"/>
      <c r="G56" s="70"/>
      <c r="H56" s="69"/>
      <c r="I56" s="40"/>
      <c r="J56" s="32"/>
      <c r="K56" s="32"/>
      <c r="L56" s="32"/>
      <c r="M56" s="32"/>
      <c r="N56" s="32"/>
      <c r="O56" s="32"/>
    </row>
    <row r="57" spans="2:15">
      <c r="B57" s="32"/>
      <c r="C57" s="32"/>
      <c r="D57" s="32"/>
      <c r="E57" s="40"/>
      <c r="F57" s="69"/>
      <c r="G57" s="70"/>
      <c r="H57" s="69"/>
      <c r="I57" s="40"/>
      <c r="J57" s="32"/>
      <c r="K57" s="32"/>
      <c r="L57" s="32"/>
      <c r="M57" s="32"/>
      <c r="N57" s="32"/>
      <c r="O57" s="32"/>
    </row>
    <row r="58" spans="2:15">
      <c r="B58" s="32"/>
      <c r="C58" s="32"/>
      <c r="D58" s="32"/>
      <c r="E58" s="40"/>
      <c r="F58" s="40"/>
      <c r="G58" s="70"/>
      <c r="H58" s="40"/>
      <c r="I58" s="40"/>
      <c r="J58" s="32"/>
      <c r="K58" s="32"/>
      <c r="L58" s="32"/>
      <c r="M58" s="32"/>
      <c r="N58" s="32"/>
      <c r="O58" s="32"/>
    </row>
    <row r="59" spans="2:15">
      <c r="B59" s="32"/>
      <c r="C59" s="32"/>
      <c r="D59" s="32"/>
      <c r="E59" s="40"/>
      <c r="F59" s="40"/>
      <c r="G59" s="70"/>
      <c r="H59" s="40"/>
      <c r="I59" s="40"/>
      <c r="J59" s="32"/>
      <c r="K59" s="32"/>
      <c r="L59" s="32"/>
      <c r="M59" s="32"/>
      <c r="N59" s="32"/>
      <c r="O59" s="32"/>
    </row>
    <row r="60" spans="2:15">
      <c r="B60" s="32"/>
      <c r="C60" s="32"/>
      <c r="D60" s="32"/>
      <c r="E60" s="40"/>
      <c r="F60" s="40"/>
      <c r="G60" s="40"/>
      <c r="H60" s="40"/>
      <c r="I60" s="40"/>
      <c r="J60" s="32"/>
      <c r="K60" s="32"/>
      <c r="L60" s="32"/>
      <c r="M60" s="32"/>
      <c r="N60" s="32"/>
      <c r="O60" s="32"/>
    </row>
    <row r="61" spans="2:15">
      <c r="B61" s="32"/>
      <c r="C61" s="32"/>
      <c r="D61" s="32"/>
      <c r="E61" s="32"/>
      <c r="F61" s="40"/>
      <c r="G61" s="40"/>
      <c r="H61" s="40"/>
      <c r="I61" s="32"/>
      <c r="J61" s="32"/>
      <c r="K61" s="32"/>
      <c r="L61" s="32"/>
      <c r="M61" s="32"/>
      <c r="N61" s="32"/>
      <c r="O61" s="32"/>
    </row>
    <row r="62" spans="2:1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2:1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2:1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2:1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2:1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2:1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2:1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2:1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2:1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2:15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2:15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2:1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2:1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2:1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2:1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2:1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2:1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</sheetData>
  <mergeCells count="2">
    <mergeCell ref="C2:N2"/>
    <mergeCell ref="C25:N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3"/>
  <sheetViews>
    <sheetView workbookViewId="0">
      <selection sqref="A1:I93"/>
    </sheetView>
  </sheetViews>
  <sheetFormatPr defaultRowHeight="15"/>
  <cols>
    <col min="1" max="1" width="8.7109375" style="94" customWidth="1"/>
    <col min="2" max="2" width="22.5703125" style="94" customWidth="1"/>
    <col min="3" max="3" width="13.5703125" style="94" customWidth="1"/>
    <col min="4" max="9" width="12.7109375" style="94" customWidth="1"/>
  </cols>
  <sheetData>
    <row r="1" spans="1:16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P1" s="95" t="s">
        <v>22</v>
      </c>
    </row>
    <row r="2" spans="1:16">
      <c r="A2" s="106" t="s">
        <v>9</v>
      </c>
      <c r="B2" s="106" t="s">
        <v>10</v>
      </c>
      <c r="C2" s="106" t="s">
        <v>11</v>
      </c>
      <c r="D2" s="106" t="s">
        <v>12</v>
      </c>
      <c r="E2" s="106" t="s">
        <v>13</v>
      </c>
      <c r="F2" s="106" t="s">
        <v>14</v>
      </c>
      <c r="G2" s="106" t="s">
        <v>15</v>
      </c>
      <c r="H2" s="106" t="s">
        <v>16</v>
      </c>
      <c r="I2" s="106" t="s">
        <v>17</v>
      </c>
      <c r="P2" s="95" t="s">
        <v>21</v>
      </c>
    </row>
    <row r="3" spans="1:16">
      <c r="A3" s="107" t="s">
        <v>18</v>
      </c>
      <c r="B3" s="107" t="s">
        <v>18</v>
      </c>
      <c r="C3" s="107" t="s">
        <v>18</v>
      </c>
      <c r="D3" s="107" t="s">
        <v>19</v>
      </c>
      <c r="E3" s="107" t="s">
        <v>19</v>
      </c>
      <c r="F3" s="107" t="s">
        <v>19</v>
      </c>
      <c r="G3" s="107" t="s">
        <v>20</v>
      </c>
      <c r="H3" s="107" t="s">
        <v>20</v>
      </c>
      <c r="I3" s="107" t="s">
        <v>20</v>
      </c>
    </row>
    <row r="4" spans="1:16">
      <c r="A4" s="103" t="s">
        <v>3</v>
      </c>
      <c r="B4" s="103" t="s">
        <v>1</v>
      </c>
      <c r="C4" s="103" t="s">
        <v>0</v>
      </c>
      <c r="D4" s="103">
        <v>1.1039999999999999E-3</v>
      </c>
      <c r="E4" s="103">
        <v>-2.52E-4</v>
      </c>
      <c r="F4" s="103">
        <v>-1.9610000000000001E-3</v>
      </c>
      <c r="G4" s="103">
        <v>4.5000000000000003E-5</v>
      </c>
      <c r="H4" s="103">
        <v>-1.5999999999999999E-5</v>
      </c>
      <c r="I4" s="103">
        <v>6.7050000000000002E-6</v>
      </c>
    </row>
    <row r="5" spans="1:16">
      <c r="A5" s="103" t="s">
        <v>3</v>
      </c>
      <c r="B5" s="103" t="s">
        <v>45</v>
      </c>
      <c r="C5" s="103" t="s">
        <v>0</v>
      </c>
      <c r="D5" s="103">
        <v>-6.9668999999999995E-2</v>
      </c>
      <c r="E5" s="103">
        <v>-5.7999999999999996E-3</v>
      </c>
      <c r="F5" s="103">
        <v>2.6547000000000001E-2</v>
      </c>
      <c r="G5" s="103">
        <v>-5.8399999999999999E-4</v>
      </c>
      <c r="H5" s="103">
        <v>6.8599999999999998E-4</v>
      </c>
      <c r="I5" s="103">
        <v>6.9999999999999994E-5</v>
      </c>
    </row>
    <row r="6" spans="1:16">
      <c r="A6" s="103" t="s">
        <v>3</v>
      </c>
      <c r="B6" s="103" t="s">
        <v>46</v>
      </c>
      <c r="C6" s="103" t="s">
        <v>0</v>
      </c>
      <c r="D6" s="103">
        <v>-3.9815000000000003E-2</v>
      </c>
      <c r="E6" s="103">
        <v>5.6700000000000001E-4</v>
      </c>
      <c r="F6" s="103">
        <v>3.6766E-2</v>
      </c>
      <c r="G6" s="103">
        <v>-7.0699999999999995E-4</v>
      </c>
      <c r="H6" s="103">
        <v>1.2080000000000001E-3</v>
      </c>
      <c r="I6" s="103">
        <v>-1.35E-4</v>
      </c>
    </row>
    <row r="7" spans="1:16">
      <c r="A7" s="103" t="s">
        <v>3</v>
      </c>
      <c r="B7" s="103" t="s">
        <v>47</v>
      </c>
      <c r="C7" s="103" t="s">
        <v>0</v>
      </c>
      <c r="D7" s="103">
        <v>0.105158</v>
      </c>
      <c r="E7" s="103">
        <v>4.1219999999999998E-3</v>
      </c>
      <c r="F7" s="103">
        <v>-0.124652</v>
      </c>
      <c r="G7" s="103">
        <v>2.1029999999999998E-3</v>
      </c>
      <c r="H7" s="103">
        <v>-3.4060000000000002E-3</v>
      </c>
      <c r="I7" s="103">
        <v>1.6019999999999999E-3</v>
      </c>
    </row>
    <row r="8" spans="1:16">
      <c r="A8" s="103" t="s">
        <v>3</v>
      </c>
      <c r="B8" s="103" t="s">
        <v>48</v>
      </c>
      <c r="C8" s="103" t="s">
        <v>0</v>
      </c>
      <c r="D8" s="103">
        <v>0.13501199999999999</v>
      </c>
      <c r="E8" s="103">
        <v>1.0489E-2</v>
      </c>
      <c r="F8" s="103">
        <v>-0.11443300000000001</v>
      </c>
      <c r="G8" s="103">
        <v>1.98E-3</v>
      </c>
      <c r="H8" s="103">
        <v>-2.8839999999999998E-3</v>
      </c>
      <c r="I8" s="103">
        <v>1.397E-3</v>
      </c>
    </row>
    <row r="9" spans="1:16">
      <c r="A9" s="103" t="s">
        <v>3</v>
      </c>
      <c r="B9" s="103" t="s">
        <v>2</v>
      </c>
      <c r="C9" s="103" t="s">
        <v>0</v>
      </c>
      <c r="D9" s="103">
        <v>0.24016999999999999</v>
      </c>
      <c r="E9" s="103">
        <v>1.4611000000000001E-2</v>
      </c>
      <c r="F9" s="103">
        <v>-0.23908399999999999</v>
      </c>
      <c r="G9" s="103">
        <v>4.0819999999999997E-3</v>
      </c>
      <c r="H9" s="103">
        <v>-6.2899999999999996E-3</v>
      </c>
      <c r="I9" s="103">
        <v>2.9979999999999998E-3</v>
      </c>
    </row>
    <row r="10" spans="1:16">
      <c r="A10" s="103" t="s">
        <v>3</v>
      </c>
      <c r="B10" s="103" t="s">
        <v>49</v>
      </c>
      <c r="C10" s="103" t="s">
        <v>0</v>
      </c>
      <c r="D10" s="103">
        <v>-190500000000</v>
      </c>
      <c r="E10" s="103">
        <v>-32260000000</v>
      </c>
      <c r="F10" s="103">
        <v>1.5025999999999999E-2</v>
      </c>
      <c r="G10" s="103">
        <v>-4.2299999999999998E-4</v>
      </c>
      <c r="H10" s="103">
        <v>3.2699999999999998E-4</v>
      </c>
      <c r="I10" s="103">
        <v>-1024147162</v>
      </c>
    </row>
    <row r="11" spans="1:16">
      <c r="A11" s="103" t="s">
        <v>3</v>
      </c>
      <c r="B11" s="103" t="s">
        <v>50</v>
      </c>
      <c r="C11" s="103" t="s">
        <v>0</v>
      </c>
      <c r="D11" s="103">
        <v>-75040000000</v>
      </c>
      <c r="E11" s="103">
        <v>-12710000000</v>
      </c>
      <c r="F11" s="103">
        <v>-4.3119999999999999E-3</v>
      </c>
      <c r="G11" s="103">
        <v>6.6000000000000005E-5</v>
      </c>
      <c r="H11" s="103">
        <v>6.4800000000000003E-4</v>
      </c>
      <c r="I11" s="103">
        <v>-403451912</v>
      </c>
    </row>
    <row r="12" spans="1:16">
      <c r="A12" s="103" t="s">
        <v>3</v>
      </c>
      <c r="B12" s="103" t="s">
        <v>51</v>
      </c>
      <c r="C12" s="103" t="s">
        <v>0</v>
      </c>
      <c r="D12" s="103">
        <v>75040000000</v>
      </c>
      <c r="E12" s="103">
        <v>12710000000</v>
      </c>
      <c r="F12" s="103">
        <v>4.9020000000000001E-3</v>
      </c>
      <c r="G12" s="103">
        <v>-6.4999999999999994E-5</v>
      </c>
      <c r="H12" s="103">
        <v>-5.6800000000000004E-4</v>
      </c>
      <c r="I12" s="103">
        <v>403451912</v>
      </c>
    </row>
    <row r="13" spans="1:16">
      <c r="A13" s="103" t="s">
        <v>3</v>
      </c>
      <c r="B13" s="103" t="s">
        <v>52</v>
      </c>
      <c r="C13" s="103" t="s">
        <v>0</v>
      </c>
      <c r="D13" s="103">
        <v>190500000000</v>
      </c>
      <c r="E13" s="103">
        <v>32260000000</v>
      </c>
      <c r="F13" s="103">
        <v>-1.4449999999999999E-2</v>
      </c>
      <c r="G13" s="103">
        <v>4.2000000000000002E-4</v>
      </c>
      <c r="H13" s="103">
        <v>-2.0100000000000001E-4</v>
      </c>
      <c r="I13" s="103">
        <v>1024147162</v>
      </c>
    </row>
    <row r="14" spans="1:16">
      <c r="A14" s="103" t="s">
        <v>4</v>
      </c>
      <c r="B14" s="103" t="s">
        <v>1</v>
      </c>
      <c r="C14" s="103" t="s">
        <v>0</v>
      </c>
      <c r="D14" s="103">
        <v>1.091E-3</v>
      </c>
      <c r="E14" s="103">
        <v>-2.5099999999999998E-4</v>
      </c>
      <c r="F14" s="103">
        <v>-1.8209999999999999E-3</v>
      </c>
      <c r="G14" s="103">
        <v>4.8000000000000001E-5</v>
      </c>
      <c r="H14" s="103">
        <v>-5.7139999999999998E-6</v>
      </c>
      <c r="I14" s="103">
        <v>1.8929999999999999E-6</v>
      </c>
    </row>
    <row r="15" spans="1:16">
      <c r="A15" s="103" t="s">
        <v>4</v>
      </c>
      <c r="B15" s="103" t="s">
        <v>45</v>
      </c>
      <c r="C15" s="103" t="s">
        <v>0</v>
      </c>
      <c r="D15" s="103">
        <v>-6.9857000000000002E-2</v>
      </c>
      <c r="E15" s="103">
        <v>-5.7670000000000004E-3</v>
      </c>
      <c r="F15" s="103">
        <v>2.4854999999999999E-2</v>
      </c>
      <c r="G15" s="103">
        <v>-5.5500000000000005E-4</v>
      </c>
      <c r="H15" s="103">
        <v>7.7099999999999998E-4</v>
      </c>
      <c r="I15" s="103">
        <v>5.7000000000000003E-5</v>
      </c>
    </row>
    <row r="16" spans="1:16">
      <c r="A16" s="103" t="s">
        <v>4</v>
      </c>
      <c r="B16" s="103" t="s">
        <v>46</v>
      </c>
      <c r="C16" s="103" t="s">
        <v>0</v>
      </c>
      <c r="D16" s="103">
        <v>-3.9376000000000001E-2</v>
      </c>
      <c r="E16" s="103">
        <v>6.4800000000000003E-4</v>
      </c>
      <c r="F16" s="103">
        <v>3.4694999999999997E-2</v>
      </c>
      <c r="G16" s="103">
        <v>-6.87E-4</v>
      </c>
      <c r="H16" s="103">
        <v>1.3010000000000001E-3</v>
      </c>
      <c r="I16" s="103">
        <v>-1.4999999999999999E-4</v>
      </c>
    </row>
    <row r="17" spans="1:9">
      <c r="A17" s="103" t="s">
        <v>4</v>
      </c>
      <c r="B17" s="103" t="s">
        <v>47</v>
      </c>
      <c r="C17" s="103" t="s">
        <v>0</v>
      </c>
      <c r="D17" s="103">
        <v>0.10048700000000001</v>
      </c>
      <c r="E17" s="103">
        <v>3.9269999999999999E-3</v>
      </c>
      <c r="F17" s="103">
        <v>-0.117132</v>
      </c>
      <c r="G17" s="103">
        <v>2.7669999999999999E-3</v>
      </c>
      <c r="H17" s="103">
        <v>-3.251E-3</v>
      </c>
      <c r="I17" s="103">
        <v>1.4660000000000001E-3</v>
      </c>
    </row>
    <row r="18" spans="1:9">
      <c r="A18" s="103" t="s">
        <v>4</v>
      </c>
      <c r="B18" s="103" t="s">
        <v>48</v>
      </c>
      <c r="C18" s="103" t="s">
        <v>0</v>
      </c>
      <c r="D18" s="103">
        <v>0.130968</v>
      </c>
      <c r="E18" s="103">
        <v>1.0342E-2</v>
      </c>
      <c r="F18" s="103">
        <v>-0.107292</v>
      </c>
      <c r="G18" s="103">
        <v>2.6350000000000002E-3</v>
      </c>
      <c r="H18" s="103">
        <v>-2.7209999999999999E-3</v>
      </c>
      <c r="I18" s="103">
        <v>1.258E-3</v>
      </c>
    </row>
    <row r="19" spans="1:9">
      <c r="A19" s="103" t="s">
        <v>4</v>
      </c>
      <c r="B19" s="103" t="s">
        <v>2</v>
      </c>
      <c r="C19" s="103" t="s">
        <v>0</v>
      </c>
      <c r="D19" s="103">
        <v>0.23145399999999999</v>
      </c>
      <c r="E19" s="103">
        <v>1.4269E-2</v>
      </c>
      <c r="F19" s="103">
        <v>-0.22442500000000001</v>
      </c>
      <c r="G19" s="103">
        <v>5.4019999999999997E-3</v>
      </c>
      <c r="H19" s="103">
        <v>-5.9719999999999999E-3</v>
      </c>
      <c r="I19" s="103">
        <v>2.7239999999999999E-3</v>
      </c>
    </row>
    <row r="20" spans="1:9">
      <c r="A20" s="103" t="s">
        <v>4</v>
      </c>
      <c r="B20" s="103" t="s">
        <v>49</v>
      </c>
      <c r="C20" s="103" t="s">
        <v>0</v>
      </c>
      <c r="D20" s="103">
        <v>-187400000000</v>
      </c>
      <c r="E20" s="103">
        <v>-32260000000</v>
      </c>
      <c r="F20" s="103">
        <v>1.3799000000000001E-2</v>
      </c>
      <c r="G20" s="103">
        <v>-4.0099999999999999E-4</v>
      </c>
      <c r="H20" s="103">
        <v>2.9399999999999999E-4</v>
      </c>
      <c r="I20" s="103">
        <v>-1024147162</v>
      </c>
    </row>
    <row r="21" spans="1:9">
      <c r="A21" s="103" t="s">
        <v>4</v>
      </c>
      <c r="B21" s="103" t="s">
        <v>50</v>
      </c>
      <c r="C21" s="103" t="s">
        <v>0</v>
      </c>
      <c r="D21" s="103">
        <v>-73830000000</v>
      </c>
      <c r="E21" s="103">
        <v>-12710000000</v>
      </c>
      <c r="F21" s="103">
        <v>-4.1120000000000002E-3</v>
      </c>
      <c r="G21" s="103">
        <v>6.7999999999999999E-5</v>
      </c>
      <c r="H21" s="103">
        <v>6.2399999999999999E-4</v>
      </c>
      <c r="I21" s="103">
        <v>-403451912</v>
      </c>
    </row>
    <row r="22" spans="1:9">
      <c r="A22" s="103" t="s">
        <v>4</v>
      </c>
      <c r="B22" s="103" t="s">
        <v>51</v>
      </c>
      <c r="C22" s="103" t="s">
        <v>0</v>
      </c>
      <c r="D22" s="103">
        <v>73830000000</v>
      </c>
      <c r="E22" s="103">
        <v>12710000000</v>
      </c>
      <c r="F22" s="103">
        <v>4.712E-3</v>
      </c>
      <c r="G22" s="103">
        <v>-6.3999999999999997E-5</v>
      </c>
      <c r="H22" s="103">
        <v>-5.1900000000000004E-4</v>
      </c>
      <c r="I22" s="103">
        <v>403451912</v>
      </c>
    </row>
    <row r="23" spans="1:9">
      <c r="A23" s="103" t="s">
        <v>4</v>
      </c>
      <c r="B23" s="103" t="s">
        <v>52</v>
      </c>
      <c r="C23" s="103" t="s">
        <v>0</v>
      </c>
      <c r="D23" s="103">
        <v>187400000000</v>
      </c>
      <c r="E23" s="103">
        <v>32260000000</v>
      </c>
      <c r="F23" s="103">
        <v>-1.3221E-2</v>
      </c>
      <c r="G23" s="103">
        <v>4.0299999999999998E-4</v>
      </c>
      <c r="H23" s="103">
        <v>-1.4200000000000001E-4</v>
      </c>
      <c r="I23" s="103">
        <v>1024147162</v>
      </c>
    </row>
    <row r="24" spans="1:9">
      <c r="A24" s="103" t="s">
        <v>53</v>
      </c>
      <c r="B24" s="103" t="s">
        <v>1</v>
      </c>
      <c r="C24" s="103" t="s">
        <v>0</v>
      </c>
      <c r="D24" s="103">
        <v>1.091E-3</v>
      </c>
      <c r="E24" s="103">
        <v>-2.5099999999999998E-4</v>
      </c>
      <c r="F24" s="103">
        <v>-1.678E-3</v>
      </c>
      <c r="G24" s="103">
        <v>4.6E-5</v>
      </c>
      <c r="H24" s="103">
        <v>4.0960000000000003E-6</v>
      </c>
      <c r="I24" s="103">
        <v>-1.4580000000000001E-6</v>
      </c>
    </row>
    <row r="25" spans="1:9">
      <c r="A25" s="103" t="s">
        <v>53</v>
      </c>
      <c r="B25" s="103" t="s">
        <v>45</v>
      </c>
      <c r="C25" s="103" t="s">
        <v>0</v>
      </c>
      <c r="D25" s="103">
        <v>-7.0019999999999999E-2</v>
      </c>
      <c r="E25" s="103">
        <v>-5.7340000000000004E-3</v>
      </c>
      <c r="F25" s="103">
        <v>2.3174E-2</v>
      </c>
      <c r="G25" s="103">
        <v>-5.9000000000000003E-4</v>
      </c>
      <c r="H25" s="103">
        <v>8.5700000000000001E-4</v>
      </c>
      <c r="I25" s="103">
        <v>5.3999999999999998E-5</v>
      </c>
    </row>
    <row r="26" spans="1:9">
      <c r="A26" s="103" t="s">
        <v>53</v>
      </c>
      <c r="B26" s="103" t="s">
        <v>46</v>
      </c>
      <c r="C26" s="103" t="s">
        <v>0</v>
      </c>
      <c r="D26" s="103">
        <v>-3.8932000000000001E-2</v>
      </c>
      <c r="E26" s="103">
        <v>7.2800000000000002E-4</v>
      </c>
      <c r="F26" s="103">
        <v>3.2589E-2</v>
      </c>
      <c r="G26" s="103">
        <v>-7.4399999999999998E-4</v>
      </c>
      <c r="H26" s="103">
        <v>1.3940000000000001E-3</v>
      </c>
      <c r="I26" s="103">
        <v>-1.3799999999999999E-4</v>
      </c>
    </row>
    <row r="27" spans="1:9">
      <c r="A27" s="103" t="s">
        <v>53</v>
      </c>
      <c r="B27" s="103" t="s">
        <v>47</v>
      </c>
      <c r="C27" s="103" t="s">
        <v>0</v>
      </c>
      <c r="D27" s="103">
        <v>9.6480999999999997E-2</v>
      </c>
      <c r="E27" s="103">
        <v>3.7320000000000001E-3</v>
      </c>
      <c r="F27" s="103">
        <v>-0.10874499999999999</v>
      </c>
      <c r="G27" s="103">
        <v>2.4160000000000002E-3</v>
      </c>
      <c r="H27" s="103">
        <v>-3.0950000000000001E-3</v>
      </c>
      <c r="I27" s="103">
        <v>1.158E-3</v>
      </c>
    </row>
    <row r="28" spans="1:9">
      <c r="A28" s="103" t="s">
        <v>53</v>
      </c>
      <c r="B28" s="103" t="s">
        <v>48</v>
      </c>
      <c r="C28" s="103" t="s">
        <v>0</v>
      </c>
      <c r="D28" s="103">
        <v>0.12756899999999999</v>
      </c>
      <c r="E28" s="103">
        <v>1.0194999999999999E-2</v>
      </c>
      <c r="F28" s="103">
        <v>-9.9330000000000002E-2</v>
      </c>
      <c r="G28" s="103">
        <v>2.2629999999999998E-3</v>
      </c>
      <c r="H28" s="103">
        <v>-2.5579999999999999E-3</v>
      </c>
      <c r="I28" s="103">
        <v>9.6599999999999995E-4</v>
      </c>
    </row>
    <row r="29" spans="1:9">
      <c r="A29" s="103" t="s">
        <v>53</v>
      </c>
      <c r="B29" s="103" t="s">
        <v>2</v>
      </c>
      <c r="C29" s="103" t="s">
        <v>0</v>
      </c>
      <c r="D29" s="103">
        <v>0.22405</v>
      </c>
      <c r="E29" s="103">
        <v>1.3927E-2</v>
      </c>
      <c r="F29" s="103">
        <v>-0.20807500000000001</v>
      </c>
      <c r="G29" s="103">
        <v>4.679E-3</v>
      </c>
      <c r="H29" s="103">
        <v>-5.6540000000000002E-3</v>
      </c>
      <c r="I29" s="103">
        <v>2.124E-3</v>
      </c>
    </row>
    <row r="30" spans="1:9">
      <c r="A30" s="103" t="s">
        <v>53</v>
      </c>
      <c r="B30" s="103" t="s">
        <v>49</v>
      </c>
      <c r="C30" s="103" t="s">
        <v>0</v>
      </c>
      <c r="D30" s="103">
        <v>-184300000000</v>
      </c>
      <c r="E30" s="103">
        <v>-32260000000</v>
      </c>
      <c r="F30" s="103">
        <v>1.2602E-2</v>
      </c>
      <c r="G30" s="103">
        <v>-4.0400000000000001E-4</v>
      </c>
      <c r="H30" s="103">
        <v>2.61E-4</v>
      </c>
      <c r="I30" s="103">
        <v>-1024147162</v>
      </c>
    </row>
    <row r="31" spans="1:9">
      <c r="A31" s="103" t="s">
        <v>53</v>
      </c>
      <c r="B31" s="103" t="s">
        <v>50</v>
      </c>
      <c r="C31" s="103" t="s">
        <v>0</v>
      </c>
      <c r="D31" s="103">
        <v>-72620000000</v>
      </c>
      <c r="E31" s="103">
        <v>-12710000000</v>
      </c>
      <c r="F31" s="103">
        <v>-3.9039999999999999E-3</v>
      </c>
      <c r="G31" s="103">
        <v>7.1000000000000005E-5</v>
      </c>
      <c r="H31" s="103">
        <v>6.0099999999999997E-4</v>
      </c>
      <c r="I31" s="103">
        <v>-403451912</v>
      </c>
    </row>
    <row r="32" spans="1:9">
      <c r="A32" s="103" t="s">
        <v>53</v>
      </c>
      <c r="B32" s="103" t="s">
        <v>51</v>
      </c>
      <c r="C32" s="103" t="s">
        <v>0</v>
      </c>
      <c r="D32" s="103">
        <v>72620000000</v>
      </c>
      <c r="E32" s="103">
        <v>12710000000</v>
      </c>
      <c r="F32" s="103">
        <v>4.5120000000000004E-3</v>
      </c>
      <c r="G32" s="103">
        <v>-7.2999999999999999E-5</v>
      </c>
      <c r="H32" s="103">
        <v>-4.6900000000000002E-4</v>
      </c>
      <c r="I32" s="103">
        <v>403451912</v>
      </c>
    </row>
    <row r="33" spans="1:9">
      <c r="A33" s="103" t="s">
        <v>53</v>
      </c>
      <c r="B33" s="103" t="s">
        <v>52</v>
      </c>
      <c r="C33" s="103" t="s">
        <v>0</v>
      </c>
      <c r="D33" s="103">
        <v>184300000000</v>
      </c>
      <c r="E33" s="103">
        <v>32260000000</v>
      </c>
      <c r="F33" s="103">
        <v>-1.2019999999999999E-2</v>
      </c>
      <c r="G33" s="103">
        <v>4.0099999999999999E-4</v>
      </c>
      <c r="H33" s="103">
        <v>-8.2999999999999998E-5</v>
      </c>
      <c r="I33" s="103">
        <v>1024147162</v>
      </c>
    </row>
    <row r="34" spans="1:9">
      <c r="A34" s="103" t="s">
        <v>54</v>
      </c>
      <c r="B34" s="103" t="s">
        <v>1</v>
      </c>
      <c r="C34" s="103" t="s">
        <v>0</v>
      </c>
      <c r="D34" s="103">
        <v>1.101E-3</v>
      </c>
      <c r="E34" s="103">
        <v>-2.4600000000000002E-4</v>
      </c>
      <c r="F34" s="103">
        <v>-1.542E-3</v>
      </c>
      <c r="G34" s="103">
        <v>4.5000000000000003E-5</v>
      </c>
      <c r="H34" s="103">
        <v>1.4E-5</v>
      </c>
      <c r="I34" s="103">
        <v>-5.1229999999999999E-6</v>
      </c>
    </row>
    <row r="35" spans="1:9">
      <c r="A35" s="103" t="s">
        <v>54</v>
      </c>
      <c r="B35" s="103" t="s">
        <v>45</v>
      </c>
      <c r="C35" s="103" t="s">
        <v>0</v>
      </c>
      <c r="D35" s="103">
        <v>-7.0154999999999995E-2</v>
      </c>
      <c r="E35" s="103">
        <v>-5.6420000000000003E-3</v>
      </c>
      <c r="F35" s="103">
        <v>2.1326000000000001E-2</v>
      </c>
      <c r="G35" s="103">
        <v>-6.2299999999999996E-4</v>
      </c>
      <c r="H35" s="103">
        <v>9.3599999999999998E-4</v>
      </c>
      <c r="I35" s="103">
        <v>3.4999999999999997E-5</v>
      </c>
    </row>
    <row r="36" spans="1:9">
      <c r="A36" s="103" t="s">
        <v>54</v>
      </c>
      <c r="B36" s="103" t="s">
        <v>46</v>
      </c>
      <c r="C36" s="103" t="s">
        <v>0</v>
      </c>
      <c r="D36" s="103">
        <v>-3.8517000000000003E-2</v>
      </c>
      <c r="E36" s="103">
        <v>9.2000000000000003E-4</v>
      </c>
      <c r="F36" s="103">
        <v>3.0251E-2</v>
      </c>
      <c r="G36" s="103">
        <v>-7.9699999999999997E-4</v>
      </c>
      <c r="H36" s="103">
        <v>1.4760000000000001E-3</v>
      </c>
      <c r="I36" s="103">
        <v>-1.4300000000000001E-4</v>
      </c>
    </row>
    <row r="37" spans="1:9">
      <c r="A37" s="103" t="s">
        <v>54</v>
      </c>
      <c r="B37" s="103" t="s">
        <v>47</v>
      </c>
      <c r="C37" s="103" t="s">
        <v>0</v>
      </c>
      <c r="D37" s="103">
        <v>9.3523999999999996E-2</v>
      </c>
      <c r="E37" s="103">
        <v>3.5999999999999999E-3</v>
      </c>
      <c r="F37" s="103">
        <v>-0.10259500000000001</v>
      </c>
      <c r="G37" s="103">
        <v>2.081E-3</v>
      </c>
      <c r="H37" s="103">
        <v>-2.7989999999999998E-3</v>
      </c>
      <c r="I37" s="103">
        <v>8.2899999999999998E-4</v>
      </c>
    </row>
    <row r="38" spans="1:9">
      <c r="A38" s="103" t="s">
        <v>54</v>
      </c>
      <c r="B38" s="103" t="s">
        <v>48</v>
      </c>
      <c r="C38" s="103" t="s">
        <v>0</v>
      </c>
      <c r="D38" s="103">
        <v>0.125162</v>
      </c>
      <c r="E38" s="103">
        <v>1.0161999999999999E-2</v>
      </c>
      <c r="F38" s="103">
        <v>-9.3670000000000003E-2</v>
      </c>
      <c r="G38" s="103">
        <v>1.9070000000000001E-3</v>
      </c>
      <c r="H38" s="103">
        <v>-2.2590000000000002E-3</v>
      </c>
      <c r="I38" s="103">
        <v>6.5099999999999999E-4</v>
      </c>
    </row>
    <row r="39" spans="1:9">
      <c r="A39" s="103" t="s">
        <v>54</v>
      </c>
      <c r="B39" s="103" t="s">
        <v>2</v>
      </c>
      <c r="C39" s="103" t="s">
        <v>0</v>
      </c>
      <c r="D39" s="103">
        <v>0.21868599999999999</v>
      </c>
      <c r="E39" s="103">
        <v>1.3762E-2</v>
      </c>
      <c r="F39" s="103">
        <v>-0.196265</v>
      </c>
      <c r="G39" s="103">
        <v>3.9890000000000004E-3</v>
      </c>
      <c r="H39" s="103">
        <v>-5.058E-3</v>
      </c>
      <c r="I39" s="103">
        <v>1.4809999999999999E-3</v>
      </c>
    </row>
    <row r="40" spans="1:9">
      <c r="A40" s="103" t="s">
        <v>54</v>
      </c>
      <c r="B40" s="103" t="s">
        <v>49</v>
      </c>
      <c r="C40" s="103" t="s">
        <v>0</v>
      </c>
      <c r="D40" s="103">
        <v>-181300000000</v>
      </c>
      <c r="E40" s="103">
        <v>-32260000000</v>
      </c>
      <c r="F40" s="103">
        <v>1.1367E-2</v>
      </c>
      <c r="G40" s="103">
        <v>-4.15E-4</v>
      </c>
      <c r="H40" s="103">
        <v>2.4399999999999999E-4</v>
      </c>
      <c r="I40" s="103">
        <v>-1024147162</v>
      </c>
    </row>
    <row r="41" spans="1:9">
      <c r="A41" s="103" t="s">
        <v>54</v>
      </c>
      <c r="B41" s="103" t="s">
        <v>50</v>
      </c>
      <c r="C41" s="103" t="s">
        <v>0</v>
      </c>
      <c r="D41" s="103">
        <v>-71410000000</v>
      </c>
      <c r="E41" s="103">
        <v>-12710000000</v>
      </c>
      <c r="F41" s="103">
        <v>-3.6879999999999999E-3</v>
      </c>
      <c r="G41" s="103">
        <v>7.3999999999999996E-5</v>
      </c>
      <c r="H41" s="103">
        <v>5.5900000000000004E-4</v>
      </c>
      <c r="I41" s="103">
        <v>-403451912</v>
      </c>
    </row>
    <row r="42" spans="1:9">
      <c r="A42" s="103" t="s">
        <v>54</v>
      </c>
      <c r="B42" s="103" t="s">
        <v>51</v>
      </c>
      <c r="C42" s="103" t="s">
        <v>0</v>
      </c>
      <c r="D42" s="103">
        <v>71410000000</v>
      </c>
      <c r="E42" s="103">
        <v>12710000000</v>
      </c>
      <c r="F42" s="103">
        <v>4.2820000000000002E-3</v>
      </c>
      <c r="G42" s="103">
        <v>-8.1000000000000004E-5</v>
      </c>
      <c r="H42" s="103">
        <v>-4.0299999999999998E-4</v>
      </c>
      <c r="I42" s="103">
        <v>403451912</v>
      </c>
    </row>
    <row r="43" spans="1:9">
      <c r="A43" s="103" t="s">
        <v>54</v>
      </c>
      <c r="B43" s="103" t="s">
        <v>52</v>
      </c>
      <c r="C43" s="103" t="s">
        <v>0</v>
      </c>
      <c r="D43" s="103">
        <v>181300000000</v>
      </c>
      <c r="E43" s="103">
        <v>32260000000</v>
      </c>
      <c r="F43" s="103">
        <v>-1.0805E-2</v>
      </c>
      <c r="G43" s="103">
        <v>4.0700000000000003E-4</v>
      </c>
      <c r="H43" s="103">
        <v>-4.0000000000000003E-5</v>
      </c>
      <c r="I43" s="103">
        <v>1024147162</v>
      </c>
    </row>
    <row r="44" spans="1:9">
      <c r="A44" s="103" t="s">
        <v>5</v>
      </c>
      <c r="B44" s="103" t="s">
        <v>1</v>
      </c>
      <c r="C44" s="103" t="s">
        <v>0</v>
      </c>
      <c r="D44" s="103">
        <v>1.121E-3</v>
      </c>
      <c r="E44" s="103">
        <v>-2.41E-4</v>
      </c>
      <c r="F44" s="103">
        <v>-1.405E-3</v>
      </c>
      <c r="G44" s="103">
        <v>4.6E-5</v>
      </c>
      <c r="H44" s="103">
        <v>2.4000000000000001E-5</v>
      </c>
      <c r="I44" s="103">
        <v>-8.0660000000000004E-6</v>
      </c>
    </row>
    <row r="45" spans="1:9">
      <c r="A45" s="103" t="s">
        <v>5</v>
      </c>
      <c r="B45" s="103" t="s">
        <v>45</v>
      </c>
      <c r="C45" s="103" t="s">
        <v>0</v>
      </c>
      <c r="D45" s="103">
        <v>-7.0226999999999998E-2</v>
      </c>
      <c r="E45" s="103">
        <v>-5.5500000000000002E-3</v>
      </c>
      <c r="F45" s="103">
        <v>1.9467999999999999E-2</v>
      </c>
      <c r="G45" s="103">
        <v>-6.11E-4</v>
      </c>
      <c r="H45" s="103">
        <v>1.016E-3</v>
      </c>
      <c r="I45" s="103">
        <v>1.1E-5</v>
      </c>
    </row>
    <row r="46" spans="1:9">
      <c r="A46" s="103" t="s">
        <v>5</v>
      </c>
      <c r="B46" s="103" t="s">
        <v>46</v>
      </c>
      <c r="C46" s="103" t="s">
        <v>0</v>
      </c>
      <c r="D46" s="103">
        <v>-3.8065000000000002E-2</v>
      </c>
      <c r="E46" s="103">
        <v>1.111E-3</v>
      </c>
      <c r="F46" s="103">
        <v>2.7837000000000001E-2</v>
      </c>
      <c r="G46" s="103">
        <v>-8.0900000000000004E-4</v>
      </c>
      <c r="H46" s="103">
        <v>1.5579999999999999E-3</v>
      </c>
      <c r="I46" s="103">
        <v>-1.6200000000000001E-4</v>
      </c>
    </row>
    <row r="47" spans="1:9">
      <c r="A47" s="103" t="s">
        <v>5</v>
      </c>
      <c r="B47" s="103" t="s">
        <v>47</v>
      </c>
      <c r="C47" s="103" t="s">
        <v>0</v>
      </c>
      <c r="D47" s="103">
        <v>9.1466000000000006E-2</v>
      </c>
      <c r="E47" s="103">
        <v>3.4680000000000002E-3</v>
      </c>
      <c r="F47" s="103">
        <v>-9.5587000000000005E-2</v>
      </c>
      <c r="G47" s="103">
        <v>2.7230000000000002E-3</v>
      </c>
      <c r="H47" s="103">
        <v>-2.5019999999999999E-3</v>
      </c>
      <c r="I47" s="103">
        <v>5.5800000000000001E-4</v>
      </c>
    </row>
    <row r="48" spans="1:9">
      <c r="A48" s="103" t="s">
        <v>5</v>
      </c>
      <c r="B48" s="103" t="s">
        <v>48</v>
      </c>
      <c r="C48" s="103" t="s">
        <v>0</v>
      </c>
      <c r="D48" s="103">
        <v>0.123628</v>
      </c>
      <c r="E48" s="103">
        <v>1.0129000000000001E-2</v>
      </c>
      <c r="F48" s="103">
        <v>-8.7218000000000004E-2</v>
      </c>
      <c r="G48" s="103">
        <v>2.5249999999999999E-3</v>
      </c>
      <c r="H48" s="103">
        <v>-1.9589999999999998E-3</v>
      </c>
      <c r="I48" s="103">
        <v>3.8499999999999998E-4</v>
      </c>
    </row>
    <row r="49" spans="1:9">
      <c r="A49" s="103" t="s">
        <v>5</v>
      </c>
      <c r="B49" s="103" t="s">
        <v>2</v>
      </c>
      <c r="C49" s="103" t="s">
        <v>0</v>
      </c>
      <c r="D49" s="103">
        <v>0.21509400000000001</v>
      </c>
      <c r="E49" s="103">
        <v>1.3598000000000001E-2</v>
      </c>
      <c r="F49" s="103">
        <v>-0.182806</v>
      </c>
      <c r="G49" s="103">
        <v>5.2480000000000001E-3</v>
      </c>
      <c r="H49" s="103">
        <v>-4.4609999999999997E-3</v>
      </c>
      <c r="I49" s="103">
        <v>9.4300000000000004E-4</v>
      </c>
    </row>
    <row r="50" spans="1:9">
      <c r="A50" s="103" t="s">
        <v>5</v>
      </c>
      <c r="B50" s="103" t="s">
        <v>49</v>
      </c>
      <c r="C50" s="103" t="s">
        <v>0</v>
      </c>
      <c r="D50" s="103">
        <v>-178200000000</v>
      </c>
      <c r="E50" s="103">
        <v>-32260000000</v>
      </c>
      <c r="F50" s="103">
        <v>1.0119E-2</v>
      </c>
      <c r="G50" s="103">
        <v>-4.1399999999999998E-4</v>
      </c>
      <c r="H50" s="103">
        <v>2.2800000000000001E-4</v>
      </c>
      <c r="I50" s="103">
        <v>-1024147162</v>
      </c>
    </row>
    <row r="51" spans="1:9">
      <c r="A51" s="103" t="s">
        <v>5</v>
      </c>
      <c r="B51" s="103" t="s">
        <v>50</v>
      </c>
      <c r="C51" s="103" t="s">
        <v>0</v>
      </c>
      <c r="D51" s="103">
        <v>-70200000000</v>
      </c>
      <c r="E51" s="103">
        <v>-12710000000</v>
      </c>
      <c r="F51" s="103">
        <v>-3.4559999999999999E-3</v>
      </c>
      <c r="G51" s="103">
        <v>8.1000000000000004E-5</v>
      </c>
      <c r="H51" s="103">
        <v>5.1599999999999997E-4</v>
      </c>
      <c r="I51" s="103">
        <v>-403451912</v>
      </c>
    </row>
    <row r="52" spans="1:9">
      <c r="A52" s="103" t="s">
        <v>5</v>
      </c>
      <c r="B52" s="103" t="s">
        <v>51</v>
      </c>
      <c r="C52" s="103" t="s">
        <v>0</v>
      </c>
      <c r="D52" s="103">
        <v>70200000000</v>
      </c>
      <c r="E52" s="103">
        <v>12710000000</v>
      </c>
      <c r="F52" s="103">
        <v>4.0270000000000002E-3</v>
      </c>
      <c r="G52" s="103">
        <v>-9.0000000000000006E-5</v>
      </c>
      <c r="H52" s="103">
        <v>-3.3700000000000001E-4</v>
      </c>
      <c r="I52" s="103">
        <v>403451912</v>
      </c>
    </row>
    <row r="53" spans="1:9">
      <c r="A53" s="103" t="s">
        <v>5</v>
      </c>
      <c r="B53" s="103" t="s">
        <v>52</v>
      </c>
      <c r="C53" s="103" t="s">
        <v>0</v>
      </c>
      <c r="D53" s="103">
        <v>178200000000</v>
      </c>
      <c r="E53" s="103">
        <v>32260000000</v>
      </c>
      <c r="F53" s="103">
        <v>-9.5860000000000008E-3</v>
      </c>
      <c r="G53" s="103">
        <v>4.0299999999999998E-4</v>
      </c>
      <c r="H53" s="103">
        <v>3.4860000000000002E-6</v>
      </c>
      <c r="I53" s="103">
        <v>1024147162</v>
      </c>
    </row>
    <row r="54" spans="1:9">
      <c r="A54" s="103" t="s">
        <v>6</v>
      </c>
      <c r="B54" s="103" t="s">
        <v>1</v>
      </c>
      <c r="C54" s="103" t="s">
        <v>0</v>
      </c>
      <c r="D54" s="103">
        <v>1.183E-3</v>
      </c>
      <c r="E54" s="103">
        <v>-2.31E-4</v>
      </c>
      <c r="F54" s="103">
        <v>-1.127E-3</v>
      </c>
      <c r="G54" s="103">
        <v>4.3000000000000002E-5</v>
      </c>
      <c r="H54" s="103">
        <v>4.5000000000000003E-5</v>
      </c>
      <c r="I54" s="103">
        <v>-1.2E-5</v>
      </c>
    </row>
    <row r="55" spans="1:9">
      <c r="A55" s="103" t="s">
        <v>6</v>
      </c>
      <c r="B55" s="103" t="s">
        <v>45</v>
      </c>
      <c r="C55" s="103" t="s">
        <v>0</v>
      </c>
      <c r="D55" s="103">
        <v>-7.0116999999999999E-2</v>
      </c>
      <c r="E55" s="103">
        <v>-5.3660000000000001E-3</v>
      </c>
      <c r="F55" s="103">
        <v>1.5779999999999999E-2</v>
      </c>
      <c r="G55" s="103">
        <v>-6.6399999999999999E-4</v>
      </c>
      <c r="H55" s="103">
        <v>1.1739999999999999E-3</v>
      </c>
      <c r="I55" s="103">
        <v>-5.1999999999999997E-5</v>
      </c>
    </row>
    <row r="56" spans="1:9">
      <c r="A56" s="103" t="s">
        <v>6</v>
      </c>
      <c r="B56" s="103" t="s">
        <v>46</v>
      </c>
      <c r="C56" s="103" t="s">
        <v>0</v>
      </c>
      <c r="D56" s="103">
        <v>-3.6875999999999999E-2</v>
      </c>
      <c r="E56" s="103">
        <v>1.493E-3</v>
      </c>
      <c r="F56" s="103">
        <v>2.2789E-2</v>
      </c>
      <c r="G56" s="103">
        <v>-9.2199999999999997E-4</v>
      </c>
      <c r="H56" s="103">
        <v>1.7229999999999999E-3</v>
      </c>
      <c r="I56" s="103">
        <v>-2.4600000000000002E-4</v>
      </c>
    </row>
    <row r="57" spans="1:9">
      <c r="A57" s="103" t="s">
        <v>6</v>
      </c>
      <c r="B57" s="103" t="s">
        <v>47</v>
      </c>
      <c r="C57" s="103" t="s">
        <v>0</v>
      </c>
      <c r="D57" s="103">
        <v>8.9358999999999994E-2</v>
      </c>
      <c r="E57" s="103">
        <v>3.2039999999999998E-3</v>
      </c>
      <c r="F57" s="103">
        <v>-7.6066999999999996E-2</v>
      </c>
      <c r="G57" s="103">
        <v>3.0300000000000001E-3</v>
      </c>
      <c r="H57" s="103">
        <v>-1.9090000000000001E-3</v>
      </c>
      <c r="I57" s="103">
        <v>1.8900000000000001E-4</v>
      </c>
    </row>
    <row r="58" spans="1:9">
      <c r="A58" s="103" t="s">
        <v>6</v>
      </c>
      <c r="B58" s="103" t="s">
        <v>48</v>
      </c>
      <c r="C58" s="103" t="s">
        <v>0</v>
      </c>
      <c r="D58" s="103">
        <v>0.1226</v>
      </c>
      <c r="E58" s="103">
        <v>1.0063000000000001E-2</v>
      </c>
      <c r="F58" s="103">
        <v>-6.9057999999999994E-2</v>
      </c>
      <c r="G58" s="103">
        <v>2.7720000000000002E-3</v>
      </c>
      <c r="H58" s="103">
        <v>-1.3600000000000001E-3</v>
      </c>
      <c r="I58" s="103">
        <v>-4.7890000000000002E-6</v>
      </c>
    </row>
    <row r="59" spans="1:9">
      <c r="A59" s="103" t="s">
        <v>6</v>
      </c>
      <c r="B59" s="103" t="s">
        <v>2</v>
      </c>
      <c r="C59" s="103" t="s">
        <v>0</v>
      </c>
      <c r="D59" s="103">
        <v>0.21195800000000001</v>
      </c>
      <c r="E59" s="103">
        <v>1.3268E-2</v>
      </c>
      <c r="F59" s="103">
        <v>-0.145125</v>
      </c>
      <c r="G59" s="103">
        <v>5.8019999999999999E-3</v>
      </c>
      <c r="H59" s="103">
        <v>-3.2690000000000002E-3</v>
      </c>
      <c r="I59" s="103">
        <v>1.84E-4</v>
      </c>
    </row>
    <row r="60" spans="1:9">
      <c r="A60" s="103" t="s">
        <v>6</v>
      </c>
      <c r="B60" s="103" t="s">
        <v>49</v>
      </c>
      <c r="C60" s="103" t="s">
        <v>0</v>
      </c>
      <c r="D60" s="103">
        <v>-172100000000</v>
      </c>
      <c r="E60" s="103">
        <v>-32260000000</v>
      </c>
      <c r="F60" s="103">
        <v>7.7089999999999997E-3</v>
      </c>
      <c r="G60" s="103">
        <v>-3.8400000000000001E-4</v>
      </c>
      <c r="H60" s="103">
        <v>1.95E-4</v>
      </c>
      <c r="I60" s="103">
        <v>-1024147162</v>
      </c>
    </row>
    <row r="61" spans="1:9">
      <c r="A61" s="103" t="s">
        <v>6</v>
      </c>
      <c r="B61" s="103" t="s">
        <v>50</v>
      </c>
      <c r="C61" s="103" t="s">
        <v>0</v>
      </c>
      <c r="D61" s="103">
        <v>-67780000000</v>
      </c>
      <c r="E61" s="103">
        <v>-12710000000</v>
      </c>
      <c r="F61" s="103">
        <v>-2.9190000000000002E-3</v>
      </c>
      <c r="G61" s="103">
        <v>9.6000000000000002E-5</v>
      </c>
      <c r="H61" s="103">
        <v>4.3199999999999998E-4</v>
      </c>
      <c r="I61" s="103">
        <v>-403451912</v>
      </c>
    </row>
    <row r="62" spans="1:9">
      <c r="A62" s="103" t="s">
        <v>6</v>
      </c>
      <c r="B62" s="103" t="s">
        <v>51</v>
      </c>
      <c r="C62" s="103" t="s">
        <v>0</v>
      </c>
      <c r="D62" s="103">
        <v>67780000000</v>
      </c>
      <c r="E62" s="103">
        <v>12710000000</v>
      </c>
      <c r="F62" s="103">
        <v>3.4060000000000002E-3</v>
      </c>
      <c r="G62" s="103">
        <v>-1.22E-4</v>
      </c>
      <c r="H62" s="103">
        <v>-2.04E-4</v>
      </c>
      <c r="I62" s="103">
        <v>403451912</v>
      </c>
    </row>
    <row r="63" spans="1:9">
      <c r="A63" s="103" t="s">
        <v>6</v>
      </c>
      <c r="B63" s="103" t="s">
        <v>52</v>
      </c>
      <c r="C63" s="103" t="s">
        <v>0</v>
      </c>
      <c r="D63" s="103">
        <v>172100000000</v>
      </c>
      <c r="E63" s="103">
        <v>32260000000</v>
      </c>
      <c r="F63" s="103">
        <v>-7.273E-3</v>
      </c>
      <c r="G63" s="103">
        <v>3.5599999999999998E-4</v>
      </c>
      <c r="H63" s="103">
        <v>9.0000000000000006E-5</v>
      </c>
      <c r="I63" s="103">
        <v>1024147162</v>
      </c>
    </row>
    <row r="64" spans="1:9">
      <c r="A64" s="103" t="s">
        <v>55</v>
      </c>
      <c r="B64" s="103" t="s">
        <v>1</v>
      </c>
      <c r="C64" s="103" t="s">
        <v>0</v>
      </c>
      <c r="D64" s="103">
        <v>-6.5799999999999995E-4</v>
      </c>
      <c r="E64" s="103">
        <v>-7.0200000000000004E-4</v>
      </c>
      <c r="F64" s="103">
        <v>-3.0730000000000002E-3</v>
      </c>
      <c r="G64" s="103">
        <v>-6.0999999999999999E-5</v>
      </c>
      <c r="H64" s="103">
        <v>3.078E-6</v>
      </c>
      <c r="I64" s="103">
        <v>1.1E-5</v>
      </c>
    </row>
    <row r="65" spans="1:9">
      <c r="A65" s="103" t="s">
        <v>55</v>
      </c>
      <c r="B65" s="103" t="s">
        <v>45</v>
      </c>
      <c r="C65" s="103" t="s">
        <v>0</v>
      </c>
      <c r="D65" s="103">
        <v>-7.3654999999999998E-2</v>
      </c>
      <c r="E65" s="103">
        <v>-5.7730000000000004E-3</v>
      </c>
      <c r="F65" s="103">
        <v>-7.8634999999999997E-2</v>
      </c>
      <c r="G65" s="103">
        <v>-1.946E-3</v>
      </c>
      <c r="H65" s="103">
        <v>6.2600000000000004E-4</v>
      </c>
      <c r="I65" s="103">
        <v>2.7099999999999997E-4</v>
      </c>
    </row>
    <row r="66" spans="1:9">
      <c r="A66" s="103" t="s">
        <v>55</v>
      </c>
      <c r="B66" s="103" t="s">
        <v>46</v>
      </c>
      <c r="C66" s="103" t="s">
        <v>0</v>
      </c>
      <c r="D66" s="103">
        <v>-4.4408000000000003E-2</v>
      </c>
      <c r="E66" s="103">
        <v>2.9399999999999999E-4</v>
      </c>
      <c r="F66" s="103">
        <v>-0.10537100000000001</v>
      </c>
      <c r="G66" s="103">
        <v>-8.3299999999999997E-4</v>
      </c>
      <c r="H66" s="103">
        <v>2.5279999999999999E-3</v>
      </c>
      <c r="I66" s="103">
        <v>-3.77E-4</v>
      </c>
    </row>
    <row r="67" spans="1:9">
      <c r="A67" s="103" t="s">
        <v>55</v>
      </c>
      <c r="B67" s="103" t="s">
        <v>47</v>
      </c>
      <c r="C67" s="103" t="s">
        <v>0</v>
      </c>
      <c r="D67" s="103">
        <v>4.0834000000000002E-2</v>
      </c>
      <c r="E67" s="103">
        <v>-1.5955E-2</v>
      </c>
      <c r="F67" s="103">
        <v>-5.2894999999999998E-2</v>
      </c>
      <c r="G67" s="103">
        <v>-1.9550000000000001E-3</v>
      </c>
      <c r="H67" s="103">
        <v>-1.12E-4</v>
      </c>
      <c r="I67" s="103">
        <v>1.524E-3</v>
      </c>
    </row>
    <row r="68" spans="1:9">
      <c r="A68" s="103" t="s">
        <v>55</v>
      </c>
      <c r="B68" s="103" t="s">
        <v>48</v>
      </c>
      <c r="C68" s="103" t="s">
        <v>0</v>
      </c>
      <c r="D68" s="103">
        <v>7.0080000000000003E-2</v>
      </c>
      <c r="E68" s="103">
        <v>-9.8879999999999992E-3</v>
      </c>
      <c r="F68" s="103">
        <v>-7.9630999999999993E-2</v>
      </c>
      <c r="G68" s="103">
        <v>-8.4099999999999995E-4</v>
      </c>
      <c r="H68" s="103">
        <v>1.7910000000000001E-3</v>
      </c>
      <c r="I68" s="103">
        <v>8.7600000000000004E-4</v>
      </c>
    </row>
    <row r="69" spans="1:9">
      <c r="A69" s="103" t="s">
        <v>55</v>
      </c>
      <c r="B69" s="103" t="s">
        <v>2</v>
      </c>
      <c r="C69" s="103" t="s">
        <v>0</v>
      </c>
      <c r="D69" s="103">
        <v>0.110914</v>
      </c>
      <c r="E69" s="103">
        <v>-2.5843000000000001E-2</v>
      </c>
      <c r="F69" s="103">
        <v>-0.132525</v>
      </c>
      <c r="G69" s="103">
        <v>-2.7959999999999999E-3</v>
      </c>
      <c r="H69" s="103">
        <v>1.6789999999999999E-3</v>
      </c>
      <c r="I69" s="103">
        <v>2.3999999999999998E-3</v>
      </c>
    </row>
    <row r="70" spans="1:9">
      <c r="A70" s="103" t="s">
        <v>55</v>
      </c>
      <c r="B70" s="103" t="s">
        <v>49</v>
      </c>
      <c r="C70" s="103" t="s">
        <v>0</v>
      </c>
      <c r="D70" s="103">
        <v>-104500000000</v>
      </c>
      <c r="E70" s="103">
        <v>-0.60006099999999996</v>
      </c>
      <c r="F70" s="103">
        <v>-1.7582E-2</v>
      </c>
      <c r="G70" s="103">
        <v>-3.7300000000000001E-4</v>
      </c>
      <c r="H70" s="103">
        <v>-4.9299999999999995E-4</v>
      </c>
      <c r="I70" s="103">
        <v>-1024147162</v>
      </c>
    </row>
    <row r="71" spans="1:9">
      <c r="A71" s="103" t="s">
        <v>55</v>
      </c>
      <c r="B71" s="103" t="s">
        <v>50</v>
      </c>
      <c r="C71" s="103" t="s">
        <v>0</v>
      </c>
      <c r="D71" s="103">
        <v>-41150000000</v>
      </c>
      <c r="E71" s="103">
        <v>-0.25725799999999999</v>
      </c>
      <c r="F71" s="103">
        <v>-2.3817000000000001E-2</v>
      </c>
      <c r="G71" s="103">
        <v>-4.6500000000000003E-4</v>
      </c>
      <c r="H71" s="103">
        <v>-8.0099999999999995E-4</v>
      </c>
      <c r="I71" s="103">
        <v>-403451912</v>
      </c>
    </row>
    <row r="72" spans="1:9">
      <c r="A72" s="103" t="s">
        <v>55</v>
      </c>
      <c r="B72" s="103" t="s">
        <v>51</v>
      </c>
      <c r="C72" s="103" t="s">
        <v>0</v>
      </c>
      <c r="D72" s="103">
        <v>41150000000</v>
      </c>
      <c r="E72" s="103">
        <v>0.256023</v>
      </c>
      <c r="F72" s="103">
        <v>7.0879999999999997E-3</v>
      </c>
      <c r="G72" s="103">
        <v>9.6000000000000002E-5</v>
      </c>
      <c r="H72" s="103">
        <v>1.0070000000000001E-3</v>
      </c>
      <c r="I72" s="103">
        <v>403451912</v>
      </c>
    </row>
    <row r="73" spans="1:9">
      <c r="A73" s="103" t="s">
        <v>55</v>
      </c>
      <c r="B73" s="103" t="s">
        <v>52</v>
      </c>
      <c r="C73" s="103" t="s">
        <v>0</v>
      </c>
      <c r="D73" s="103">
        <v>104500000000</v>
      </c>
      <c r="E73" s="103">
        <v>0.59940700000000002</v>
      </c>
      <c r="F73" s="103">
        <v>1.4829999999999999E-3</v>
      </c>
      <c r="G73" s="103">
        <v>2.3E-5</v>
      </c>
      <c r="H73" s="103">
        <v>6.8199999999999999E-4</v>
      </c>
      <c r="I73" s="103">
        <v>1024147162</v>
      </c>
    </row>
    <row r="74" spans="1:9">
      <c r="A74" s="103" t="s">
        <v>7</v>
      </c>
      <c r="B74" s="103" t="s">
        <v>1</v>
      </c>
      <c r="C74" s="103" t="s">
        <v>0</v>
      </c>
      <c r="D74" s="103">
        <v>1.322E-3</v>
      </c>
      <c r="E74" s="103">
        <v>-2.5300000000000002E-4</v>
      </c>
      <c r="F74" s="103">
        <v>-2.395E-3</v>
      </c>
      <c r="G74" s="103">
        <v>2.8E-5</v>
      </c>
      <c r="H74" s="103">
        <v>-5.7000000000000003E-5</v>
      </c>
      <c r="I74" s="103">
        <v>4.1999999999999998E-5</v>
      </c>
    </row>
    <row r="75" spans="1:9">
      <c r="A75" s="103" t="s">
        <v>7</v>
      </c>
      <c r="B75" s="103" t="s">
        <v>45</v>
      </c>
      <c r="C75" s="103" t="s">
        <v>0</v>
      </c>
      <c r="D75" s="103">
        <v>-6.8487000000000006E-2</v>
      </c>
      <c r="E75" s="103">
        <v>-5.8650000000000004E-3</v>
      </c>
      <c r="F75" s="103">
        <v>3.3327000000000002E-2</v>
      </c>
      <c r="G75" s="103">
        <v>-5.9199999999999997E-4</v>
      </c>
      <c r="H75" s="103">
        <v>6.2399999999999999E-4</v>
      </c>
      <c r="I75" s="103">
        <v>6.9999999999999994E-5</v>
      </c>
    </row>
    <row r="76" spans="1:9">
      <c r="A76" s="103" t="s">
        <v>7</v>
      </c>
      <c r="B76" s="103" t="s">
        <v>46</v>
      </c>
      <c r="C76" s="103" t="s">
        <v>0</v>
      </c>
      <c r="D76" s="103">
        <v>-4.0488000000000003E-2</v>
      </c>
      <c r="E76" s="103">
        <v>4.0299999999999998E-4</v>
      </c>
      <c r="F76" s="103">
        <v>4.4926000000000001E-2</v>
      </c>
      <c r="G76" s="103">
        <v>-6.7299999999999999E-4</v>
      </c>
      <c r="H76" s="103">
        <v>1.392E-3</v>
      </c>
      <c r="I76" s="103">
        <v>-2.1800000000000001E-4</v>
      </c>
    </row>
    <row r="77" spans="1:9">
      <c r="A77" s="103" t="s">
        <v>7</v>
      </c>
      <c r="B77" s="103" t="s">
        <v>47</v>
      </c>
      <c r="C77" s="103" t="s">
        <v>0</v>
      </c>
      <c r="D77" s="103">
        <v>0.121811</v>
      </c>
      <c r="E77" s="103">
        <v>4.5389999999999996E-3</v>
      </c>
      <c r="F77" s="103">
        <v>-0.14252300000000001</v>
      </c>
      <c r="G77" s="103">
        <v>1.377E-3</v>
      </c>
      <c r="H77" s="103">
        <v>-5.7029999999999997E-3</v>
      </c>
      <c r="I77" s="103">
        <v>2.4529999999999999E-3</v>
      </c>
    </row>
    <row r="78" spans="1:9">
      <c r="A78" s="103" t="s">
        <v>7</v>
      </c>
      <c r="B78" s="103" t="s">
        <v>48</v>
      </c>
      <c r="C78" s="103" t="s">
        <v>0</v>
      </c>
      <c r="D78" s="103">
        <v>0.149811</v>
      </c>
      <c r="E78" s="103">
        <v>1.0807000000000001E-2</v>
      </c>
      <c r="F78" s="103">
        <v>-0.13092400000000001</v>
      </c>
      <c r="G78" s="103">
        <v>1.2960000000000001E-3</v>
      </c>
      <c r="H78" s="103">
        <v>-4.9350000000000002E-3</v>
      </c>
      <c r="I78" s="103">
        <v>2.1649999999999998E-3</v>
      </c>
    </row>
    <row r="79" spans="1:9">
      <c r="A79" s="103" t="s">
        <v>7</v>
      </c>
      <c r="B79" s="103" t="s">
        <v>2</v>
      </c>
      <c r="C79" s="103" t="s">
        <v>0</v>
      </c>
      <c r="D79" s="103">
        <v>0.27162199999999997</v>
      </c>
      <c r="E79" s="103">
        <v>1.5346E-2</v>
      </c>
      <c r="F79" s="103">
        <v>-0.273447</v>
      </c>
      <c r="G79" s="103">
        <v>2.673E-3</v>
      </c>
      <c r="H79" s="103">
        <v>-1.0638E-2</v>
      </c>
      <c r="I79" s="103">
        <v>4.6179999999999997E-3</v>
      </c>
    </row>
    <row r="80" spans="1:9">
      <c r="A80" s="103" t="s">
        <v>7</v>
      </c>
      <c r="B80" s="103" t="s">
        <v>49</v>
      </c>
      <c r="C80" s="103" t="s">
        <v>0</v>
      </c>
      <c r="D80" s="103">
        <v>-201800000000</v>
      </c>
      <c r="E80" s="103">
        <v>-32260000000</v>
      </c>
      <c r="F80" s="103">
        <v>2.0671999999999999E-2</v>
      </c>
      <c r="G80" s="103">
        <v>-5.2999999999999998E-4</v>
      </c>
      <c r="H80" s="103">
        <v>7.0299999999999996E-4</v>
      </c>
      <c r="I80" s="103">
        <v>-1024147162</v>
      </c>
    </row>
    <row r="81" spans="1:9">
      <c r="A81" s="103" t="s">
        <v>7</v>
      </c>
      <c r="B81" s="103" t="s">
        <v>50</v>
      </c>
      <c r="C81" s="103" t="s">
        <v>0</v>
      </c>
      <c r="D81" s="103">
        <v>-79480000000</v>
      </c>
      <c r="E81" s="103">
        <v>-12710000000</v>
      </c>
      <c r="F81" s="103">
        <v>-5.287E-3</v>
      </c>
      <c r="G81" s="103">
        <v>1.54E-4</v>
      </c>
      <c r="H81" s="103">
        <v>6.2299999999999996E-4</v>
      </c>
      <c r="I81" s="103">
        <v>-403451912</v>
      </c>
    </row>
    <row r="82" spans="1:9">
      <c r="A82" s="103" t="s">
        <v>7</v>
      </c>
      <c r="B82" s="103" t="s">
        <v>51</v>
      </c>
      <c r="C82" s="103" t="s">
        <v>0</v>
      </c>
      <c r="D82" s="103">
        <v>79480000000</v>
      </c>
      <c r="E82" s="103">
        <v>12710000000</v>
      </c>
      <c r="F82" s="103">
        <v>5.9659999999999999E-3</v>
      </c>
      <c r="G82" s="103">
        <v>-1.76E-4</v>
      </c>
      <c r="H82" s="103">
        <v>-6.0599999999999998E-4</v>
      </c>
      <c r="I82" s="103">
        <v>403451912</v>
      </c>
    </row>
    <row r="83" spans="1:9">
      <c r="A83" s="103" t="s">
        <v>7</v>
      </c>
      <c r="B83" s="103" t="s">
        <v>52</v>
      </c>
      <c r="C83" s="103" t="s">
        <v>0</v>
      </c>
      <c r="D83" s="103">
        <v>201800000000</v>
      </c>
      <c r="E83" s="103">
        <v>32260000000</v>
      </c>
      <c r="F83" s="103">
        <v>-1.9907000000000001E-2</v>
      </c>
      <c r="G83" s="103">
        <v>4.9200000000000003E-4</v>
      </c>
      <c r="H83" s="103">
        <v>-6.3400000000000001E-4</v>
      </c>
      <c r="I83" s="103">
        <v>1024147162</v>
      </c>
    </row>
    <row r="84" spans="1:9">
      <c r="A84" s="103" t="s">
        <v>56</v>
      </c>
      <c r="B84" s="103" t="s">
        <v>1</v>
      </c>
      <c r="C84" s="103" t="s">
        <v>0</v>
      </c>
      <c r="D84" s="103">
        <v>-1.8810000000000001E-3</v>
      </c>
      <c r="E84" s="103">
        <v>-8.6600000000000002E-4</v>
      </c>
      <c r="F84" s="103">
        <v>-3.7950000000000002E-3</v>
      </c>
      <c r="G84" s="103">
        <v>2.5999999999999998E-5</v>
      </c>
      <c r="H84" s="103">
        <v>5.1E-5</v>
      </c>
      <c r="I84" s="103">
        <v>-7.1080000000000004E-6</v>
      </c>
    </row>
    <row r="85" spans="1:9">
      <c r="A85" s="103" t="s">
        <v>56</v>
      </c>
      <c r="B85" s="103" t="s">
        <v>45</v>
      </c>
      <c r="C85" s="103" t="s">
        <v>0</v>
      </c>
      <c r="D85" s="103">
        <v>-8.4253999999999996E-2</v>
      </c>
      <c r="E85" s="103">
        <v>-1.0977000000000001E-2</v>
      </c>
      <c r="F85" s="103">
        <v>-0.134603</v>
      </c>
      <c r="G85" s="103">
        <v>9.8799999999999995E-4</v>
      </c>
      <c r="H85" s="103">
        <v>3.307E-3</v>
      </c>
      <c r="I85" s="103">
        <v>-6.3900000000000003E-4</v>
      </c>
    </row>
    <row r="86" spans="1:9">
      <c r="A86" s="103" t="s">
        <v>56</v>
      </c>
      <c r="B86" s="103" t="s">
        <v>46</v>
      </c>
      <c r="C86" s="103" t="s">
        <v>0</v>
      </c>
      <c r="D86" s="103">
        <v>-5.3096999999999998E-2</v>
      </c>
      <c r="E86" s="103">
        <v>-3.8909999999999999E-3</v>
      </c>
      <c r="F86" s="103">
        <v>-7.7700000000000005E-2</v>
      </c>
      <c r="G86" s="103">
        <v>1.289E-3</v>
      </c>
      <c r="H86" s="103">
        <v>1.054E-3</v>
      </c>
      <c r="I86" s="103">
        <v>-7.4899999999999999E-4</v>
      </c>
    </row>
    <row r="87" spans="1:9">
      <c r="A87" s="103" t="s">
        <v>56</v>
      </c>
      <c r="B87" s="103" t="s">
        <v>47</v>
      </c>
      <c r="C87" s="103" t="s">
        <v>0</v>
      </c>
      <c r="D87" s="103">
        <v>-1.0451999999999999E-2</v>
      </c>
      <c r="E87" s="103">
        <v>-2.1548999999999999E-2</v>
      </c>
      <c r="F87" s="103">
        <v>-0.11464100000000001</v>
      </c>
      <c r="G87" s="103">
        <v>7.3200000000000001E-4</v>
      </c>
      <c r="H87" s="103">
        <v>3.1830000000000001E-3</v>
      </c>
      <c r="I87" s="103">
        <v>4.4200000000000001E-4</v>
      </c>
    </row>
    <row r="88" spans="1:9">
      <c r="A88" s="103" t="s">
        <v>56</v>
      </c>
      <c r="B88" s="103" t="s">
        <v>48</v>
      </c>
      <c r="C88" s="103" t="s">
        <v>0</v>
      </c>
      <c r="D88" s="103">
        <v>2.0705000000000001E-2</v>
      </c>
      <c r="E88" s="103">
        <v>-1.4463E-2</v>
      </c>
      <c r="F88" s="103">
        <v>-5.7738999999999999E-2</v>
      </c>
      <c r="G88" s="103">
        <v>1.0330000000000001E-3</v>
      </c>
      <c r="H88" s="103">
        <v>9.3000000000000005E-4</v>
      </c>
      <c r="I88" s="103">
        <v>3.3199999999999999E-4</v>
      </c>
    </row>
    <row r="89" spans="1:9">
      <c r="A89" s="103" t="s">
        <v>56</v>
      </c>
      <c r="B89" s="103" t="s">
        <v>2</v>
      </c>
      <c r="C89" s="103" t="s">
        <v>0</v>
      </c>
      <c r="D89" s="103">
        <v>1.0253E-2</v>
      </c>
      <c r="E89" s="103">
        <v>-3.6012000000000002E-2</v>
      </c>
      <c r="F89" s="103">
        <v>-0.17238000000000001</v>
      </c>
      <c r="G89" s="103">
        <v>1.766E-3</v>
      </c>
      <c r="H89" s="103">
        <v>4.1130000000000003E-3</v>
      </c>
      <c r="I89" s="103">
        <v>7.7499999999999997E-4</v>
      </c>
    </row>
    <row r="90" spans="1:9">
      <c r="A90" s="103" t="s">
        <v>56</v>
      </c>
      <c r="B90" s="103" t="s">
        <v>49</v>
      </c>
      <c r="C90" s="103" t="s">
        <v>0</v>
      </c>
      <c r="D90" s="103">
        <v>-55300000000</v>
      </c>
      <c r="E90" s="103">
        <v>-0.60167599999999999</v>
      </c>
      <c r="F90" s="103">
        <v>-2.2748000000000001E-2</v>
      </c>
      <c r="G90" s="103">
        <v>2.2100000000000001E-4</v>
      </c>
      <c r="H90" s="103">
        <v>-3.19E-4</v>
      </c>
      <c r="I90" s="103">
        <v>-1024147162</v>
      </c>
    </row>
    <row r="91" spans="1:9">
      <c r="A91" s="103" t="s">
        <v>56</v>
      </c>
      <c r="B91" s="103" t="s">
        <v>50</v>
      </c>
      <c r="C91" s="103" t="s">
        <v>0</v>
      </c>
      <c r="D91" s="103">
        <v>-21790000000</v>
      </c>
      <c r="E91" s="103">
        <v>-0.259961</v>
      </c>
      <c r="F91" s="103">
        <v>-2.8476999999999999E-2</v>
      </c>
      <c r="G91" s="103">
        <v>2.7700000000000001E-4</v>
      </c>
      <c r="H91" s="103">
        <v>-8.5700000000000001E-4</v>
      </c>
      <c r="I91" s="103">
        <v>-403451912</v>
      </c>
    </row>
    <row r="92" spans="1:9">
      <c r="A92" s="103" t="s">
        <v>56</v>
      </c>
      <c r="B92" s="103" t="s">
        <v>51</v>
      </c>
      <c r="C92" s="103" t="s">
        <v>0</v>
      </c>
      <c r="D92" s="103">
        <v>21790000000</v>
      </c>
      <c r="E92" s="103">
        <v>0.25734899999999999</v>
      </c>
      <c r="F92" s="103">
        <v>8.5470000000000008E-3</v>
      </c>
      <c r="G92" s="103">
        <v>-4.0000000000000003E-5</v>
      </c>
      <c r="H92" s="103">
        <v>1.0660000000000001E-3</v>
      </c>
      <c r="I92" s="103">
        <v>403451912</v>
      </c>
    </row>
    <row r="93" spans="1:9">
      <c r="A93" s="103" t="s">
        <v>56</v>
      </c>
      <c r="B93" s="103" t="s">
        <v>52</v>
      </c>
      <c r="C93" s="103" t="s">
        <v>0</v>
      </c>
      <c r="D93" s="103">
        <v>55300000000</v>
      </c>
      <c r="E93" s="103">
        <v>0.599908</v>
      </c>
      <c r="F93" s="103">
        <v>3.6830000000000001E-3</v>
      </c>
      <c r="G93" s="103">
        <v>3.4E-5</v>
      </c>
      <c r="H93" s="103">
        <v>6.7500000000000004E-4</v>
      </c>
      <c r="I93" s="103">
        <v>1024147162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ANALYSIS</vt:lpstr>
      <vt:lpstr>SAP Tables 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Valky</dc:creator>
  <cp:lastModifiedBy>Brian Giffin</cp:lastModifiedBy>
  <dcterms:created xsi:type="dcterms:W3CDTF">2011-09-05T00:13:53Z</dcterms:created>
  <dcterms:modified xsi:type="dcterms:W3CDTF">2012-10-21T04:34:09Z</dcterms:modified>
</cp:coreProperties>
</file>