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3.bin" ContentType="application/vnd.openxmlformats-officedocument.oleObject"/>
  <Default Extension="emf" ContentType="image/x-emf"/>
  <Override PartName="/xl/embeddings/oleObject4.bin" ContentType="application/vnd.openxmlformats-officedocument.oleObject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7235" windowHeight="10035"/>
  </bookViews>
  <sheets>
    <sheet name="SQ" sheetId="1" r:id="rId1"/>
    <sheet name="CIR" sheetId="5" r:id="rId2"/>
  </sheets>
  <calcPr calcId="125725"/>
</workbook>
</file>

<file path=xl/calcChain.xml><?xml version="1.0" encoding="utf-8"?>
<calcChain xmlns="http://schemas.openxmlformats.org/spreadsheetml/2006/main">
  <c r="F18" i="5"/>
  <c r="G18" s="1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W18" s="1"/>
  <c r="X18" s="1"/>
  <c r="Y18" s="1"/>
  <c r="Z18" s="1"/>
  <c r="F19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F20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F21"/>
  <c r="G21" s="1"/>
  <c r="H21" s="1"/>
  <c r="I2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F22"/>
  <c r="G22" s="1"/>
  <c r="H22" s="1"/>
  <c r="I22" s="1"/>
  <c r="J22" s="1"/>
  <c r="K22" s="1"/>
  <c r="L22" s="1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Z22" s="1"/>
  <c r="F23"/>
  <c r="G23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F24"/>
  <c r="G24" s="1"/>
  <c r="H24" s="1"/>
  <c r="I24" s="1"/>
  <c r="J24" s="1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F25"/>
  <c r="G25" s="1"/>
  <c r="H25" s="1"/>
  <c r="I25" s="1"/>
  <c r="J25" s="1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F26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F27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F28"/>
  <c r="G28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F29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F30"/>
  <c r="G30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F3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F32"/>
  <c r="G32"/>
  <c r="H32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F33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F34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F35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F36"/>
  <c r="G36" s="1"/>
  <c r="H36" s="1"/>
  <c r="I36" s="1"/>
  <c r="J36" s="1"/>
  <c r="K36" s="1"/>
  <c r="L36" s="1"/>
  <c r="M36" s="1"/>
  <c r="N36" s="1"/>
  <c r="O36" s="1"/>
  <c r="P36" s="1"/>
  <c r="Q36" s="1"/>
  <c r="R36" s="1"/>
  <c r="S36" s="1"/>
  <c r="T36" s="1"/>
  <c r="U36" s="1"/>
  <c r="V36" s="1"/>
  <c r="W36" s="1"/>
  <c r="X36" s="1"/>
  <c r="Y36" s="1"/>
  <c r="Z36" s="1"/>
  <c r="F37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F38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F40"/>
  <c r="G40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F4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F42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F43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F44"/>
  <c r="G44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F45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F46"/>
  <c r="G46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F47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F48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F49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F50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F5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F52"/>
  <c r="G52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Z52" s="1"/>
  <c r="F53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F54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F55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F56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F57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F58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F59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F60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F6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F62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F63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F64"/>
  <c r="G64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F65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F66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F18" i="1"/>
  <c r="G18" s="1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W18" s="1"/>
  <c r="X18" s="1"/>
  <c r="Y18" s="1"/>
  <c r="Z18" s="1"/>
  <c r="F19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F20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F2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F22"/>
  <c r="G22" s="1"/>
  <c r="H22" s="1"/>
  <c r="I22" s="1"/>
  <c r="J22" s="1"/>
  <c r="K22" s="1"/>
  <c r="L22" s="1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Z22" s="1"/>
  <c r="F23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F24"/>
  <c r="G24" s="1"/>
  <c r="H24" s="1"/>
  <c r="I24" s="1"/>
  <c r="J24" s="1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F25"/>
  <c r="G25" s="1"/>
  <c r="H25" s="1"/>
  <c r="I25" s="1"/>
  <c r="J25" s="1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F26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F27"/>
  <c r="G27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F28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F29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F30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F3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F32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F33"/>
  <c r="G33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F34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F35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F36"/>
  <c r="G36" s="1"/>
  <c r="H36" s="1"/>
  <c r="I36" s="1"/>
  <c r="J36" s="1"/>
  <c r="K36" s="1"/>
  <c r="L36" s="1"/>
  <c r="M36" s="1"/>
  <c r="N36" s="1"/>
  <c r="O36" s="1"/>
  <c r="P36" s="1"/>
  <c r="Q36" s="1"/>
  <c r="R36" s="1"/>
  <c r="S36" s="1"/>
  <c r="T36" s="1"/>
  <c r="U36" s="1"/>
  <c r="V36" s="1"/>
  <c r="W36" s="1"/>
  <c r="X36" s="1"/>
  <c r="Y36" s="1"/>
  <c r="Z36" s="1"/>
  <c r="F37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F38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F40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F4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F42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B42" s="1"/>
  <c r="F43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F44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F45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F46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F47"/>
  <c r="G47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F48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F49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F50"/>
  <c r="G50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F5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F52"/>
  <c r="G52" s="1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Z52" s="1"/>
  <c r="F53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F54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F55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F56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F57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F58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F59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F60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F6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F62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F63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F64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F65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F66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BH4" i="5"/>
  <c r="BL4"/>
  <c r="BP4"/>
  <c r="BT4"/>
  <c r="BX4"/>
  <c r="CB4"/>
  <c r="CF4"/>
  <c r="CJ4"/>
  <c r="BF3"/>
  <c r="BF4"/>
  <c r="BH5"/>
  <c r="BI5" s="1"/>
  <c r="BJ5" s="1"/>
  <c r="BK5" s="1"/>
  <c r="BL5" s="1"/>
  <c r="BM5" s="1"/>
  <c r="BN5" s="1"/>
  <c r="BO5" s="1"/>
  <c r="BP5" s="1"/>
  <c r="BQ5" s="1"/>
  <c r="BR5" s="1"/>
  <c r="BS5" s="1"/>
  <c r="BT5" s="1"/>
  <c r="BU5" s="1"/>
  <c r="BV5" s="1"/>
  <c r="BW5" s="1"/>
  <c r="BX5" s="1"/>
  <c r="BY5" s="1"/>
  <c r="BZ5" s="1"/>
  <c r="CA5" s="1"/>
  <c r="CB5" s="1"/>
  <c r="CC5" s="1"/>
  <c r="CD5" s="1"/>
  <c r="CE5" s="1"/>
  <c r="CF5" s="1"/>
  <c r="CG5" s="1"/>
  <c r="CH5" s="1"/>
  <c r="CI5" s="1"/>
  <c r="CJ5" s="1"/>
  <c r="CK5" s="1"/>
  <c r="CL5" s="1"/>
  <c r="CL3" s="1"/>
  <c r="BG5"/>
  <c r="BG3" s="1"/>
  <c r="F17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B17" s="1"/>
  <c r="CN4" s="1"/>
  <c r="CP3"/>
  <c r="BF4" i="1"/>
  <c r="BM3"/>
  <c r="BG3"/>
  <c r="F17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AB64" i="5" l="1"/>
  <c r="AA64"/>
  <c r="AA56"/>
  <c r="AB56"/>
  <c r="AA53"/>
  <c r="AB53"/>
  <c r="AB34"/>
  <c r="AA34"/>
  <c r="AA28"/>
  <c r="AB28"/>
  <c r="AA66"/>
  <c r="AB66"/>
  <c r="AA57"/>
  <c r="AB57"/>
  <c r="AB47"/>
  <c r="AA47"/>
  <c r="AB43"/>
  <c r="AA43"/>
  <c r="AB37"/>
  <c r="AA37"/>
  <c r="AB29"/>
  <c r="AA29"/>
  <c r="AA24"/>
  <c r="AB24"/>
  <c r="AA65"/>
  <c r="AB65"/>
  <c r="AB60"/>
  <c r="AA60"/>
  <c r="AB55"/>
  <c r="AA55"/>
  <c r="AA51"/>
  <c r="AB51"/>
  <c r="AB42"/>
  <c r="AA42"/>
  <c r="AB38"/>
  <c r="AA38"/>
  <c r="AA36"/>
  <c r="AB36"/>
  <c r="AA35"/>
  <c r="AB35"/>
  <c r="AA32"/>
  <c r="AB32"/>
  <c r="AB26"/>
  <c r="AA26"/>
  <c r="AB23"/>
  <c r="AA23"/>
  <c r="AB22"/>
  <c r="AA22"/>
  <c r="AA20"/>
  <c r="AB20"/>
  <c r="AA19"/>
  <c r="AB19"/>
  <c r="AA61"/>
  <c r="AB61"/>
  <c r="AB58"/>
  <c r="AA58"/>
  <c r="AB50"/>
  <c r="AA50"/>
  <c r="AA44"/>
  <c r="AB44"/>
  <c r="AB18"/>
  <c r="AA18"/>
  <c r="AB62"/>
  <c r="AA62"/>
  <c r="AB54"/>
  <c r="AA54"/>
  <c r="AB45"/>
  <c r="AA45"/>
  <c r="AA40"/>
  <c r="AB40"/>
  <c r="AB31"/>
  <c r="AA31"/>
  <c r="AB27"/>
  <c r="AA27"/>
  <c r="AB21"/>
  <c r="AA21"/>
  <c r="AA63"/>
  <c r="AB63"/>
  <c r="AA59"/>
  <c r="AB59"/>
  <c r="AB52"/>
  <c r="AA52"/>
  <c r="AA48"/>
  <c r="AB48"/>
  <c r="AB39"/>
  <c r="AA39"/>
  <c r="AB49"/>
  <c r="AA49"/>
  <c r="AB46"/>
  <c r="AA46"/>
  <c r="AB41"/>
  <c r="AA41"/>
  <c r="AB33"/>
  <c r="AA33"/>
  <c r="AB30"/>
  <c r="AA30"/>
  <c r="AB25"/>
  <c r="AA25"/>
  <c r="AA63" i="1"/>
  <c r="AB63"/>
  <c r="AA60"/>
  <c r="AB60"/>
  <c r="AA55"/>
  <c r="AB55"/>
  <c r="AA50"/>
  <c r="AB50"/>
  <c r="AA48"/>
  <c r="AB48"/>
  <c r="AB29"/>
  <c r="AA29"/>
  <c r="AB25"/>
  <c r="AA25"/>
  <c r="AA65"/>
  <c r="AB65"/>
  <c r="AA44"/>
  <c r="AB44"/>
  <c r="AB37"/>
  <c r="AA37"/>
  <c r="AA32"/>
  <c r="AB32"/>
  <c r="AA18"/>
  <c r="AB18"/>
  <c r="AA66"/>
  <c r="AB66"/>
  <c r="AA56"/>
  <c r="AB56"/>
  <c r="AB53"/>
  <c r="AA53"/>
  <c r="AA51"/>
  <c r="AB51"/>
  <c r="AB49"/>
  <c r="AA49"/>
  <c r="AA46"/>
  <c r="AB46"/>
  <c r="AA35"/>
  <c r="AB35"/>
  <c r="AB26"/>
  <c r="AA26"/>
  <c r="AA24"/>
  <c r="AB24"/>
  <c r="AB21"/>
  <c r="AA21"/>
  <c r="AB61"/>
  <c r="AA61"/>
  <c r="AB58"/>
  <c r="AA58"/>
  <c r="AA54"/>
  <c r="AB54"/>
  <c r="AB41"/>
  <c r="AA41"/>
  <c r="AA38"/>
  <c r="AB38"/>
  <c r="AB33"/>
  <c r="AA33"/>
  <c r="AB30"/>
  <c r="AA30"/>
  <c r="AA23"/>
  <c r="AB23"/>
  <c r="AA22"/>
  <c r="AB22"/>
  <c r="AB64"/>
  <c r="AA64"/>
  <c r="AB62"/>
  <c r="AA62"/>
  <c r="AB59"/>
  <c r="AA59"/>
  <c r="AB57"/>
  <c r="AA57"/>
  <c r="AA52"/>
  <c r="AB52"/>
  <c r="AB45"/>
  <c r="AA45"/>
  <c r="AA43"/>
  <c r="AB43"/>
  <c r="AA40"/>
  <c r="AB40"/>
  <c r="AA36"/>
  <c r="AB36"/>
  <c r="AA34"/>
  <c r="AB34"/>
  <c r="AA31"/>
  <c r="AB31"/>
  <c r="AA39"/>
  <c r="AB39"/>
  <c r="AA28"/>
  <c r="AB28"/>
  <c r="AA20"/>
  <c r="AB20"/>
  <c r="AA42"/>
  <c r="AB19"/>
  <c r="AA47"/>
  <c r="AB47"/>
  <c r="AA27"/>
  <c r="AB27"/>
  <c r="CJ3" i="5"/>
  <c r="CF3"/>
  <c r="CB3"/>
  <c r="BX3"/>
  <c r="BT3"/>
  <c r="BP3"/>
  <c r="BL3"/>
  <c r="BH3"/>
  <c r="CK4"/>
  <c r="CC4"/>
  <c r="BU4"/>
  <c r="BQ4"/>
  <c r="BI4"/>
  <c r="CG3"/>
  <c r="CC3"/>
  <c r="BY3"/>
  <c r="BU3"/>
  <c r="BQ3"/>
  <c r="BM3"/>
  <c r="BI3"/>
  <c r="CI4"/>
  <c r="CE4"/>
  <c r="CA4"/>
  <c r="BW4"/>
  <c r="BS4"/>
  <c r="BO4"/>
  <c r="BK4"/>
  <c r="BG4"/>
  <c r="CI3"/>
  <c r="CE3"/>
  <c r="CA3"/>
  <c r="BW3"/>
  <c r="BS3"/>
  <c r="BO3"/>
  <c r="BK3"/>
  <c r="CG4"/>
  <c r="BY4"/>
  <c r="BM4"/>
  <c r="CK3"/>
  <c r="CL4"/>
  <c r="CH4"/>
  <c r="CD4"/>
  <c r="BZ4"/>
  <c r="BV4"/>
  <c r="BR4"/>
  <c r="BN4"/>
  <c r="BJ4"/>
  <c r="CH3"/>
  <c r="CD3"/>
  <c r="BZ3"/>
  <c r="BV3"/>
  <c r="BR3"/>
  <c r="BN3"/>
  <c r="BJ3"/>
  <c r="CM3"/>
  <c r="CP4"/>
  <c r="CM4" s="1"/>
  <c r="CO3"/>
  <c r="CN3" s="1"/>
  <c r="CR3"/>
  <c r="CQ3" s="1"/>
  <c r="CR4"/>
  <c r="CQ4" s="1"/>
  <c r="DE5"/>
  <c r="AA17"/>
  <c r="DA5"/>
  <c r="CW5"/>
  <c r="DB5"/>
  <c r="CX5"/>
  <c r="DC5"/>
  <c r="CY5"/>
  <c r="CU5"/>
  <c r="DD5"/>
  <c r="CZ5"/>
  <c r="CV5"/>
  <c r="Z17" i="1"/>
  <c r="CT3" i="5" l="1"/>
  <c r="DE3" s="1"/>
  <c r="CT4"/>
  <c r="BY5" i="1"/>
  <c r="BU5"/>
  <c r="BG4"/>
  <c r="BN3"/>
  <c r="BF3"/>
  <c r="BZ5"/>
  <c r="BV5"/>
  <c r="BR5"/>
  <c r="BM4"/>
  <c r="BH4"/>
  <c r="BO3"/>
  <c r="BQ3" s="1"/>
  <c r="CA5"/>
  <c r="BW5"/>
  <c r="BS5"/>
  <c r="BN4"/>
  <c r="BI4"/>
  <c r="BL3"/>
  <c r="BH3"/>
  <c r="CB5"/>
  <c r="BX5"/>
  <c r="BT5"/>
  <c r="BO4"/>
  <c r="BQ4" s="1"/>
  <c r="BI3"/>
  <c r="AA17"/>
  <c r="AB17"/>
  <c r="CU3" i="5" l="1"/>
  <c r="DB3"/>
  <c r="DA3"/>
  <c r="CV4"/>
  <c r="CS4"/>
  <c r="CW3"/>
  <c r="CZ3"/>
  <c r="DC3"/>
  <c r="CY4"/>
  <c r="CS3"/>
  <c r="DD3"/>
  <c r="CX3"/>
  <c r="DB4"/>
  <c r="CZ4"/>
  <c r="CV3"/>
  <c r="CY3"/>
  <c r="CU4"/>
  <c r="DE4"/>
  <c r="CX4"/>
  <c r="DA4"/>
  <c r="DD4"/>
  <c r="DC4"/>
  <c r="CW4"/>
  <c r="CB4" i="1"/>
  <c r="BX4"/>
  <c r="BT4"/>
  <c r="BP4"/>
  <c r="BY4"/>
  <c r="BU4"/>
  <c r="BZ4"/>
  <c r="BV4"/>
  <c r="BR4"/>
  <c r="CA4"/>
  <c r="BW4"/>
  <c r="BS4"/>
  <c r="BZ3"/>
  <c r="BV3"/>
  <c r="BR3"/>
  <c r="CA3"/>
  <c r="BW3"/>
  <c r="BS3"/>
  <c r="CB3"/>
  <c r="BX3"/>
  <c r="BT3"/>
  <c r="BP3"/>
  <c r="BY3"/>
  <c r="BU3"/>
  <c r="BK4"/>
  <c r="BJ3"/>
  <c r="BK3"/>
  <c r="BJ4"/>
</calcChain>
</file>

<file path=xl/sharedStrings.xml><?xml version="1.0" encoding="utf-8"?>
<sst xmlns="http://schemas.openxmlformats.org/spreadsheetml/2006/main" count="174" uniqueCount="110">
  <si>
    <t>B (in)</t>
  </si>
  <si>
    <t>H (in)</t>
  </si>
  <si>
    <t>S (in)</t>
  </si>
  <si>
    <t>w (in)</t>
  </si>
  <si>
    <t>θ (deg)</t>
  </si>
  <si>
    <t>L (in)</t>
  </si>
  <si>
    <t>Origin</t>
  </si>
  <si>
    <t>Flange_T</t>
  </si>
  <si>
    <t>Flange_L</t>
  </si>
  <si>
    <t>Flange_B</t>
  </si>
  <si>
    <t>Flange_R</t>
  </si>
  <si>
    <t>x</t>
  </si>
  <si>
    <t>y</t>
  </si>
  <si>
    <t>Web_T</t>
  </si>
  <si>
    <t>Web_L</t>
  </si>
  <si>
    <t>Web_B</t>
  </si>
  <si>
    <t>Web_R</t>
  </si>
  <si>
    <t>L_T</t>
  </si>
  <si>
    <t>L_B</t>
  </si>
  <si>
    <t>R_R</t>
  </si>
  <si>
    <t>R_L</t>
  </si>
  <si>
    <t>T_1</t>
  </si>
  <si>
    <t>ϴ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</si>
  <si>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</si>
  <si>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</si>
  <si>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</si>
  <si>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</si>
  <si>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</si>
  <si>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</si>
  <si>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</si>
  <si>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</si>
  <si>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</si>
  <si>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T_11</t>
  </si>
  <si>
    <t>Image Vectors</t>
  </si>
  <si>
    <t>Variable Definitions:</t>
  </si>
  <si>
    <t>B: Longer side of member box</t>
  </si>
  <si>
    <t>H: Shorter side of member box</t>
  </si>
  <si>
    <t>L: Maximum distance between extreme fibers of box-fitted member</t>
  </si>
  <si>
    <t>D (in)</t>
  </si>
  <si>
    <t>D: Diameter of flange tubing section (CIR)</t>
  </si>
  <si>
    <t>θ: Optimum angle of fit, measured from longer side of member box</t>
  </si>
  <si>
    <t>Flange_1</t>
  </si>
  <si>
    <t>Flange_2</t>
  </si>
  <si>
    <t>Flange_3</t>
  </si>
  <si>
    <t>Flange_4</t>
  </si>
  <si>
    <t>Flange_5</t>
  </si>
  <si>
    <t>Flange_6</t>
  </si>
  <si>
    <t>Flange_7</t>
  </si>
  <si>
    <t>Flange_8</t>
  </si>
  <si>
    <t>Flange_9</t>
  </si>
  <si>
    <t>Flange_10</t>
  </si>
  <si>
    <t>Flange_11</t>
  </si>
  <si>
    <t>Flange_12</t>
  </si>
  <si>
    <t>Flange_13</t>
  </si>
  <si>
    <t>Flange_14</t>
  </si>
  <si>
    <t>Flange_15</t>
  </si>
  <si>
    <t>Flange_16</t>
  </si>
  <si>
    <t>Flange_17</t>
  </si>
  <si>
    <t>Flange_18</t>
  </si>
  <si>
    <t>Flange_19</t>
  </si>
  <si>
    <t>Flange_20</t>
  </si>
  <si>
    <t>Flange_21</t>
  </si>
  <si>
    <t>Flange_22</t>
  </si>
  <si>
    <t>Flange_23</t>
  </si>
  <si>
    <t>Flange_24</t>
  </si>
  <si>
    <t>Flange_25</t>
  </si>
  <si>
    <t>Flange_26</t>
  </si>
  <si>
    <t>Flange_27</t>
  </si>
  <si>
    <t>Flange_28</t>
  </si>
  <si>
    <t>Flange_29</t>
  </si>
  <si>
    <t>Flange_30</t>
  </si>
  <si>
    <t>Flange_31</t>
  </si>
  <si>
    <t>Flange_32</t>
  </si>
  <si>
    <t>Flange_33</t>
  </si>
  <si>
    <t>Constants</t>
  </si>
  <si>
    <t>Output Variables</t>
  </si>
  <si>
    <t>Input Variables</t>
  </si>
  <si>
    <t>Iterations</t>
  </si>
  <si>
    <r>
      <t>θ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</si>
  <si>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</si>
  <si>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</si>
  <si>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</si>
  <si>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</si>
  <si>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</si>
  <si>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7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</si>
  <si>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8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</si>
  <si>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9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</si>
  <si>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10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</si>
  <si>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11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</si>
  <si>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12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</si>
  <si>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13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</si>
  <si>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14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</si>
  <si>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15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</si>
  <si>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16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</si>
  <si>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17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</si>
  <si>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18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</si>
  <si>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19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</si>
  <si>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20</t>
    </r>
    <r>
      <rPr>
        <sz val="11"/>
        <color theme="1"/>
        <rFont val="Calibri"/>
        <family val="2"/>
      </rPr>
      <t xml:space="preserve"> (rad)</t>
    </r>
  </si>
  <si>
    <r>
      <t>θ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(rad)</t>
    </r>
  </si>
  <si>
    <t>S: Side length of flange tubing section (SQ)</t>
  </si>
  <si>
    <t>w: Width (diameter for CIR or side length for SQ) of web tubing section</t>
  </si>
  <si>
    <t>Square Flange Section - Member Box Fitting Function</t>
  </si>
  <si>
    <t>Circular Flange Section - Member Box Fitting Function</t>
  </si>
  <si>
    <t>Preview</t>
  </si>
  <si>
    <t>Expand cells to view iterations</t>
  </si>
  <si>
    <t>L: Maximum distance between flange tubing centroid</t>
  </si>
  <si>
    <t xml:space="preserve">    and extreme bottom fiber of box-fitted member</t>
  </si>
  <si>
    <t>Last changes made by: B.G.</t>
  </si>
  <si>
    <t>v0.9.0b</t>
  </si>
  <si>
    <t>Last changes made on: 07/11/2013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</si>
</sst>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</font>
    <font>
      <sz val="11"/>
      <color rgb="FF6600FF"/>
      <name val="Calibri"/>
      <family val="2"/>
      <scheme val="minor"/>
    </font>
    <font>
      <sz val="11"/>
      <color rgb="FF00CC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4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8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7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/>
    <xf numFmtId="0" fontId="0" fillId="0" borderId="20" xfId="0" applyBorder="1"/>
    <xf numFmtId="0" fontId="4" fillId="0" borderId="24" xfId="0" applyFont="1" applyBorder="1"/>
    <xf numFmtId="0" fontId="6" fillId="0" borderId="11" xfId="0" applyFont="1" applyBorder="1"/>
    <xf numFmtId="0" fontId="4" fillId="0" borderId="8" xfId="0" applyFont="1" applyBorder="1"/>
    <xf numFmtId="0" fontId="6" fillId="0" borderId="25" xfId="0" applyFont="1" applyBorder="1"/>
    <xf numFmtId="0" fontId="4" fillId="0" borderId="23" xfId="0" applyFont="1" applyBorder="1"/>
    <xf numFmtId="0" fontId="6" fillId="0" borderId="9" xfId="0" applyFont="1" applyBorder="1"/>
    <xf numFmtId="0" fontId="7" fillId="0" borderId="25" xfId="0" applyFont="1" applyBorder="1"/>
    <xf numFmtId="0" fontId="7" fillId="0" borderId="9" xfId="0" applyFont="1" applyBorder="1"/>
    <xf numFmtId="0" fontId="0" fillId="0" borderId="24" xfId="0" applyBorder="1" applyAlignment="1">
      <alignment horizontal="center"/>
    </xf>
    <xf numFmtId="0" fontId="1" fillId="0" borderId="23" xfId="0" applyFont="1" applyBorder="1"/>
    <xf numFmtId="0" fontId="1" fillId="0" borderId="8" xfId="0" applyFont="1" applyBorder="1"/>
    <xf numFmtId="0" fontId="1" fillId="0" borderId="24" xfId="0" applyFont="1" applyBorder="1"/>
    <xf numFmtId="0" fontId="4" fillId="0" borderId="2" xfId="0" applyFont="1" applyBorder="1"/>
    <xf numFmtId="0" fontId="4" fillId="0" borderId="13" xfId="0" applyFont="1" applyBorder="1"/>
    <xf numFmtId="0" fontId="4" fillId="0" borderId="12" xfId="0" applyFont="1" applyBorder="1"/>
    <xf numFmtId="0" fontId="0" fillId="0" borderId="23" xfId="0" applyBorder="1"/>
    <xf numFmtId="0" fontId="0" fillId="0" borderId="9" xfId="0" applyBorder="1"/>
    <xf numFmtId="0" fontId="0" fillId="0" borderId="25" xfId="0" applyBorder="1"/>
    <xf numFmtId="0" fontId="0" fillId="0" borderId="24" xfId="0" applyBorder="1"/>
    <xf numFmtId="0" fontId="0" fillId="0" borderId="11" xfId="0" applyBorder="1"/>
    <xf numFmtId="0" fontId="0" fillId="0" borderId="16" xfId="0" applyBorder="1"/>
    <xf numFmtId="0" fontId="0" fillId="0" borderId="1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4" xfId="0" applyFont="1" applyBorder="1"/>
    <xf numFmtId="0" fontId="6" fillId="0" borderId="20" xfId="0" applyFont="1" applyBorder="1"/>
    <xf numFmtId="0" fontId="6" fillId="0" borderId="21" xfId="0" applyFont="1" applyBorder="1"/>
    <xf numFmtId="0" fontId="2" fillId="0" borderId="2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00CC00"/>
      <color rgb="FF6600FF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3753013820582363E-2"/>
          <c:y val="0.15569422298204386"/>
          <c:w val="0.80868808771353184"/>
          <c:h val="0.74354511531570089"/>
        </c:manualLayout>
      </c:layout>
      <c:scatterChart>
        <c:scatterStyle val="lineMarker"/>
        <c:ser>
          <c:idx val="0"/>
          <c:order val="0"/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(SQ!$BE$3,SQ!$BE$3)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(SQ!$BE$3,SQ!$C$17)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(SQ!$BE$3,SQ!$B$17)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(SQ!$C$17,SQ!$C$17)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</c:ser>
        <c:ser>
          <c:idx val="2"/>
          <c:order val="2"/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(SQ!$B$17,SQ!$B$17)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(SQ!$C$17,SQ!$BE$3)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(SQ!$B$17,SQ!$BE$3)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xVal>
          <c:yVal>
            <c:numRef>
              <c:f>(SQ!$BE$3,SQ!$BE$3)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ser>
          <c:idx val="4"/>
          <c:order val="4"/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(SQ!$BG$3,SQ!$BF$3,SQ!$BI$3)</c:f>
              <c:numCache>
                <c:formatCode>General</c:formatCode>
                <c:ptCount val="3"/>
                <c:pt idx="0">
                  <c:v>0</c:v>
                </c:pt>
                <c:pt idx="1">
                  <c:v>0.51304494227937059</c:v>
                </c:pt>
                <c:pt idx="2">
                  <c:v>1.3714066883990106</c:v>
                </c:pt>
              </c:numCache>
            </c:numRef>
          </c:xVal>
          <c:yVal>
            <c:numRef>
              <c:f>(SQ!$BG$4,SQ!$BF$4,SQ!$BI$4)</c:f>
              <c:numCache>
                <c:formatCode>General</c:formatCode>
                <c:ptCount val="3"/>
                <c:pt idx="0">
                  <c:v>3.1416382538803598</c:v>
                </c:pt>
                <c:pt idx="1">
                  <c:v>4</c:v>
                </c:pt>
                <c:pt idx="2">
                  <c:v>3.4869550577206292</c:v>
                </c:pt>
              </c:numCache>
            </c:numRef>
          </c:yVal>
        </c:ser>
        <c:ser>
          <c:idx val="5"/>
          <c:order val="5"/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(SQ!$BG$3,SQ!$BH$3,SQ!$BI$3)</c:f>
              <c:numCache>
                <c:formatCode>General</c:formatCode>
                <c:ptCount val="3"/>
                <c:pt idx="0">
                  <c:v>0</c:v>
                </c:pt>
                <c:pt idx="1">
                  <c:v>0.85836174611964</c:v>
                </c:pt>
                <c:pt idx="2">
                  <c:v>1.3714066883990106</c:v>
                </c:pt>
              </c:numCache>
            </c:numRef>
          </c:xVal>
          <c:yVal>
            <c:numRef>
              <c:f>(SQ!$BG$4,SQ!$BH$4,SQ!$BI$4)</c:f>
              <c:numCache>
                <c:formatCode>General</c:formatCode>
                <c:ptCount val="3"/>
                <c:pt idx="0">
                  <c:v>3.1416382538803598</c:v>
                </c:pt>
                <c:pt idx="1">
                  <c:v>2.628593311600989</c:v>
                </c:pt>
                <c:pt idx="2">
                  <c:v>3.4869550577206292</c:v>
                </c:pt>
              </c:numCache>
            </c:numRef>
          </c:yVal>
        </c:ser>
        <c:ser>
          <c:idx val="6"/>
          <c:order val="6"/>
          <c:spPr>
            <a:ln>
              <a:solidFill>
                <a:srgbClr val="6600FF"/>
              </a:solidFill>
            </a:ln>
          </c:spPr>
          <c:marker>
            <c:symbol val="none"/>
          </c:marker>
          <c:xVal>
            <c:numRef>
              <c:f>(SQ!$BK$3,SQ!$BL$3,SQ!$BM$3)</c:f>
              <c:numCache>
                <c:formatCode>General</c:formatCode>
                <c:ptCount val="3"/>
                <c:pt idx="0">
                  <c:v>0.98662298168948193</c:v>
                </c:pt>
                <c:pt idx="1">
                  <c:v>5.743477528860315</c:v>
                </c:pt>
                <c:pt idx="2">
                  <c:v>6</c:v>
                </c:pt>
              </c:numCache>
            </c:numRef>
          </c:xVal>
          <c:yVal>
            <c:numRef>
              <c:f>(SQ!$BK$4,SQ!$BL$4,SQ!$BM$4)</c:f>
              <c:numCache>
                <c:formatCode>General</c:formatCode>
                <c:ptCount val="3"/>
                <c:pt idx="0">
                  <c:v>2.8431837481308992</c:v>
                </c:pt>
                <c:pt idx="1">
                  <c:v>0</c:v>
                </c:pt>
                <c:pt idx="2">
                  <c:v>0.42918087305982</c:v>
                </c:pt>
              </c:numCache>
            </c:numRef>
          </c:yVal>
        </c:ser>
        <c:ser>
          <c:idx val="7"/>
          <c:order val="7"/>
          <c:spPr>
            <a:ln>
              <a:solidFill>
                <a:srgbClr val="6600FF"/>
              </a:solidFill>
            </a:ln>
          </c:spPr>
          <c:marker>
            <c:symbol val="none"/>
          </c:marker>
          <c:xVal>
            <c:numRef>
              <c:f>(SQ!$BJ$3,SQ!$BM$3)</c:f>
              <c:numCache>
                <c:formatCode>General</c:formatCode>
                <c:ptCount val="2"/>
                <c:pt idx="0">
                  <c:v>1.2431454528291672</c:v>
                </c:pt>
                <c:pt idx="1">
                  <c:v>6</c:v>
                </c:pt>
              </c:numCache>
            </c:numRef>
          </c:xVal>
          <c:yVal>
            <c:numRef>
              <c:f>(SQ!$BJ$4,SQ!$BM$4)</c:f>
              <c:numCache>
                <c:formatCode>General</c:formatCode>
                <c:ptCount val="2"/>
                <c:pt idx="0">
                  <c:v>3.2723646211907194</c:v>
                </c:pt>
                <c:pt idx="1">
                  <c:v>0.42918087305982</c:v>
                </c:pt>
              </c:numCache>
            </c:numRef>
          </c:yVal>
        </c:ser>
        <c:ser>
          <c:idx val="8"/>
          <c:order val="8"/>
          <c:spPr>
            <a:ln>
              <a:solidFill>
                <a:srgbClr val="00CC00"/>
              </a:solidFill>
            </a:ln>
          </c:spPr>
          <c:marker>
            <c:symbol val="none"/>
          </c:marker>
          <c:xVal>
            <c:numRef>
              <c:f>(SQ!$BN$3,SQ!$BO$3)</c:f>
              <c:numCache>
                <c:formatCode>General</c:formatCode>
                <c:ptCount val="2"/>
                <c:pt idx="0">
                  <c:v>0.25652247113968529</c:v>
                </c:pt>
                <c:pt idx="1">
                  <c:v>5.8717387644301571</c:v>
                </c:pt>
              </c:numCache>
            </c:numRef>
          </c:xVal>
          <c:yVal>
            <c:numRef>
              <c:f>(SQ!$BN$4,SQ!$BO$4)</c:f>
              <c:numCache>
                <c:formatCode>General</c:formatCode>
                <c:ptCount val="2"/>
                <c:pt idx="0">
                  <c:v>3.5708191269401799</c:v>
                </c:pt>
                <c:pt idx="1">
                  <c:v>0.21459043652991</c:v>
                </c:pt>
              </c:numCache>
            </c:numRef>
          </c:yVal>
        </c:ser>
        <c:ser>
          <c:idx val="9"/>
          <c:order val="9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(SQ!$BP$3,SQ!$BQ$3)</c:f>
              <c:numCache>
                <c:formatCode>General</c:formatCode>
                <c:ptCount val="2"/>
                <c:pt idx="0">
                  <c:v>3.9144925096201049</c:v>
                </c:pt>
                <c:pt idx="1">
                  <c:v>5.8717387644301571</c:v>
                </c:pt>
              </c:numCache>
            </c:numRef>
          </c:xVal>
          <c:yVal>
            <c:numRef>
              <c:f>(SQ!$BP$4,SQ!$BQ$4)</c:f>
              <c:numCache>
                <c:formatCode>General</c:formatCode>
                <c:ptCount val="2"/>
                <c:pt idx="0">
                  <c:v>0.21459043652991</c:v>
                </c:pt>
                <c:pt idx="1">
                  <c:v>0.21459043652991</c:v>
                </c:pt>
              </c:numCache>
            </c:numRef>
          </c:yVal>
        </c:ser>
        <c:ser>
          <c:idx val="10"/>
          <c:order val="1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SQ!$BR$3:$CB$3</c:f>
              <c:numCache>
                <c:formatCode>General</c:formatCode>
                <c:ptCount val="11"/>
                <c:pt idx="0">
                  <c:v>4.1102171351011094</c:v>
                </c:pt>
                <c:pt idx="1">
                  <c:v>4.1127727342778666</c:v>
                </c:pt>
                <c:pt idx="2">
                  <c:v>4.1204321165291597</c:v>
                </c:pt>
                <c:pt idx="3">
                  <c:v>4.133173057534095</c:v>
                </c:pt>
                <c:pt idx="4">
                  <c:v>4.1509585884155378</c:v>
                </c:pt>
                <c:pt idx="5">
                  <c:v>4.1737371030083148</c:v>
                </c:pt>
                <c:pt idx="6">
                  <c:v>4.2014425075987063</c:v>
                </c:pt>
                <c:pt idx="7">
                  <c:v>4.2339944127007296</c:v>
                </c:pt>
                <c:pt idx="8">
                  <c:v>4.2712983663127817</c:v>
                </c:pt>
                <c:pt idx="9">
                  <c:v>4.3132461279778003</c:v>
                </c:pt>
                <c:pt idx="10">
                  <c:v>4.3597159828517631</c:v>
                </c:pt>
              </c:numCache>
            </c:numRef>
          </c:xVal>
          <c:yVal>
            <c:numRef>
              <c:f>SQ!$BR$4:$CB$4</c:f>
              <c:numCache>
                <c:formatCode>General</c:formatCode>
                <c:ptCount val="11"/>
                <c:pt idx="0">
                  <c:v>0.21459043652991022</c:v>
                </c:pt>
                <c:pt idx="1">
                  <c:v>0.3094427183387935</c:v>
                </c:pt>
                <c:pt idx="2">
                  <c:v>0.40401977853328663</c:v>
                </c:pt>
                <c:pt idx="3">
                  <c:v>0.49804719407690767</c:v>
                </c:pt>
                <c:pt idx="4">
                  <c:v>0.59125213677186061</c:v>
                </c:pt>
                <c:pt idx="5">
                  <c:v>0.68336416489224594</c:v>
                </c:pt>
                <c:pt idx="6">
                  <c:v>0.77411600789274337</c:v>
                </c:pt>
                <c:pt idx="7">
                  <c:v>0.8632443419158411</c:v>
                </c:pt>
                <c:pt idx="8">
                  <c:v>0.95049055384744285</c:v>
                </c:pt>
                <c:pt idx="9">
                  <c:v>1.0356014917038605</c:v>
                </c:pt>
                <c:pt idx="10">
                  <c:v>1.1183301991728938</c:v>
                </c:pt>
              </c:numCache>
            </c:numRef>
          </c:yVal>
        </c:ser>
        <c:axId val="78177024"/>
        <c:axId val="78178560"/>
      </c:scatterChart>
      <c:valAx>
        <c:axId val="78177024"/>
        <c:scaling>
          <c:orientation val="minMax"/>
        </c:scaling>
        <c:axPos val="b"/>
        <c:numFmt formatCode="General" sourceLinked="1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78178560"/>
        <c:crosses val="autoZero"/>
        <c:crossBetween val="midCat"/>
      </c:valAx>
      <c:valAx>
        <c:axId val="78178560"/>
        <c:scaling>
          <c:orientation val="minMax"/>
        </c:scaling>
        <c:axPos val="l"/>
        <c:numFmt formatCode="General" sourceLinked="1"/>
        <c:tickLblPos val="nextTo"/>
        <c:crossAx val="78177024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3753013820582391E-2"/>
          <c:y val="0.15569422298204391"/>
          <c:w val="0.80868808771353184"/>
          <c:h val="0.74354511531570111"/>
        </c:manualLayout>
      </c:layout>
      <c:scatterChart>
        <c:scatterStyle val="lineMarker"/>
        <c:ser>
          <c:idx val="0"/>
          <c:order val="0"/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(CIR!$BE$3,CIR!$BE$3)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(CIR!$BE$3,CIR!$C$17)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(CIR!$BE$3,CIR!$B$17)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(CIR!$C$17,CIR!$C$17)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</c:ser>
        <c:ser>
          <c:idx val="2"/>
          <c:order val="2"/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(CIR!$B$17,CIR!$B$17)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(CIR!$C$17,CIR!$BE$3)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(CIR!$B$17,CIR!$BE$3)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xVal>
          <c:yVal>
            <c:numRef>
              <c:f>(CIR!$BE$3,CIR!$BE$3)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ser>
          <c:idx val="6"/>
          <c:order val="4"/>
          <c:spPr>
            <a:ln>
              <a:solidFill>
                <a:srgbClr val="6600FF"/>
              </a:solidFill>
            </a:ln>
          </c:spPr>
          <c:marker>
            <c:symbol val="none"/>
          </c:marker>
          <c:xVal>
            <c:numRef>
              <c:f>(CIR!$CN$3,CIR!$CO$3,CIR!$CP$3)</c:f>
              <c:numCache>
                <c:formatCode>General</c:formatCode>
                <c:ptCount val="3"/>
                <c:pt idx="0">
                  <c:v>0.8443878040939321</c:v>
                </c:pt>
                <c:pt idx="1">
                  <c:v>5.8675600675135922</c:v>
                </c:pt>
                <c:pt idx="2">
                  <c:v>6</c:v>
                </c:pt>
              </c:numCache>
            </c:numRef>
          </c:xVal>
          <c:yVal>
            <c:numRef>
              <c:f>(CIR!$CN$4,CIR!$CO$4,CIR!$CP$4)</c:f>
              <c:numCache>
                <c:formatCode>General</c:formatCode>
                <c:ptCount val="3"/>
                <c:pt idx="0">
                  <c:v>3.1375127031310477</c:v>
                </c:pt>
                <c:pt idx="1">
                  <c:v>0</c:v>
                </c:pt>
                <c:pt idx="2">
                  <c:v>0.21203694084521141</c:v>
                </c:pt>
              </c:numCache>
            </c:numRef>
          </c:yVal>
        </c:ser>
        <c:ser>
          <c:idx val="7"/>
          <c:order val="5"/>
          <c:spPr>
            <a:ln>
              <a:solidFill>
                <a:srgbClr val="6600FF"/>
              </a:solidFill>
            </a:ln>
          </c:spPr>
          <c:marker>
            <c:symbol val="none"/>
          </c:marker>
          <c:xVal>
            <c:numRef>
              <c:f>(CIR!$CM$3,CIR!$CP$3)</c:f>
              <c:numCache>
                <c:formatCode>General</c:formatCode>
                <c:ptCount val="2"/>
                <c:pt idx="0">
                  <c:v>0.97682773658033994</c:v>
                </c:pt>
                <c:pt idx="1">
                  <c:v>6</c:v>
                </c:pt>
              </c:numCache>
            </c:numRef>
          </c:xVal>
          <c:yVal>
            <c:numRef>
              <c:f>(CIR!$CM$4,CIR!$CP$4)</c:f>
              <c:numCache>
                <c:formatCode>General</c:formatCode>
                <c:ptCount val="2"/>
                <c:pt idx="0">
                  <c:v>3.3495496439762591</c:v>
                </c:pt>
                <c:pt idx="1">
                  <c:v>0.21203694084521141</c:v>
                </c:pt>
              </c:numCache>
            </c:numRef>
          </c:yVal>
        </c:ser>
        <c:ser>
          <c:idx val="8"/>
          <c:order val="6"/>
          <c:spPr>
            <a:ln>
              <a:solidFill>
                <a:srgbClr val="00CC00"/>
              </a:solidFill>
            </a:ln>
          </c:spPr>
          <c:marker>
            <c:symbol val="none"/>
          </c:marker>
          <c:xVal>
            <c:numRef>
              <c:f>(CIR!$CQ$3,CIR!$CR$3)</c:f>
              <c:numCache>
                <c:formatCode>General</c:formatCode>
                <c:ptCount val="2"/>
                <c:pt idx="0">
                  <c:v>0.5</c:v>
                </c:pt>
                <c:pt idx="1">
                  <c:v>5.9337800337567961</c:v>
                </c:pt>
              </c:numCache>
            </c:numRef>
          </c:xVal>
          <c:yVal>
            <c:numRef>
              <c:f>(CIR!$CQ$4,CIR!$CR$4)</c:f>
              <c:numCache>
                <c:formatCode>General</c:formatCode>
                <c:ptCount val="2"/>
                <c:pt idx="0">
                  <c:v>3.5</c:v>
                </c:pt>
                <c:pt idx="1">
                  <c:v>0.1060184704226057</c:v>
                </c:pt>
              </c:numCache>
            </c:numRef>
          </c:yVal>
        </c:ser>
        <c:ser>
          <c:idx val="9"/>
          <c:order val="7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(CIR!$CS$3,CIR!$CT$3)</c:f>
              <c:numCache>
                <c:formatCode>General</c:formatCode>
                <c:ptCount val="2"/>
                <c:pt idx="0">
                  <c:v>3.9558533558378639</c:v>
                </c:pt>
                <c:pt idx="1">
                  <c:v>5.9337800337567961</c:v>
                </c:pt>
              </c:numCache>
            </c:numRef>
          </c:xVal>
          <c:yVal>
            <c:numRef>
              <c:f>(CIR!$CS$4,CIR!$CT$4)</c:f>
              <c:numCache>
                <c:formatCode>General</c:formatCode>
                <c:ptCount val="2"/>
                <c:pt idx="0">
                  <c:v>0.1060184704226057</c:v>
                </c:pt>
                <c:pt idx="1">
                  <c:v>0.1060184704226057</c:v>
                </c:pt>
              </c:numCache>
            </c:numRef>
          </c:yVal>
        </c:ser>
        <c:ser>
          <c:idx val="10"/>
          <c:order val="8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CIR!$CU$3:$DE$3</c:f>
              <c:numCache>
                <c:formatCode>General</c:formatCode>
                <c:ptCount val="11"/>
                <c:pt idx="0">
                  <c:v>4.1536460236297579</c:v>
                </c:pt>
                <c:pt idx="1">
                  <c:v>4.1564198034257043</c:v>
                </c:pt>
                <c:pt idx="2">
                  <c:v>4.1647324986841578</c:v>
                </c:pt>
                <c:pt idx="3">
                  <c:v>4.178558203955272</c:v>
                </c:pt>
                <c:pt idx="4">
                  <c:v>4.1978538331997637</c:v>
                </c:pt>
                <c:pt idx="5">
                  <c:v>4.2225592540610304</c:v>
                </c:pt>
                <c:pt idx="6">
                  <c:v>4.2525974752599369</c:v>
                </c:pt>
                <c:pt idx="7">
                  <c:v>4.2878748865282752</c:v>
                </c:pt>
                <c:pt idx="8">
                  <c:v>4.3282815503331706</c:v>
                </c:pt>
                <c:pt idx="9">
                  <c:v>4.3736915444833206</c:v>
                </c:pt>
                <c:pt idx="10">
                  <c:v>4.4239633545493726</c:v>
                </c:pt>
              </c:numCache>
            </c:numRef>
          </c:xVal>
          <c:yVal>
            <c:numRef>
              <c:f>CIR!$CU$4:$DE$4</c:f>
              <c:numCache>
                <c:formatCode>General</c:formatCode>
                <c:ptCount val="11"/>
                <c:pt idx="0">
                  <c:v>0.10601847042260593</c:v>
                </c:pt>
                <c:pt idx="1">
                  <c:v>0.2053547963481272</c:v>
                </c:pt>
                <c:pt idx="2">
                  <c:v>0.30438155333974981</c:v>
                </c:pt>
                <c:pt idx="3">
                  <c:v>0.40279013719549928</c:v>
                </c:pt>
                <c:pt idx="4">
                  <c:v>0.50027387017078562</c:v>
                </c:pt>
                <c:pt idx="5">
                  <c:v>0.59652895670030615</c:v>
                </c:pt>
                <c:pt idx="6">
                  <c:v>0.6912554301380065</c:v>
                </c:pt>
                <c:pt idx="7">
                  <c:v>0.78415808756470406</c:v>
                </c:pt>
                <c:pt idx="8">
                  <c:v>0.87494740975016838</c:v>
                </c:pt>
                <c:pt idx="9">
                  <c:v>0.9633404634027094</c:v>
                </c:pt>
                <c:pt idx="10">
                  <c:v>1.0490617828945412</c:v>
                </c:pt>
              </c:numCache>
            </c:numRef>
          </c:yVal>
        </c:ser>
        <c:ser>
          <c:idx val="4"/>
          <c:order val="9"/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CIR!$BF$3:$CL$3</c:f>
              <c:numCache>
                <c:formatCode>General</c:formatCode>
                <c:ptCount val="33"/>
                <c:pt idx="0">
                  <c:v>1</c:v>
                </c:pt>
                <c:pt idx="1">
                  <c:v>0.99039264020161522</c:v>
                </c:pt>
                <c:pt idx="2">
                  <c:v>0.96193976625564337</c:v>
                </c:pt>
                <c:pt idx="3">
                  <c:v>0.91573480615127267</c:v>
                </c:pt>
                <c:pt idx="4">
                  <c:v>0.85355339059327373</c:v>
                </c:pt>
                <c:pt idx="5">
                  <c:v>0.77778511650980109</c:v>
                </c:pt>
                <c:pt idx="6">
                  <c:v>0.69134171618254492</c:v>
                </c:pt>
                <c:pt idx="7">
                  <c:v>0.59754516100806421</c:v>
                </c:pt>
                <c:pt idx="8">
                  <c:v>0.5</c:v>
                </c:pt>
                <c:pt idx="9">
                  <c:v>0.4024548389919359</c:v>
                </c:pt>
                <c:pt idx="10">
                  <c:v>0.30865828381745514</c:v>
                </c:pt>
                <c:pt idx="11">
                  <c:v>0.22221488349019902</c:v>
                </c:pt>
                <c:pt idx="12">
                  <c:v>0.14644660940672627</c:v>
                </c:pt>
                <c:pt idx="13">
                  <c:v>8.4265193848727327E-2</c:v>
                </c:pt>
                <c:pt idx="14">
                  <c:v>3.8060233744356575E-2</c:v>
                </c:pt>
                <c:pt idx="15">
                  <c:v>9.6073597983847292E-3</c:v>
                </c:pt>
                <c:pt idx="16">
                  <c:v>0</c:v>
                </c:pt>
                <c:pt idx="17">
                  <c:v>9.6073597983848957E-3</c:v>
                </c:pt>
                <c:pt idx="18">
                  <c:v>3.8060233744356853E-2</c:v>
                </c:pt>
                <c:pt idx="19">
                  <c:v>8.4265193848727771E-2</c:v>
                </c:pt>
                <c:pt idx="20">
                  <c:v>0.14644660940672682</c:v>
                </c:pt>
                <c:pt idx="21">
                  <c:v>0.22221488349019963</c:v>
                </c:pt>
                <c:pt idx="22">
                  <c:v>0.30865828381745608</c:v>
                </c:pt>
                <c:pt idx="23">
                  <c:v>0.40245483899193696</c:v>
                </c:pt>
                <c:pt idx="24">
                  <c:v>0.50000000000000122</c:v>
                </c:pt>
                <c:pt idx="25">
                  <c:v>0.59754516100806543</c:v>
                </c:pt>
                <c:pt idx="26">
                  <c:v>0.69134171618254625</c:v>
                </c:pt>
                <c:pt idx="27">
                  <c:v>0.77778511650980242</c:v>
                </c:pt>
                <c:pt idx="28">
                  <c:v>0.85355339059327495</c:v>
                </c:pt>
                <c:pt idx="29">
                  <c:v>0.91573480615127356</c:v>
                </c:pt>
                <c:pt idx="30">
                  <c:v>0.96193976625564415</c:v>
                </c:pt>
                <c:pt idx="31">
                  <c:v>0.99039264020161566</c:v>
                </c:pt>
                <c:pt idx="32">
                  <c:v>1</c:v>
                </c:pt>
              </c:numCache>
            </c:numRef>
          </c:xVal>
          <c:yVal>
            <c:numRef>
              <c:f>CIR!$BF$4:$CL$4</c:f>
              <c:numCache>
                <c:formatCode>General</c:formatCode>
                <c:ptCount val="33"/>
                <c:pt idx="0">
                  <c:v>3.5</c:v>
                </c:pt>
                <c:pt idx="1">
                  <c:v>3.597545161008064</c:v>
                </c:pt>
                <c:pt idx="2">
                  <c:v>3.6913417161825448</c:v>
                </c:pt>
                <c:pt idx="3">
                  <c:v>3.7777851165098011</c:v>
                </c:pt>
                <c:pt idx="4">
                  <c:v>3.853553390593274</c:v>
                </c:pt>
                <c:pt idx="5">
                  <c:v>3.9157348061512725</c:v>
                </c:pt>
                <c:pt idx="6">
                  <c:v>3.9619397662556435</c:v>
                </c:pt>
                <c:pt idx="7">
                  <c:v>3.9903926402016152</c:v>
                </c:pt>
                <c:pt idx="8">
                  <c:v>4</c:v>
                </c:pt>
                <c:pt idx="9">
                  <c:v>3.9903926402016152</c:v>
                </c:pt>
                <c:pt idx="10">
                  <c:v>3.9619397662556435</c:v>
                </c:pt>
                <c:pt idx="11">
                  <c:v>3.9157348061512729</c:v>
                </c:pt>
                <c:pt idx="12">
                  <c:v>3.853553390593274</c:v>
                </c:pt>
                <c:pt idx="13">
                  <c:v>3.7777851165098011</c:v>
                </c:pt>
                <c:pt idx="14">
                  <c:v>3.6913417161825448</c:v>
                </c:pt>
                <c:pt idx="15">
                  <c:v>3.597545161008064</c:v>
                </c:pt>
                <c:pt idx="16">
                  <c:v>3.4999999999999996</c:v>
                </c:pt>
                <c:pt idx="17">
                  <c:v>3.4024548389919356</c:v>
                </c:pt>
                <c:pt idx="18">
                  <c:v>3.3086582838174547</c:v>
                </c:pt>
                <c:pt idx="19">
                  <c:v>3.2222148834901985</c:v>
                </c:pt>
                <c:pt idx="20">
                  <c:v>3.1464466094067256</c:v>
                </c:pt>
                <c:pt idx="21">
                  <c:v>3.0842651938487267</c:v>
                </c:pt>
                <c:pt idx="22">
                  <c:v>3.0380602337443561</c:v>
                </c:pt>
                <c:pt idx="23">
                  <c:v>3.0096073597983848</c:v>
                </c:pt>
                <c:pt idx="24">
                  <c:v>3</c:v>
                </c:pt>
                <c:pt idx="25">
                  <c:v>3.0096073597983852</c:v>
                </c:pt>
                <c:pt idx="26">
                  <c:v>3.038060233744357</c:v>
                </c:pt>
                <c:pt idx="27">
                  <c:v>3.0842651938487284</c:v>
                </c:pt>
                <c:pt idx="28">
                  <c:v>3.1464466094067274</c:v>
                </c:pt>
                <c:pt idx="29">
                  <c:v>3.2222148834902002</c:v>
                </c:pt>
                <c:pt idx="30">
                  <c:v>3.308658283817457</c:v>
                </c:pt>
                <c:pt idx="31">
                  <c:v>3.4024548389919378</c:v>
                </c:pt>
                <c:pt idx="32">
                  <c:v>3.5000000000000022</c:v>
                </c:pt>
              </c:numCache>
            </c:numRef>
          </c:yVal>
        </c:ser>
        <c:axId val="87136512"/>
        <c:axId val="87146496"/>
      </c:scatterChart>
      <c:valAx>
        <c:axId val="87136512"/>
        <c:scaling>
          <c:orientation val="minMax"/>
        </c:scaling>
        <c:axPos val="b"/>
        <c:numFmt formatCode="General" sourceLinked="1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87146496"/>
        <c:crosses val="autoZero"/>
        <c:crossBetween val="midCat"/>
      </c:valAx>
      <c:valAx>
        <c:axId val="87146496"/>
        <c:scaling>
          <c:orientation val="minMax"/>
        </c:scaling>
        <c:axPos val="l"/>
        <c:numFmt formatCode="General" sourceLinked="1"/>
        <c:tickLblPos val="nextTo"/>
        <c:crossAx val="87136512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190500</xdr:colOff>
      <xdr:row>5</xdr:row>
      <xdr:rowOff>133350</xdr:rowOff>
    </xdr:from>
    <xdr:to>
      <xdr:col>41</xdr:col>
      <xdr:colOff>114299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257176</xdr:colOff>
      <xdr:row>0</xdr:row>
      <xdr:rowOff>104775</xdr:rowOff>
    </xdr:from>
    <xdr:to>
      <xdr:col>26</xdr:col>
      <xdr:colOff>561976</xdr:colOff>
      <xdr:row>1</xdr:row>
      <xdr:rowOff>123825</xdr:rowOff>
    </xdr:to>
    <xdr:sp macro="" textlink="">
      <xdr:nvSpPr>
        <xdr:cNvPr id="3" name="Bent-Up Arrow 2"/>
        <xdr:cNvSpPr/>
      </xdr:nvSpPr>
      <xdr:spPr>
        <a:xfrm flipH="1">
          <a:off x="3305176" y="104775"/>
          <a:ext cx="304800" cy="209550"/>
        </a:xfrm>
        <a:prstGeom prst="bentUpArrow">
          <a:avLst/>
        </a:prstGeom>
        <a:solidFill>
          <a:srgbClr val="00B0F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190500</xdr:colOff>
      <xdr:row>5</xdr:row>
      <xdr:rowOff>133350</xdr:rowOff>
    </xdr:from>
    <xdr:to>
      <xdr:col>41</xdr:col>
      <xdr:colOff>114299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257176</xdr:colOff>
      <xdr:row>0</xdr:row>
      <xdr:rowOff>104775</xdr:rowOff>
    </xdr:from>
    <xdr:to>
      <xdr:col>26</xdr:col>
      <xdr:colOff>561976</xdr:colOff>
      <xdr:row>1</xdr:row>
      <xdr:rowOff>123825</xdr:rowOff>
    </xdr:to>
    <xdr:sp macro="" textlink="">
      <xdr:nvSpPr>
        <xdr:cNvPr id="3" name="Bent-Up Arrow 2"/>
        <xdr:cNvSpPr/>
      </xdr:nvSpPr>
      <xdr:spPr>
        <a:xfrm flipH="1">
          <a:off x="3305176" y="104775"/>
          <a:ext cx="304800" cy="209550"/>
        </a:xfrm>
        <a:prstGeom prst="bentUpArrow">
          <a:avLst/>
        </a:prstGeom>
        <a:solidFill>
          <a:srgbClr val="00B0F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oleObject" Target="../embeddings/oleObject5.bin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66"/>
  <sheetViews>
    <sheetView tabSelected="1" workbookViewId="0">
      <selection activeCell="E18" sqref="E18"/>
    </sheetView>
  </sheetViews>
  <sheetFormatPr defaultRowHeight="15" outlineLevelCol="1"/>
  <cols>
    <col min="6" max="26" width="9.140625" hidden="1" customWidth="1" outlineLevel="1"/>
    <col min="27" max="27" width="9.140625" collapsed="1"/>
    <col min="30" max="54" width="9.140625" customWidth="1"/>
  </cols>
  <sheetData>
    <row r="1" spans="1:80">
      <c r="A1" s="14" t="s">
        <v>101</v>
      </c>
      <c r="BD1" t="s">
        <v>33</v>
      </c>
    </row>
    <row r="2" spans="1:80">
      <c r="A2" t="s">
        <v>108</v>
      </c>
      <c r="AB2" t="s">
        <v>104</v>
      </c>
      <c r="BD2" s="2"/>
      <c r="BE2" s="3" t="s">
        <v>6</v>
      </c>
      <c r="BF2" s="4" t="s">
        <v>7</v>
      </c>
      <c r="BG2" s="4" t="s">
        <v>8</v>
      </c>
      <c r="BH2" s="4" t="s">
        <v>9</v>
      </c>
      <c r="BI2" s="4" t="s">
        <v>10</v>
      </c>
      <c r="BJ2" s="5" t="s">
        <v>13</v>
      </c>
      <c r="BK2" s="5" t="s">
        <v>14</v>
      </c>
      <c r="BL2" s="5" t="s">
        <v>15</v>
      </c>
      <c r="BM2" s="5" t="s">
        <v>16</v>
      </c>
      <c r="BN2" s="6" t="s">
        <v>17</v>
      </c>
      <c r="BO2" s="6" t="s">
        <v>18</v>
      </c>
      <c r="BP2" s="7" t="s">
        <v>20</v>
      </c>
      <c r="BQ2" s="7" t="s">
        <v>19</v>
      </c>
      <c r="BR2" s="7" t="s">
        <v>21</v>
      </c>
      <c r="BS2" s="7" t="s">
        <v>23</v>
      </c>
      <c r="BT2" s="7" t="s">
        <v>24</v>
      </c>
      <c r="BU2" s="7" t="s">
        <v>25</v>
      </c>
      <c r="BV2" s="7" t="s">
        <v>26</v>
      </c>
      <c r="BW2" s="7" t="s">
        <v>27</v>
      </c>
      <c r="BX2" s="7" t="s">
        <v>28</v>
      </c>
      <c r="BY2" s="7" t="s">
        <v>29</v>
      </c>
      <c r="BZ2" s="7" t="s">
        <v>30</v>
      </c>
      <c r="CA2" s="7" t="s">
        <v>31</v>
      </c>
      <c r="CB2" s="7" t="s">
        <v>32</v>
      </c>
    </row>
    <row r="3" spans="1:80">
      <c r="A3" t="s">
        <v>109</v>
      </c>
      <c r="BD3" s="8" t="s">
        <v>11</v>
      </c>
      <c r="BE3" s="2">
        <v>0</v>
      </c>
      <c r="BF3" s="9">
        <f>D17*SIN(Z17)</f>
        <v>0.51304494227937059</v>
      </c>
      <c r="BG3" s="9">
        <f>0</f>
        <v>0</v>
      </c>
      <c r="BH3" s="9">
        <f>D17*COS(Z17)</f>
        <v>0.85836174611964</v>
      </c>
      <c r="BI3" s="9">
        <f>D17*SIN(Z17)+D17*COS(Z17)</f>
        <v>1.3714066883990106</v>
      </c>
      <c r="BJ3" s="10">
        <f>B17-(AB17-D17)*COS(Z17)</f>
        <v>1.2431454528291672</v>
      </c>
      <c r="BK3" s="10">
        <f>B17-(AB17-D17)*COS(Z17)-E17*SIN(Z17)</f>
        <v>0.98662298168948193</v>
      </c>
      <c r="BL3" s="10">
        <f>B17-E17*SIN(Z17)</f>
        <v>5.743477528860315</v>
      </c>
      <c r="BM3" s="10">
        <f>B17</f>
        <v>6</v>
      </c>
      <c r="BN3" s="11">
        <f>(D17/2)*SIN(Z17)</f>
        <v>0.25652247113968529</v>
      </c>
      <c r="BO3" s="11">
        <f>B17-(E17/2)*SIN(Z17)</f>
        <v>5.8717387644301571</v>
      </c>
      <c r="BP3" s="12">
        <f>2*(BQ3)/3</f>
        <v>3.9144925096201049</v>
      </c>
      <c r="BQ3" s="12">
        <f>BO3</f>
        <v>5.8717387644301571</v>
      </c>
      <c r="BR3" s="12">
        <f t="shared" ref="BR3:CB3" si="0">$BQ$3+(3*($BQ$3)/10)*COS(BR5)</f>
        <v>4.1102171351011094</v>
      </c>
      <c r="BS3" s="12">
        <f t="shared" si="0"/>
        <v>4.1127727342778666</v>
      </c>
      <c r="BT3" s="12">
        <f t="shared" si="0"/>
        <v>4.1204321165291597</v>
      </c>
      <c r="BU3" s="12">
        <f t="shared" si="0"/>
        <v>4.133173057534095</v>
      </c>
      <c r="BV3" s="12">
        <f t="shared" si="0"/>
        <v>4.1509585884155378</v>
      </c>
      <c r="BW3" s="12">
        <f t="shared" si="0"/>
        <v>4.1737371030083148</v>
      </c>
      <c r="BX3" s="12">
        <f t="shared" si="0"/>
        <v>4.2014425075987063</v>
      </c>
      <c r="BY3" s="12">
        <f t="shared" si="0"/>
        <v>4.2339944127007296</v>
      </c>
      <c r="BZ3" s="12">
        <f t="shared" si="0"/>
        <v>4.2712983663127817</v>
      </c>
      <c r="CA3" s="12">
        <f t="shared" si="0"/>
        <v>4.3132461279778003</v>
      </c>
      <c r="CB3" s="12">
        <f t="shared" si="0"/>
        <v>4.3597159828517631</v>
      </c>
    </row>
    <row r="4" spans="1:80">
      <c r="A4" t="s">
        <v>107</v>
      </c>
      <c r="BD4" s="8" t="s">
        <v>12</v>
      </c>
      <c r="BE4" s="2">
        <v>0</v>
      </c>
      <c r="BF4" s="9">
        <f>C17</f>
        <v>4</v>
      </c>
      <c r="BG4" s="9">
        <f>C17-D17*COS(Z17)</f>
        <v>3.1416382538803598</v>
      </c>
      <c r="BH4" s="9">
        <f>C17-D17*SIN(Z17)-D17*COS(Z17)</f>
        <v>2.628593311600989</v>
      </c>
      <c r="BI4" s="9">
        <f>C17-D17*SIN(Z17)</f>
        <v>3.4869550577206292</v>
      </c>
      <c r="BJ4" s="10">
        <f>(AB17-D17)*SIN(Z17)+E17*COS(Z17)</f>
        <v>3.2723646211907194</v>
      </c>
      <c r="BK4" s="10">
        <f>(AB17-D17)*SIN(Z17)</f>
        <v>2.8431837481308992</v>
      </c>
      <c r="BL4" s="10">
        <v>0</v>
      </c>
      <c r="BM4" s="10">
        <f>E17*COS(Z17)</f>
        <v>0.42918087305982</v>
      </c>
      <c r="BN4" s="11">
        <f>C17-(D17/2)*COS(Z17)</f>
        <v>3.5708191269401799</v>
      </c>
      <c r="BO4" s="11">
        <f>(E17/2)*COS(Z17)</f>
        <v>0.21459043652991</v>
      </c>
      <c r="BP4" s="12">
        <f>BQ4</f>
        <v>0.21459043652991</v>
      </c>
      <c r="BQ4" s="12">
        <f>BO4</f>
        <v>0.21459043652991</v>
      </c>
      <c r="BR4" s="12">
        <f t="shared" ref="BR4:CB4" si="1">$BQ$4+(3*($BQ$3)/10)*SIN(BR5)</f>
        <v>0.21459043652991022</v>
      </c>
      <c r="BS4" s="12">
        <f t="shared" si="1"/>
        <v>0.3094427183387935</v>
      </c>
      <c r="BT4" s="12">
        <f t="shared" si="1"/>
        <v>0.40401977853328663</v>
      </c>
      <c r="BU4" s="12">
        <f t="shared" si="1"/>
        <v>0.49804719407690767</v>
      </c>
      <c r="BV4" s="12">
        <f t="shared" si="1"/>
        <v>0.59125213677186061</v>
      </c>
      <c r="BW4" s="12">
        <f t="shared" si="1"/>
        <v>0.68336416489224594</v>
      </c>
      <c r="BX4" s="12">
        <f t="shared" si="1"/>
        <v>0.77411600789274337</v>
      </c>
      <c r="BY4" s="12">
        <f t="shared" si="1"/>
        <v>0.8632443419158411</v>
      </c>
      <c r="BZ4" s="12">
        <f t="shared" si="1"/>
        <v>0.95049055384744285</v>
      </c>
      <c r="CA4" s="12">
        <f t="shared" si="1"/>
        <v>1.0356014917038605</v>
      </c>
      <c r="CB4" s="12">
        <f t="shared" si="1"/>
        <v>1.1183301991728938</v>
      </c>
    </row>
    <row r="5" spans="1:80">
      <c r="BD5" s="13" t="s">
        <v>22</v>
      </c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12">
        <f>PI()-(0*$Z$17/10)</f>
        <v>3.1415926535897931</v>
      </c>
      <c r="BS5" s="12">
        <f>PI()-(1*$Z$17/10)</f>
        <v>3.0877198102856096</v>
      </c>
      <c r="BT5" s="12">
        <f>PI()-(2*$Z$17/10)</f>
        <v>3.0338469669814256</v>
      </c>
      <c r="BU5" s="12">
        <f>PI()-(3*$Z$17/10)</f>
        <v>2.9799741236772421</v>
      </c>
      <c r="BV5" s="12">
        <f>PI()-(4*$Z$17/10)</f>
        <v>2.9261012803730582</v>
      </c>
      <c r="BW5" s="12">
        <f>PI()-(5*$Z$17/10)</f>
        <v>2.8722284370688747</v>
      </c>
      <c r="BX5" s="12">
        <f>PI()-(6*$Z$17/10)</f>
        <v>2.8183555937646907</v>
      </c>
      <c r="BY5" s="12">
        <f>PI()-(7*$Z$17/10)</f>
        <v>2.7644827504605072</v>
      </c>
      <c r="BZ5" s="12">
        <f>PI()-(8*$Z$17/10)</f>
        <v>2.7106099071563237</v>
      </c>
      <c r="CA5" s="12">
        <f>PI()-(9*$Z$17/10)</f>
        <v>2.6567370638521397</v>
      </c>
      <c r="CB5" s="12">
        <f>PI()-(10*$Z$17/10)</f>
        <v>2.6028642205479562</v>
      </c>
    </row>
    <row r="6" spans="1:80">
      <c r="B6" t="s">
        <v>34</v>
      </c>
    </row>
    <row r="7" spans="1:80">
      <c r="C7" t="s">
        <v>35</v>
      </c>
    </row>
    <row r="8" spans="1:80">
      <c r="C8" t="s">
        <v>36</v>
      </c>
    </row>
    <row r="9" spans="1:80">
      <c r="C9" t="s">
        <v>99</v>
      </c>
    </row>
    <row r="10" spans="1:80">
      <c r="C10" t="s">
        <v>100</v>
      </c>
    </row>
    <row r="11" spans="1:80">
      <c r="C11" s="1" t="s">
        <v>40</v>
      </c>
    </row>
    <row r="12" spans="1:80">
      <c r="C12" s="1" t="s">
        <v>37</v>
      </c>
    </row>
    <row r="14" spans="1:80" ht="15.75" thickBot="1"/>
    <row r="15" spans="1:80">
      <c r="A15" s="24"/>
      <c r="B15" s="66" t="s">
        <v>74</v>
      </c>
      <c r="C15" s="67"/>
      <c r="D15" s="66" t="s">
        <v>76</v>
      </c>
      <c r="E15" s="67"/>
      <c r="F15" s="68" t="s">
        <v>77</v>
      </c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70"/>
      <c r="AA15" s="66" t="s">
        <v>75</v>
      </c>
      <c r="AB15" s="67"/>
    </row>
    <row r="16" spans="1:80" ht="18.75" thickBot="1">
      <c r="A16" s="50"/>
      <c r="B16" s="38" t="s">
        <v>0</v>
      </c>
      <c r="C16" s="51" t="s">
        <v>1</v>
      </c>
      <c r="D16" s="59" t="s">
        <v>2</v>
      </c>
      <c r="E16" s="53" t="s">
        <v>3</v>
      </c>
      <c r="F16" s="54" t="s">
        <v>98</v>
      </c>
      <c r="G16" s="55" t="s">
        <v>78</v>
      </c>
      <c r="H16" s="55" t="s">
        <v>79</v>
      </c>
      <c r="I16" s="55" t="s">
        <v>80</v>
      </c>
      <c r="J16" s="55" t="s">
        <v>81</v>
      </c>
      <c r="K16" s="55" t="s">
        <v>82</v>
      </c>
      <c r="L16" s="55" t="s">
        <v>83</v>
      </c>
      <c r="M16" s="55" t="s">
        <v>84</v>
      </c>
      <c r="N16" s="55" t="s">
        <v>85</v>
      </c>
      <c r="O16" s="55" t="s">
        <v>86</v>
      </c>
      <c r="P16" s="55" t="s">
        <v>87</v>
      </c>
      <c r="Q16" s="55" t="s">
        <v>88</v>
      </c>
      <c r="R16" s="55" t="s">
        <v>89</v>
      </c>
      <c r="S16" s="55" t="s">
        <v>90</v>
      </c>
      <c r="T16" s="55" t="s">
        <v>91</v>
      </c>
      <c r="U16" s="55" t="s">
        <v>92</v>
      </c>
      <c r="V16" s="55" t="s">
        <v>93</v>
      </c>
      <c r="W16" s="55" t="s">
        <v>94</v>
      </c>
      <c r="X16" s="55" t="s">
        <v>95</v>
      </c>
      <c r="Y16" s="55" t="s">
        <v>96</v>
      </c>
      <c r="Z16" s="56" t="s">
        <v>97</v>
      </c>
      <c r="AA16" s="57" t="s">
        <v>4</v>
      </c>
      <c r="AB16" s="58" t="s">
        <v>5</v>
      </c>
    </row>
    <row r="17" spans="1:28">
      <c r="A17" s="25" t="s">
        <v>103</v>
      </c>
      <c r="B17" s="18">
        <v>6</v>
      </c>
      <c r="C17" s="47">
        <v>4</v>
      </c>
      <c r="D17" s="32">
        <v>1</v>
      </c>
      <c r="E17" s="33">
        <v>0.5</v>
      </c>
      <c r="F17" s="22">
        <f>ATAN(C17/B17)</f>
        <v>0.5880026035475675</v>
      </c>
      <c r="G17" s="16">
        <f t="shared" ref="G17:Z17" si="2">ATAN(($C$17-($D$17/2)*COS(F17)-($E$17/2)*COS(F17))/($B$17-($D$17/2)*SIN(F17)-($E$17/2)*SIN(F17)))</f>
        <v>0.54378070609259721</v>
      </c>
      <c r="H17" s="16">
        <f t="shared" si="2"/>
        <v>0.53923942479628906</v>
      </c>
      <c r="I17" s="16">
        <f t="shared" si="2"/>
        <v>0.53878003978631384</v>
      </c>
      <c r="J17" s="16">
        <f t="shared" si="2"/>
        <v>0.53873364420407788</v>
      </c>
      <c r="K17" s="16">
        <f t="shared" si="2"/>
        <v>0.53872895924834496</v>
      </c>
      <c r="L17" s="16">
        <f t="shared" si="2"/>
        <v>0.53872848617640812</v>
      </c>
      <c r="M17" s="16">
        <f t="shared" si="2"/>
        <v>0.53872843840718732</v>
      </c>
      <c r="N17" s="16">
        <f t="shared" si="2"/>
        <v>0.53872843358361222</v>
      </c>
      <c r="O17" s="16">
        <f t="shared" si="2"/>
        <v>0.53872843309654372</v>
      </c>
      <c r="P17" s="16">
        <f t="shared" si="2"/>
        <v>0.53872843304736118</v>
      </c>
      <c r="Q17" s="16">
        <f t="shared" si="2"/>
        <v>0.53872843304239482</v>
      </c>
      <c r="R17" s="16">
        <f t="shared" si="2"/>
        <v>0.53872843304189344</v>
      </c>
      <c r="S17" s="16">
        <f t="shared" si="2"/>
        <v>0.53872843304184281</v>
      </c>
      <c r="T17" s="16">
        <f t="shared" si="2"/>
        <v>0.53872843304183771</v>
      </c>
      <c r="U17" s="16">
        <f t="shared" si="2"/>
        <v>0.53872843304183726</v>
      </c>
      <c r="V17" s="16">
        <f t="shared" si="2"/>
        <v>0.53872843304183715</v>
      </c>
      <c r="W17" s="16">
        <f t="shared" si="2"/>
        <v>0.53872843304183704</v>
      </c>
      <c r="X17" s="16">
        <f t="shared" si="2"/>
        <v>0.53872843304183704</v>
      </c>
      <c r="Y17" s="16">
        <f t="shared" si="2"/>
        <v>0.53872843304183704</v>
      </c>
      <c r="Z17" s="17">
        <f t="shared" si="2"/>
        <v>0.53872843304183704</v>
      </c>
      <c r="AA17" s="40">
        <f>DEGREES(Z17)</f>
        <v>30.866865516993428</v>
      </c>
      <c r="AB17" s="36">
        <f>SQRT(B17^2+C17^2-(B17*SIN(Z17)+C17*COS(Z17))*(D17+E17)+0.25*(D17+E17)^2)</f>
        <v>6.5417830170961668</v>
      </c>
    </row>
    <row r="18" spans="1:28">
      <c r="A18" s="25">
        <v>2</v>
      </c>
      <c r="B18" s="18"/>
      <c r="C18" s="47"/>
      <c r="D18" s="32"/>
      <c r="E18" s="33"/>
      <c r="F18" s="22" t="e">
        <f t="shared" ref="F18:F66" si="3">ATAN(C18/B18)</f>
        <v>#DIV/0!</v>
      </c>
      <c r="G18" s="16" t="e">
        <f t="shared" ref="G18:Z18" si="4">ATAN(($C$17-($D$17/2)*COS(F18)-($E$17/2)*COS(F18))/($B$17-($D$17/2)*SIN(F18)-($E$17/2)*SIN(F18)))</f>
        <v>#DIV/0!</v>
      </c>
      <c r="H18" s="16" t="e">
        <f t="shared" si="4"/>
        <v>#DIV/0!</v>
      </c>
      <c r="I18" s="16" t="e">
        <f t="shared" si="4"/>
        <v>#DIV/0!</v>
      </c>
      <c r="J18" s="16" t="e">
        <f t="shared" si="4"/>
        <v>#DIV/0!</v>
      </c>
      <c r="K18" s="16" t="e">
        <f t="shared" si="4"/>
        <v>#DIV/0!</v>
      </c>
      <c r="L18" s="16" t="e">
        <f t="shared" si="4"/>
        <v>#DIV/0!</v>
      </c>
      <c r="M18" s="16" t="e">
        <f t="shared" si="4"/>
        <v>#DIV/0!</v>
      </c>
      <c r="N18" s="16" t="e">
        <f t="shared" si="4"/>
        <v>#DIV/0!</v>
      </c>
      <c r="O18" s="16" t="e">
        <f t="shared" si="4"/>
        <v>#DIV/0!</v>
      </c>
      <c r="P18" s="16" t="e">
        <f t="shared" si="4"/>
        <v>#DIV/0!</v>
      </c>
      <c r="Q18" s="16" t="e">
        <f t="shared" si="4"/>
        <v>#DIV/0!</v>
      </c>
      <c r="R18" s="16" t="e">
        <f t="shared" si="4"/>
        <v>#DIV/0!</v>
      </c>
      <c r="S18" s="16" t="e">
        <f t="shared" si="4"/>
        <v>#DIV/0!</v>
      </c>
      <c r="T18" s="16" t="e">
        <f t="shared" si="4"/>
        <v>#DIV/0!</v>
      </c>
      <c r="U18" s="16" t="e">
        <f t="shared" si="4"/>
        <v>#DIV/0!</v>
      </c>
      <c r="V18" s="16" t="e">
        <f t="shared" si="4"/>
        <v>#DIV/0!</v>
      </c>
      <c r="W18" s="16" t="e">
        <f t="shared" si="4"/>
        <v>#DIV/0!</v>
      </c>
      <c r="X18" s="16" t="e">
        <f t="shared" si="4"/>
        <v>#DIV/0!</v>
      </c>
      <c r="Y18" s="16" t="e">
        <f t="shared" si="4"/>
        <v>#DIV/0!</v>
      </c>
      <c r="Z18" s="17" t="e">
        <f t="shared" si="4"/>
        <v>#DIV/0!</v>
      </c>
      <c r="AA18" s="40" t="e">
        <f t="shared" ref="AA18:AA66" si="5">DEGREES(Z18)</f>
        <v>#DIV/0!</v>
      </c>
      <c r="AB18" s="36" t="e">
        <f t="shared" ref="AB18:AB66" si="6">SQRT(B18^2+C18^2-(B18*SIN(Z18)+C18*COS(Z18))*(D18+E18)+0.25*(D18+E18)^2)</f>
        <v>#DIV/0!</v>
      </c>
    </row>
    <row r="19" spans="1:28">
      <c r="A19" s="26">
        <v>3</v>
      </c>
      <c r="B19" s="45"/>
      <c r="C19" s="46"/>
      <c r="D19" s="34"/>
      <c r="E19" s="35"/>
      <c r="F19" s="23" t="e">
        <f t="shared" si="3"/>
        <v>#DIV/0!</v>
      </c>
      <c r="G19" s="15" t="e">
        <f t="shared" ref="G19:Z19" si="7">ATAN(($C$17-($D$17/2)*COS(F19)-($E$17/2)*COS(F19))/($B$17-($D$17/2)*SIN(F19)-($E$17/2)*SIN(F19)))</f>
        <v>#DIV/0!</v>
      </c>
      <c r="H19" s="15" t="e">
        <f t="shared" si="7"/>
        <v>#DIV/0!</v>
      </c>
      <c r="I19" s="15" t="e">
        <f t="shared" si="7"/>
        <v>#DIV/0!</v>
      </c>
      <c r="J19" s="15" t="e">
        <f t="shared" si="7"/>
        <v>#DIV/0!</v>
      </c>
      <c r="K19" s="15" t="e">
        <f t="shared" si="7"/>
        <v>#DIV/0!</v>
      </c>
      <c r="L19" s="15" t="e">
        <f t="shared" si="7"/>
        <v>#DIV/0!</v>
      </c>
      <c r="M19" s="15" t="e">
        <f t="shared" si="7"/>
        <v>#DIV/0!</v>
      </c>
      <c r="N19" s="15" t="e">
        <f t="shared" si="7"/>
        <v>#DIV/0!</v>
      </c>
      <c r="O19" s="15" t="e">
        <f t="shared" si="7"/>
        <v>#DIV/0!</v>
      </c>
      <c r="P19" s="15" t="e">
        <f t="shared" si="7"/>
        <v>#DIV/0!</v>
      </c>
      <c r="Q19" s="15" t="e">
        <f t="shared" si="7"/>
        <v>#DIV/0!</v>
      </c>
      <c r="R19" s="15" t="e">
        <f t="shared" si="7"/>
        <v>#DIV/0!</v>
      </c>
      <c r="S19" s="15" t="e">
        <f t="shared" si="7"/>
        <v>#DIV/0!</v>
      </c>
      <c r="T19" s="15" t="e">
        <f t="shared" si="7"/>
        <v>#DIV/0!</v>
      </c>
      <c r="U19" s="15" t="e">
        <f t="shared" si="7"/>
        <v>#DIV/0!</v>
      </c>
      <c r="V19" s="15" t="e">
        <f t="shared" si="7"/>
        <v>#DIV/0!</v>
      </c>
      <c r="W19" s="15" t="e">
        <f t="shared" si="7"/>
        <v>#DIV/0!</v>
      </c>
      <c r="X19" s="15" t="e">
        <f t="shared" si="7"/>
        <v>#DIV/0!</v>
      </c>
      <c r="Y19" s="15" t="e">
        <f t="shared" si="7"/>
        <v>#DIV/0!</v>
      </c>
      <c r="Z19" s="29" t="e">
        <f t="shared" si="7"/>
        <v>#DIV/0!</v>
      </c>
      <c r="AA19" s="39" t="e">
        <f t="shared" si="5"/>
        <v>#DIV/0!</v>
      </c>
      <c r="AB19" s="37" t="e">
        <f t="shared" si="6"/>
        <v>#DIV/0!</v>
      </c>
    </row>
    <row r="20" spans="1:28">
      <c r="A20" s="26">
        <v>4</v>
      </c>
      <c r="B20" s="45"/>
      <c r="C20" s="46"/>
      <c r="D20" s="34"/>
      <c r="E20" s="35"/>
      <c r="F20" s="23" t="e">
        <f t="shared" si="3"/>
        <v>#DIV/0!</v>
      </c>
      <c r="G20" s="15" t="e">
        <f t="shared" ref="G20:Z20" si="8">ATAN(($C$17-($D$17/2)*COS(F20)-($E$17/2)*COS(F20))/($B$17-($D$17/2)*SIN(F20)-($E$17/2)*SIN(F20)))</f>
        <v>#DIV/0!</v>
      </c>
      <c r="H20" s="15" t="e">
        <f t="shared" si="8"/>
        <v>#DIV/0!</v>
      </c>
      <c r="I20" s="15" t="e">
        <f t="shared" si="8"/>
        <v>#DIV/0!</v>
      </c>
      <c r="J20" s="15" t="e">
        <f t="shared" si="8"/>
        <v>#DIV/0!</v>
      </c>
      <c r="K20" s="15" t="e">
        <f t="shared" si="8"/>
        <v>#DIV/0!</v>
      </c>
      <c r="L20" s="15" t="e">
        <f t="shared" si="8"/>
        <v>#DIV/0!</v>
      </c>
      <c r="M20" s="15" t="e">
        <f t="shared" si="8"/>
        <v>#DIV/0!</v>
      </c>
      <c r="N20" s="15" t="e">
        <f t="shared" si="8"/>
        <v>#DIV/0!</v>
      </c>
      <c r="O20" s="15" t="e">
        <f t="shared" si="8"/>
        <v>#DIV/0!</v>
      </c>
      <c r="P20" s="15" t="e">
        <f t="shared" si="8"/>
        <v>#DIV/0!</v>
      </c>
      <c r="Q20" s="15" t="e">
        <f t="shared" si="8"/>
        <v>#DIV/0!</v>
      </c>
      <c r="R20" s="15" t="e">
        <f t="shared" si="8"/>
        <v>#DIV/0!</v>
      </c>
      <c r="S20" s="15" t="e">
        <f t="shared" si="8"/>
        <v>#DIV/0!</v>
      </c>
      <c r="T20" s="15" t="e">
        <f t="shared" si="8"/>
        <v>#DIV/0!</v>
      </c>
      <c r="U20" s="15" t="e">
        <f t="shared" si="8"/>
        <v>#DIV/0!</v>
      </c>
      <c r="V20" s="15" t="e">
        <f t="shared" si="8"/>
        <v>#DIV/0!</v>
      </c>
      <c r="W20" s="15" t="e">
        <f t="shared" si="8"/>
        <v>#DIV/0!</v>
      </c>
      <c r="X20" s="15" t="e">
        <f t="shared" si="8"/>
        <v>#DIV/0!</v>
      </c>
      <c r="Y20" s="15" t="e">
        <f t="shared" si="8"/>
        <v>#DIV/0!</v>
      </c>
      <c r="Z20" s="29" t="e">
        <f t="shared" si="8"/>
        <v>#DIV/0!</v>
      </c>
      <c r="AA20" s="39" t="e">
        <f t="shared" si="5"/>
        <v>#DIV/0!</v>
      </c>
      <c r="AB20" s="37" t="e">
        <f t="shared" si="6"/>
        <v>#DIV/0!</v>
      </c>
    </row>
    <row r="21" spans="1:28">
      <c r="A21" s="26">
        <v>5</v>
      </c>
      <c r="B21" s="45"/>
      <c r="C21" s="46"/>
      <c r="D21" s="34"/>
      <c r="E21" s="35"/>
      <c r="F21" s="23" t="e">
        <f t="shared" si="3"/>
        <v>#DIV/0!</v>
      </c>
      <c r="G21" s="15" t="e">
        <f t="shared" ref="G21:Z21" si="9">ATAN(($C$17-($D$17/2)*COS(F21)-($E$17/2)*COS(F21))/($B$17-($D$17/2)*SIN(F21)-($E$17/2)*SIN(F21)))</f>
        <v>#DIV/0!</v>
      </c>
      <c r="H21" s="15" t="e">
        <f t="shared" si="9"/>
        <v>#DIV/0!</v>
      </c>
      <c r="I21" s="15" t="e">
        <f t="shared" si="9"/>
        <v>#DIV/0!</v>
      </c>
      <c r="J21" s="15" t="e">
        <f t="shared" si="9"/>
        <v>#DIV/0!</v>
      </c>
      <c r="K21" s="15" t="e">
        <f t="shared" si="9"/>
        <v>#DIV/0!</v>
      </c>
      <c r="L21" s="15" t="e">
        <f t="shared" si="9"/>
        <v>#DIV/0!</v>
      </c>
      <c r="M21" s="15" t="e">
        <f t="shared" si="9"/>
        <v>#DIV/0!</v>
      </c>
      <c r="N21" s="15" t="e">
        <f t="shared" si="9"/>
        <v>#DIV/0!</v>
      </c>
      <c r="O21" s="15" t="e">
        <f t="shared" si="9"/>
        <v>#DIV/0!</v>
      </c>
      <c r="P21" s="15" t="e">
        <f t="shared" si="9"/>
        <v>#DIV/0!</v>
      </c>
      <c r="Q21" s="15" t="e">
        <f t="shared" si="9"/>
        <v>#DIV/0!</v>
      </c>
      <c r="R21" s="15" t="e">
        <f t="shared" si="9"/>
        <v>#DIV/0!</v>
      </c>
      <c r="S21" s="15" t="e">
        <f t="shared" si="9"/>
        <v>#DIV/0!</v>
      </c>
      <c r="T21" s="15" t="e">
        <f t="shared" si="9"/>
        <v>#DIV/0!</v>
      </c>
      <c r="U21" s="15" t="e">
        <f t="shared" si="9"/>
        <v>#DIV/0!</v>
      </c>
      <c r="V21" s="15" t="e">
        <f t="shared" si="9"/>
        <v>#DIV/0!</v>
      </c>
      <c r="W21" s="15" t="e">
        <f t="shared" si="9"/>
        <v>#DIV/0!</v>
      </c>
      <c r="X21" s="15" t="e">
        <f t="shared" si="9"/>
        <v>#DIV/0!</v>
      </c>
      <c r="Y21" s="15" t="e">
        <f t="shared" si="9"/>
        <v>#DIV/0!</v>
      </c>
      <c r="Z21" s="29" t="e">
        <f t="shared" si="9"/>
        <v>#DIV/0!</v>
      </c>
      <c r="AA21" s="39" t="e">
        <f t="shared" si="5"/>
        <v>#DIV/0!</v>
      </c>
      <c r="AB21" s="37" t="e">
        <f t="shared" si="6"/>
        <v>#DIV/0!</v>
      </c>
    </row>
    <row r="22" spans="1:28">
      <c r="A22" s="26">
        <v>6</v>
      </c>
      <c r="B22" s="45"/>
      <c r="C22" s="46"/>
      <c r="D22" s="34"/>
      <c r="E22" s="35"/>
      <c r="F22" s="23" t="e">
        <f t="shared" si="3"/>
        <v>#DIV/0!</v>
      </c>
      <c r="G22" s="15" t="e">
        <f t="shared" ref="G22:Z22" si="10">ATAN(($C$17-($D$17/2)*COS(F22)-($E$17/2)*COS(F22))/($B$17-($D$17/2)*SIN(F22)-($E$17/2)*SIN(F22)))</f>
        <v>#DIV/0!</v>
      </c>
      <c r="H22" s="15" t="e">
        <f t="shared" si="10"/>
        <v>#DIV/0!</v>
      </c>
      <c r="I22" s="15" t="e">
        <f t="shared" si="10"/>
        <v>#DIV/0!</v>
      </c>
      <c r="J22" s="15" t="e">
        <f t="shared" si="10"/>
        <v>#DIV/0!</v>
      </c>
      <c r="K22" s="15" t="e">
        <f t="shared" si="10"/>
        <v>#DIV/0!</v>
      </c>
      <c r="L22" s="15" t="e">
        <f t="shared" si="10"/>
        <v>#DIV/0!</v>
      </c>
      <c r="M22" s="15" t="e">
        <f t="shared" si="10"/>
        <v>#DIV/0!</v>
      </c>
      <c r="N22" s="15" t="e">
        <f t="shared" si="10"/>
        <v>#DIV/0!</v>
      </c>
      <c r="O22" s="15" t="e">
        <f t="shared" si="10"/>
        <v>#DIV/0!</v>
      </c>
      <c r="P22" s="15" t="e">
        <f t="shared" si="10"/>
        <v>#DIV/0!</v>
      </c>
      <c r="Q22" s="15" t="e">
        <f t="shared" si="10"/>
        <v>#DIV/0!</v>
      </c>
      <c r="R22" s="15" t="e">
        <f t="shared" si="10"/>
        <v>#DIV/0!</v>
      </c>
      <c r="S22" s="15" t="e">
        <f t="shared" si="10"/>
        <v>#DIV/0!</v>
      </c>
      <c r="T22" s="15" t="e">
        <f t="shared" si="10"/>
        <v>#DIV/0!</v>
      </c>
      <c r="U22" s="15" t="e">
        <f t="shared" si="10"/>
        <v>#DIV/0!</v>
      </c>
      <c r="V22" s="15" t="e">
        <f t="shared" si="10"/>
        <v>#DIV/0!</v>
      </c>
      <c r="W22" s="15" t="e">
        <f t="shared" si="10"/>
        <v>#DIV/0!</v>
      </c>
      <c r="X22" s="15" t="e">
        <f t="shared" si="10"/>
        <v>#DIV/0!</v>
      </c>
      <c r="Y22" s="15" t="e">
        <f t="shared" si="10"/>
        <v>#DIV/0!</v>
      </c>
      <c r="Z22" s="29" t="e">
        <f t="shared" si="10"/>
        <v>#DIV/0!</v>
      </c>
      <c r="AA22" s="39" t="e">
        <f t="shared" si="5"/>
        <v>#DIV/0!</v>
      </c>
      <c r="AB22" s="37" t="e">
        <f t="shared" si="6"/>
        <v>#DIV/0!</v>
      </c>
    </row>
    <row r="23" spans="1:28">
      <c r="A23" s="26">
        <v>7</v>
      </c>
      <c r="B23" s="45"/>
      <c r="C23" s="46"/>
      <c r="D23" s="34"/>
      <c r="E23" s="35"/>
      <c r="F23" s="23" t="e">
        <f t="shared" si="3"/>
        <v>#DIV/0!</v>
      </c>
      <c r="G23" s="15" t="e">
        <f t="shared" ref="G23:Z23" si="11">ATAN(($C$17-($D$17/2)*COS(F23)-($E$17/2)*COS(F23))/($B$17-($D$17/2)*SIN(F23)-($E$17/2)*SIN(F23)))</f>
        <v>#DIV/0!</v>
      </c>
      <c r="H23" s="15" t="e">
        <f t="shared" si="11"/>
        <v>#DIV/0!</v>
      </c>
      <c r="I23" s="15" t="e">
        <f t="shared" si="11"/>
        <v>#DIV/0!</v>
      </c>
      <c r="J23" s="15" t="e">
        <f t="shared" si="11"/>
        <v>#DIV/0!</v>
      </c>
      <c r="K23" s="15" t="e">
        <f t="shared" si="11"/>
        <v>#DIV/0!</v>
      </c>
      <c r="L23" s="15" t="e">
        <f t="shared" si="11"/>
        <v>#DIV/0!</v>
      </c>
      <c r="M23" s="15" t="e">
        <f t="shared" si="11"/>
        <v>#DIV/0!</v>
      </c>
      <c r="N23" s="15" t="e">
        <f t="shared" si="11"/>
        <v>#DIV/0!</v>
      </c>
      <c r="O23" s="15" t="e">
        <f t="shared" si="11"/>
        <v>#DIV/0!</v>
      </c>
      <c r="P23" s="15" t="e">
        <f t="shared" si="11"/>
        <v>#DIV/0!</v>
      </c>
      <c r="Q23" s="15" t="e">
        <f t="shared" si="11"/>
        <v>#DIV/0!</v>
      </c>
      <c r="R23" s="15" t="e">
        <f t="shared" si="11"/>
        <v>#DIV/0!</v>
      </c>
      <c r="S23" s="15" t="e">
        <f t="shared" si="11"/>
        <v>#DIV/0!</v>
      </c>
      <c r="T23" s="15" t="e">
        <f t="shared" si="11"/>
        <v>#DIV/0!</v>
      </c>
      <c r="U23" s="15" t="e">
        <f t="shared" si="11"/>
        <v>#DIV/0!</v>
      </c>
      <c r="V23" s="15" t="e">
        <f t="shared" si="11"/>
        <v>#DIV/0!</v>
      </c>
      <c r="W23" s="15" t="e">
        <f t="shared" si="11"/>
        <v>#DIV/0!</v>
      </c>
      <c r="X23" s="15" t="e">
        <f t="shared" si="11"/>
        <v>#DIV/0!</v>
      </c>
      <c r="Y23" s="15" t="e">
        <f t="shared" si="11"/>
        <v>#DIV/0!</v>
      </c>
      <c r="Z23" s="29" t="e">
        <f t="shared" si="11"/>
        <v>#DIV/0!</v>
      </c>
      <c r="AA23" s="39" t="e">
        <f t="shared" si="5"/>
        <v>#DIV/0!</v>
      </c>
      <c r="AB23" s="37" t="e">
        <f t="shared" si="6"/>
        <v>#DIV/0!</v>
      </c>
    </row>
    <row r="24" spans="1:28">
      <c r="A24" s="26">
        <v>8</v>
      </c>
      <c r="B24" s="45"/>
      <c r="C24" s="46"/>
      <c r="D24" s="34"/>
      <c r="E24" s="35"/>
      <c r="F24" s="23" t="e">
        <f t="shared" si="3"/>
        <v>#DIV/0!</v>
      </c>
      <c r="G24" s="15" t="e">
        <f t="shared" ref="G24:Z24" si="12">ATAN(($C$17-($D$17/2)*COS(F24)-($E$17/2)*COS(F24))/($B$17-($D$17/2)*SIN(F24)-($E$17/2)*SIN(F24)))</f>
        <v>#DIV/0!</v>
      </c>
      <c r="H24" s="15" t="e">
        <f t="shared" si="12"/>
        <v>#DIV/0!</v>
      </c>
      <c r="I24" s="15" t="e">
        <f t="shared" si="12"/>
        <v>#DIV/0!</v>
      </c>
      <c r="J24" s="15" t="e">
        <f t="shared" si="12"/>
        <v>#DIV/0!</v>
      </c>
      <c r="K24" s="15" t="e">
        <f t="shared" si="12"/>
        <v>#DIV/0!</v>
      </c>
      <c r="L24" s="15" t="e">
        <f t="shared" si="12"/>
        <v>#DIV/0!</v>
      </c>
      <c r="M24" s="15" t="e">
        <f t="shared" si="12"/>
        <v>#DIV/0!</v>
      </c>
      <c r="N24" s="15" t="e">
        <f t="shared" si="12"/>
        <v>#DIV/0!</v>
      </c>
      <c r="O24" s="15" t="e">
        <f t="shared" si="12"/>
        <v>#DIV/0!</v>
      </c>
      <c r="P24" s="15" t="e">
        <f t="shared" si="12"/>
        <v>#DIV/0!</v>
      </c>
      <c r="Q24" s="15" t="e">
        <f t="shared" si="12"/>
        <v>#DIV/0!</v>
      </c>
      <c r="R24" s="15" t="e">
        <f t="shared" si="12"/>
        <v>#DIV/0!</v>
      </c>
      <c r="S24" s="15" t="e">
        <f t="shared" si="12"/>
        <v>#DIV/0!</v>
      </c>
      <c r="T24" s="15" t="e">
        <f t="shared" si="12"/>
        <v>#DIV/0!</v>
      </c>
      <c r="U24" s="15" t="e">
        <f t="shared" si="12"/>
        <v>#DIV/0!</v>
      </c>
      <c r="V24" s="15" t="e">
        <f t="shared" si="12"/>
        <v>#DIV/0!</v>
      </c>
      <c r="W24" s="15" t="e">
        <f t="shared" si="12"/>
        <v>#DIV/0!</v>
      </c>
      <c r="X24" s="15" t="e">
        <f t="shared" si="12"/>
        <v>#DIV/0!</v>
      </c>
      <c r="Y24" s="15" t="e">
        <f t="shared" si="12"/>
        <v>#DIV/0!</v>
      </c>
      <c r="Z24" s="29" t="e">
        <f t="shared" si="12"/>
        <v>#DIV/0!</v>
      </c>
      <c r="AA24" s="39" t="e">
        <f t="shared" si="5"/>
        <v>#DIV/0!</v>
      </c>
      <c r="AB24" s="37" t="e">
        <f t="shared" si="6"/>
        <v>#DIV/0!</v>
      </c>
    </row>
    <row r="25" spans="1:28">
      <c r="A25" s="26">
        <v>9</v>
      </c>
      <c r="B25" s="45"/>
      <c r="C25" s="46"/>
      <c r="D25" s="34"/>
      <c r="E25" s="35"/>
      <c r="F25" s="23" t="e">
        <f t="shared" si="3"/>
        <v>#DIV/0!</v>
      </c>
      <c r="G25" s="15" t="e">
        <f t="shared" ref="G25:Z25" si="13">ATAN(($C$17-($D$17/2)*COS(F25)-($E$17/2)*COS(F25))/($B$17-($D$17/2)*SIN(F25)-($E$17/2)*SIN(F25)))</f>
        <v>#DIV/0!</v>
      </c>
      <c r="H25" s="15" t="e">
        <f t="shared" si="13"/>
        <v>#DIV/0!</v>
      </c>
      <c r="I25" s="15" t="e">
        <f t="shared" si="13"/>
        <v>#DIV/0!</v>
      </c>
      <c r="J25" s="15" t="e">
        <f t="shared" si="13"/>
        <v>#DIV/0!</v>
      </c>
      <c r="K25" s="15" t="e">
        <f t="shared" si="13"/>
        <v>#DIV/0!</v>
      </c>
      <c r="L25" s="15" t="e">
        <f t="shared" si="13"/>
        <v>#DIV/0!</v>
      </c>
      <c r="M25" s="15" t="e">
        <f t="shared" si="13"/>
        <v>#DIV/0!</v>
      </c>
      <c r="N25" s="15" t="e">
        <f t="shared" si="13"/>
        <v>#DIV/0!</v>
      </c>
      <c r="O25" s="15" t="e">
        <f t="shared" si="13"/>
        <v>#DIV/0!</v>
      </c>
      <c r="P25" s="15" t="e">
        <f t="shared" si="13"/>
        <v>#DIV/0!</v>
      </c>
      <c r="Q25" s="15" t="e">
        <f t="shared" si="13"/>
        <v>#DIV/0!</v>
      </c>
      <c r="R25" s="15" t="e">
        <f t="shared" si="13"/>
        <v>#DIV/0!</v>
      </c>
      <c r="S25" s="15" t="e">
        <f t="shared" si="13"/>
        <v>#DIV/0!</v>
      </c>
      <c r="T25" s="15" t="e">
        <f t="shared" si="13"/>
        <v>#DIV/0!</v>
      </c>
      <c r="U25" s="15" t="e">
        <f t="shared" si="13"/>
        <v>#DIV/0!</v>
      </c>
      <c r="V25" s="15" t="e">
        <f t="shared" si="13"/>
        <v>#DIV/0!</v>
      </c>
      <c r="W25" s="15" t="e">
        <f t="shared" si="13"/>
        <v>#DIV/0!</v>
      </c>
      <c r="X25" s="15" t="e">
        <f t="shared" si="13"/>
        <v>#DIV/0!</v>
      </c>
      <c r="Y25" s="15" t="e">
        <f t="shared" si="13"/>
        <v>#DIV/0!</v>
      </c>
      <c r="Z25" s="29" t="e">
        <f t="shared" si="13"/>
        <v>#DIV/0!</v>
      </c>
      <c r="AA25" s="39" t="e">
        <f t="shared" si="5"/>
        <v>#DIV/0!</v>
      </c>
      <c r="AB25" s="37" t="e">
        <f t="shared" si="6"/>
        <v>#DIV/0!</v>
      </c>
    </row>
    <row r="26" spans="1:28">
      <c r="A26" s="26">
        <v>10</v>
      </c>
      <c r="B26" s="45"/>
      <c r="C26" s="46"/>
      <c r="D26" s="34"/>
      <c r="E26" s="35"/>
      <c r="F26" s="23" t="e">
        <f t="shared" si="3"/>
        <v>#DIV/0!</v>
      </c>
      <c r="G26" s="15" t="e">
        <f t="shared" ref="G26:Z26" si="14">ATAN(($C$17-($D$17/2)*COS(F26)-($E$17/2)*COS(F26))/($B$17-($D$17/2)*SIN(F26)-($E$17/2)*SIN(F26)))</f>
        <v>#DIV/0!</v>
      </c>
      <c r="H26" s="15" t="e">
        <f t="shared" si="14"/>
        <v>#DIV/0!</v>
      </c>
      <c r="I26" s="15" t="e">
        <f t="shared" si="14"/>
        <v>#DIV/0!</v>
      </c>
      <c r="J26" s="15" t="e">
        <f t="shared" si="14"/>
        <v>#DIV/0!</v>
      </c>
      <c r="K26" s="15" t="e">
        <f t="shared" si="14"/>
        <v>#DIV/0!</v>
      </c>
      <c r="L26" s="15" t="e">
        <f t="shared" si="14"/>
        <v>#DIV/0!</v>
      </c>
      <c r="M26" s="15" t="e">
        <f t="shared" si="14"/>
        <v>#DIV/0!</v>
      </c>
      <c r="N26" s="15" t="e">
        <f t="shared" si="14"/>
        <v>#DIV/0!</v>
      </c>
      <c r="O26" s="15" t="e">
        <f t="shared" si="14"/>
        <v>#DIV/0!</v>
      </c>
      <c r="P26" s="15" t="e">
        <f t="shared" si="14"/>
        <v>#DIV/0!</v>
      </c>
      <c r="Q26" s="15" t="e">
        <f t="shared" si="14"/>
        <v>#DIV/0!</v>
      </c>
      <c r="R26" s="15" t="e">
        <f t="shared" si="14"/>
        <v>#DIV/0!</v>
      </c>
      <c r="S26" s="15" t="e">
        <f t="shared" si="14"/>
        <v>#DIV/0!</v>
      </c>
      <c r="T26" s="15" t="e">
        <f t="shared" si="14"/>
        <v>#DIV/0!</v>
      </c>
      <c r="U26" s="15" t="e">
        <f t="shared" si="14"/>
        <v>#DIV/0!</v>
      </c>
      <c r="V26" s="15" t="e">
        <f t="shared" si="14"/>
        <v>#DIV/0!</v>
      </c>
      <c r="W26" s="15" t="e">
        <f t="shared" si="14"/>
        <v>#DIV/0!</v>
      </c>
      <c r="X26" s="15" t="e">
        <f t="shared" si="14"/>
        <v>#DIV/0!</v>
      </c>
      <c r="Y26" s="15" t="e">
        <f t="shared" si="14"/>
        <v>#DIV/0!</v>
      </c>
      <c r="Z26" s="29" t="e">
        <f t="shared" si="14"/>
        <v>#DIV/0!</v>
      </c>
      <c r="AA26" s="39" t="e">
        <f t="shared" si="5"/>
        <v>#DIV/0!</v>
      </c>
      <c r="AB26" s="37" t="e">
        <f t="shared" si="6"/>
        <v>#DIV/0!</v>
      </c>
    </row>
    <row r="27" spans="1:28">
      <c r="A27" s="26">
        <v>11</v>
      </c>
      <c r="B27" s="45"/>
      <c r="C27" s="46"/>
      <c r="D27" s="34"/>
      <c r="E27" s="35"/>
      <c r="F27" s="23" t="e">
        <f t="shared" si="3"/>
        <v>#DIV/0!</v>
      </c>
      <c r="G27" s="15" t="e">
        <f t="shared" ref="G27:Z27" si="15">ATAN(($C$17-($D$17/2)*COS(F27)-($E$17/2)*COS(F27))/($B$17-($D$17/2)*SIN(F27)-($E$17/2)*SIN(F27)))</f>
        <v>#DIV/0!</v>
      </c>
      <c r="H27" s="15" t="e">
        <f t="shared" si="15"/>
        <v>#DIV/0!</v>
      </c>
      <c r="I27" s="15" t="e">
        <f t="shared" si="15"/>
        <v>#DIV/0!</v>
      </c>
      <c r="J27" s="15" t="e">
        <f t="shared" si="15"/>
        <v>#DIV/0!</v>
      </c>
      <c r="K27" s="15" t="e">
        <f t="shared" si="15"/>
        <v>#DIV/0!</v>
      </c>
      <c r="L27" s="15" t="e">
        <f t="shared" si="15"/>
        <v>#DIV/0!</v>
      </c>
      <c r="M27" s="15" t="e">
        <f t="shared" si="15"/>
        <v>#DIV/0!</v>
      </c>
      <c r="N27" s="15" t="e">
        <f t="shared" si="15"/>
        <v>#DIV/0!</v>
      </c>
      <c r="O27" s="15" t="e">
        <f t="shared" si="15"/>
        <v>#DIV/0!</v>
      </c>
      <c r="P27" s="15" t="e">
        <f t="shared" si="15"/>
        <v>#DIV/0!</v>
      </c>
      <c r="Q27" s="15" t="e">
        <f t="shared" si="15"/>
        <v>#DIV/0!</v>
      </c>
      <c r="R27" s="15" t="e">
        <f t="shared" si="15"/>
        <v>#DIV/0!</v>
      </c>
      <c r="S27" s="15" t="e">
        <f t="shared" si="15"/>
        <v>#DIV/0!</v>
      </c>
      <c r="T27" s="15" t="e">
        <f t="shared" si="15"/>
        <v>#DIV/0!</v>
      </c>
      <c r="U27" s="15" t="e">
        <f t="shared" si="15"/>
        <v>#DIV/0!</v>
      </c>
      <c r="V27" s="15" t="e">
        <f t="shared" si="15"/>
        <v>#DIV/0!</v>
      </c>
      <c r="W27" s="15" t="e">
        <f t="shared" si="15"/>
        <v>#DIV/0!</v>
      </c>
      <c r="X27" s="15" t="e">
        <f t="shared" si="15"/>
        <v>#DIV/0!</v>
      </c>
      <c r="Y27" s="15" t="e">
        <f t="shared" si="15"/>
        <v>#DIV/0!</v>
      </c>
      <c r="Z27" s="29" t="e">
        <f t="shared" si="15"/>
        <v>#DIV/0!</v>
      </c>
      <c r="AA27" s="39" t="e">
        <f t="shared" si="5"/>
        <v>#DIV/0!</v>
      </c>
      <c r="AB27" s="37" t="e">
        <f t="shared" si="6"/>
        <v>#DIV/0!</v>
      </c>
    </row>
    <row r="28" spans="1:28">
      <c r="A28" s="26">
        <v>12</v>
      </c>
      <c r="B28" s="45"/>
      <c r="C28" s="46"/>
      <c r="D28" s="34"/>
      <c r="E28" s="35"/>
      <c r="F28" s="23" t="e">
        <f t="shared" si="3"/>
        <v>#DIV/0!</v>
      </c>
      <c r="G28" s="15" t="e">
        <f t="shared" ref="G28:Z28" si="16">ATAN(($C$17-($D$17/2)*COS(F28)-($E$17/2)*COS(F28))/($B$17-($D$17/2)*SIN(F28)-($E$17/2)*SIN(F28)))</f>
        <v>#DIV/0!</v>
      </c>
      <c r="H28" s="15" t="e">
        <f t="shared" si="16"/>
        <v>#DIV/0!</v>
      </c>
      <c r="I28" s="15" t="e">
        <f t="shared" si="16"/>
        <v>#DIV/0!</v>
      </c>
      <c r="J28" s="15" t="e">
        <f t="shared" si="16"/>
        <v>#DIV/0!</v>
      </c>
      <c r="K28" s="15" t="e">
        <f t="shared" si="16"/>
        <v>#DIV/0!</v>
      </c>
      <c r="L28" s="15" t="e">
        <f t="shared" si="16"/>
        <v>#DIV/0!</v>
      </c>
      <c r="M28" s="15" t="e">
        <f t="shared" si="16"/>
        <v>#DIV/0!</v>
      </c>
      <c r="N28" s="15" t="e">
        <f t="shared" si="16"/>
        <v>#DIV/0!</v>
      </c>
      <c r="O28" s="15" t="e">
        <f t="shared" si="16"/>
        <v>#DIV/0!</v>
      </c>
      <c r="P28" s="15" t="e">
        <f t="shared" si="16"/>
        <v>#DIV/0!</v>
      </c>
      <c r="Q28" s="15" t="e">
        <f t="shared" si="16"/>
        <v>#DIV/0!</v>
      </c>
      <c r="R28" s="15" t="e">
        <f t="shared" si="16"/>
        <v>#DIV/0!</v>
      </c>
      <c r="S28" s="15" t="e">
        <f t="shared" si="16"/>
        <v>#DIV/0!</v>
      </c>
      <c r="T28" s="15" t="e">
        <f t="shared" si="16"/>
        <v>#DIV/0!</v>
      </c>
      <c r="U28" s="15" t="e">
        <f t="shared" si="16"/>
        <v>#DIV/0!</v>
      </c>
      <c r="V28" s="15" t="e">
        <f t="shared" si="16"/>
        <v>#DIV/0!</v>
      </c>
      <c r="W28" s="15" t="e">
        <f t="shared" si="16"/>
        <v>#DIV/0!</v>
      </c>
      <c r="X28" s="15" t="e">
        <f t="shared" si="16"/>
        <v>#DIV/0!</v>
      </c>
      <c r="Y28" s="15" t="e">
        <f t="shared" si="16"/>
        <v>#DIV/0!</v>
      </c>
      <c r="Z28" s="29" t="e">
        <f t="shared" si="16"/>
        <v>#DIV/0!</v>
      </c>
      <c r="AA28" s="39" t="e">
        <f t="shared" si="5"/>
        <v>#DIV/0!</v>
      </c>
      <c r="AB28" s="37" t="e">
        <f t="shared" si="6"/>
        <v>#DIV/0!</v>
      </c>
    </row>
    <row r="29" spans="1:28">
      <c r="A29" s="26">
        <v>13</v>
      </c>
      <c r="B29" s="45"/>
      <c r="C29" s="46"/>
      <c r="D29" s="34"/>
      <c r="E29" s="35"/>
      <c r="F29" s="23" t="e">
        <f t="shared" si="3"/>
        <v>#DIV/0!</v>
      </c>
      <c r="G29" s="15" t="e">
        <f t="shared" ref="G29:Z29" si="17">ATAN(($C$17-($D$17/2)*COS(F29)-($E$17/2)*COS(F29))/($B$17-($D$17/2)*SIN(F29)-($E$17/2)*SIN(F29)))</f>
        <v>#DIV/0!</v>
      </c>
      <c r="H29" s="15" t="e">
        <f t="shared" si="17"/>
        <v>#DIV/0!</v>
      </c>
      <c r="I29" s="15" t="e">
        <f t="shared" si="17"/>
        <v>#DIV/0!</v>
      </c>
      <c r="J29" s="15" t="e">
        <f t="shared" si="17"/>
        <v>#DIV/0!</v>
      </c>
      <c r="K29" s="15" t="e">
        <f t="shared" si="17"/>
        <v>#DIV/0!</v>
      </c>
      <c r="L29" s="15" t="e">
        <f t="shared" si="17"/>
        <v>#DIV/0!</v>
      </c>
      <c r="M29" s="15" t="e">
        <f t="shared" si="17"/>
        <v>#DIV/0!</v>
      </c>
      <c r="N29" s="15" t="e">
        <f t="shared" si="17"/>
        <v>#DIV/0!</v>
      </c>
      <c r="O29" s="15" t="e">
        <f t="shared" si="17"/>
        <v>#DIV/0!</v>
      </c>
      <c r="P29" s="15" t="e">
        <f t="shared" si="17"/>
        <v>#DIV/0!</v>
      </c>
      <c r="Q29" s="15" t="e">
        <f t="shared" si="17"/>
        <v>#DIV/0!</v>
      </c>
      <c r="R29" s="15" t="e">
        <f t="shared" si="17"/>
        <v>#DIV/0!</v>
      </c>
      <c r="S29" s="15" t="e">
        <f t="shared" si="17"/>
        <v>#DIV/0!</v>
      </c>
      <c r="T29" s="15" t="e">
        <f t="shared" si="17"/>
        <v>#DIV/0!</v>
      </c>
      <c r="U29" s="15" t="e">
        <f t="shared" si="17"/>
        <v>#DIV/0!</v>
      </c>
      <c r="V29" s="15" t="e">
        <f t="shared" si="17"/>
        <v>#DIV/0!</v>
      </c>
      <c r="W29" s="15" t="e">
        <f t="shared" si="17"/>
        <v>#DIV/0!</v>
      </c>
      <c r="X29" s="15" t="e">
        <f t="shared" si="17"/>
        <v>#DIV/0!</v>
      </c>
      <c r="Y29" s="15" t="e">
        <f t="shared" si="17"/>
        <v>#DIV/0!</v>
      </c>
      <c r="Z29" s="29" t="e">
        <f t="shared" si="17"/>
        <v>#DIV/0!</v>
      </c>
      <c r="AA29" s="39" t="e">
        <f t="shared" si="5"/>
        <v>#DIV/0!</v>
      </c>
      <c r="AB29" s="37" t="e">
        <f t="shared" si="6"/>
        <v>#DIV/0!</v>
      </c>
    </row>
    <row r="30" spans="1:28">
      <c r="A30" s="26">
        <v>14</v>
      </c>
      <c r="B30" s="45"/>
      <c r="C30" s="46"/>
      <c r="D30" s="34"/>
      <c r="E30" s="35"/>
      <c r="F30" s="23" t="e">
        <f t="shared" si="3"/>
        <v>#DIV/0!</v>
      </c>
      <c r="G30" s="15" t="e">
        <f t="shared" ref="G30:Z30" si="18">ATAN(($C$17-($D$17/2)*COS(F30)-($E$17/2)*COS(F30))/($B$17-($D$17/2)*SIN(F30)-($E$17/2)*SIN(F30)))</f>
        <v>#DIV/0!</v>
      </c>
      <c r="H30" s="15" t="e">
        <f t="shared" si="18"/>
        <v>#DIV/0!</v>
      </c>
      <c r="I30" s="15" t="e">
        <f t="shared" si="18"/>
        <v>#DIV/0!</v>
      </c>
      <c r="J30" s="15" t="e">
        <f t="shared" si="18"/>
        <v>#DIV/0!</v>
      </c>
      <c r="K30" s="15" t="e">
        <f t="shared" si="18"/>
        <v>#DIV/0!</v>
      </c>
      <c r="L30" s="15" t="e">
        <f t="shared" si="18"/>
        <v>#DIV/0!</v>
      </c>
      <c r="M30" s="15" t="e">
        <f t="shared" si="18"/>
        <v>#DIV/0!</v>
      </c>
      <c r="N30" s="15" t="e">
        <f t="shared" si="18"/>
        <v>#DIV/0!</v>
      </c>
      <c r="O30" s="15" t="e">
        <f t="shared" si="18"/>
        <v>#DIV/0!</v>
      </c>
      <c r="P30" s="15" t="e">
        <f t="shared" si="18"/>
        <v>#DIV/0!</v>
      </c>
      <c r="Q30" s="15" t="e">
        <f t="shared" si="18"/>
        <v>#DIV/0!</v>
      </c>
      <c r="R30" s="15" t="e">
        <f t="shared" si="18"/>
        <v>#DIV/0!</v>
      </c>
      <c r="S30" s="15" t="e">
        <f t="shared" si="18"/>
        <v>#DIV/0!</v>
      </c>
      <c r="T30" s="15" t="e">
        <f t="shared" si="18"/>
        <v>#DIV/0!</v>
      </c>
      <c r="U30" s="15" t="e">
        <f t="shared" si="18"/>
        <v>#DIV/0!</v>
      </c>
      <c r="V30" s="15" t="e">
        <f t="shared" si="18"/>
        <v>#DIV/0!</v>
      </c>
      <c r="W30" s="15" t="e">
        <f t="shared" si="18"/>
        <v>#DIV/0!</v>
      </c>
      <c r="X30" s="15" t="e">
        <f t="shared" si="18"/>
        <v>#DIV/0!</v>
      </c>
      <c r="Y30" s="15" t="e">
        <f t="shared" si="18"/>
        <v>#DIV/0!</v>
      </c>
      <c r="Z30" s="29" t="e">
        <f t="shared" si="18"/>
        <v>#DIV/0!</v>
      </c>
      <c r="AA30" s="39" t="e">
        <f t="shared" si="5"/>
        <v>#DIV/0!</v>
      </c>
      <c r="AB30" s="37" t="e">
        <f t="shared" si="6"/>
        <v>#DIV/0!</v>
      </c>
    </row>
    <row r="31" spans="1:28">
      <c r="A31" s="26">
        <v>15</v>
      </c>
      <c r="B31" s="45"/>
      <c r="C31" s="46"/>
      <c r="D31" s="34"/>
      <c r="E31" s="35"/>
      <c r="F31" s="23" t="e">
        <f t="shared" si="3"/>
        <v>#DIV/0!</v>
      </c>
      <c r="G31" s="15" t="e">
        <f t="shared" ref="G31:Z31" si="19">ATAN(($C$17-($D$17/2)*COS(F31)-($E$17/2)*COS(F31))/($B$17-($D$17/2)*SIN(F31)-($E$17/2)*SIN(F31)))</f>
        <v>#DIV/0!</v>
      </c>
      <c r="H31" s="15" t="e">
        <f t="shared" si="19"/>
        <v>#DIV/0!</v>
      </c>
      <c r="I31" s="15" t="e">
        <f t="shared" si="19"/>
        <v>#DIV/0!</v>
      </c>
      <c r="J31" s="15" t="e">
        <f t="shared" si="19"/>
        <v>#DIV/0!</v>
      </c>
      <c r="K31" s="15" t="e">
        <f t="shared" si="19"/>
        <v>#DIV/0!</v>
      </c>
      <c r="L31" s="15" t="e">
        <f t="shared" si="19"/>
        <v>#DIV/0!</v>
      </c>
      <c r="M31" s="15" t="e">
        <f t="shared" si="19"/>
        <v>#DIV/0!</v>
      </c>
      <c r="N31" s="15" t="e">
        <f t="shared" si="19"/>
        <v>#DIV/0!</v>
      </c>
      <c r="O31" s="15" t="e">
        <f t="shared" si="19"/>
        <v>#DIV/0!</v>
      </c>
      <c r="P31" s="15" t="e">
        <f t="shared" si="19"/>
        <v>#DIV/0!</v>
      </c>
      <c r="Q31" s="15" t="e">
        <f t="shared" si="19"/>
        <v>#DIV/0!</v>
      </c>
      <c r="R31" s="15" t="e">
        <f t="shared" si="19"/>
        <v>#DIV/0!</v>
      </c>
      <c r="S31" s="15" t="e">
        <f t="shared" si="19"/>
        <v>#DIV/0!</v>
      </c>
      <c r="T31" s="15" t="e">
        <f t="shared" si="19"/>
        <v>#DIV/0!</v>
      </c>
      <c r="U31" s="15" t="e">
        <f t="shared" si="19"/>
        <v>#DIV/0!</v>
      </c>
      <c r="V31" s="15" t="e">
        <f t="shared" si="19"/>
        <v>#DIV/0!</v>
      </c>
      <c r="W31" s="15" t="e">
        <f t="shared" si="19"/>
        <v>#DIV/0!</v>
      </c>
      <c r="X31" s="15" t="e">
        <f t="shared" si="19"/>
        <v>#DIV/0!</v>
      </c>
      <c r="Y31" s="15" t="e">
        <f t="shared" si="19"/>
        <v>#DIV/0!</v>
      </c>
      <c r="Z31" s="29" t="e">
        <f t="shared" si="19"/>
        <v>#DIV/0!</v>
      </c>
      <c r="AA31" s="39" t="e">
        <f t="shared" si="5"/>
        <v>#DIV/0!</v>
      </c>
      <c r="AB31" s="37" t="e">
        <f t="shared" si="6"/>
        <v>#DIV/0!</v>
      </c>
    </row>
    <row r="32" spans="1:28">
      <c r="A32" s="26">
        <v>16</v>
      </c>
      <c r="B32" s="45"/>
      <c r="C32" s="46"/>
      <c r="D32" s="34"/>
      <c r="E32" s="35"/>
      <c r="F32" s="23" t="e">
        <f t="shared" si="3"/>
        <v>#DIV/0!</v>
      </c>
      <c r="G32" s="15" t="e">
        <f t="shared" ref="G32:Z32" si="20">ATAN(($C$17-($D$17/2)*COS(F32)-($E$17/2)*COS(F32))/($B$17-($D$17/2)*SIN(F32)-($E$17/2)*SIN(F32)))</f>
        <v>#DIV/0!</v>
      </c>
      <c r="H32" s="15" t="e">
        <f t="shared" si="20"/>
        <v>#DIV/0!</v>
      </c>
      <c r="I32" s="15" t="e">
        <f t="shared" si="20"/>
        <v>#DIV/0!</v>
      </c>
      <c r="J32" s="15" t="e">
        <f t="shared" si="20"/>
        <v>#DIV/0!</v>
      </c>
      <c r="K32" s="15" t="e">
        <f t="shared" si="20"/>
        <v>#DIV/0!</v>
      </c>
      <c r="L32" s="15" t="e">
        <f t="shared" si="20"/>
        <v>#DIV/0!</v>
      </c>
      <c r="M32" s="15" t="e">
        <f t="shared" si="20"/>
        <v>#DIV/0!</v>
      </c>
      <c r="N32" s="15" t="e">
        <f t="shared" si="20"/>
        <v>#DIV/0!</v>
      </c>
      <c r="O32" s="15" t="e">
        <f t="shared" si="20"/>
        <v>#DIV/0!</v>
      </c>
      <c r="P32" s="15" t="e">
        <f t="shared" si="20"/>
        <v>#DIV/0!</v>
      </c>
      <c r="Q32" s="15" t="e">
        <f t="shared" si="20"/>
        <v>#DIV/0!</v>
      </c>
      <c r="R32" s="15" t="e">
        <f t="shared" si="20"/>
        <v>#DIV/0!</v>
      </c>
      <c r="S32" s="15" t="e">
        <f t="shared" si="20"/>
        <v>#DIV/0!</v>
      </c>
      <c r="T32" s="15" t="e">
        <f t="shared" si="20"/>
        <v>#DIV/0!</v>
      </c>
      <c r="U32" s="15" t="e">
        <f t="shared" si="20"/>
        <v>#DIV/0!</v>
      </c>
      <c r="V32" s="15" t="e">
        <f t="shared" si="20"/>
        <v>#DIV/0!</v>
      </c>
      <c r="W32" s="15" t="e">
        <f t="shared" si="20"/>
        <v>#DIV/0!</v>
      </c>
      <c r="X32" s="15" t="e">
        <f t="shared" si="20"/>
        <v>#DIV/0!</v>
      </c>
      <c r="Y32" s="15" t="e">
        <f t="shared" si="20"/>
        <v>#DIV/0!</v>
      </c>
      <c r="Z32" s="29" t="e">
        <f t="shared" si="20"/>
        <v>#DIV/0!</v>
      </c>
      <c r="AA32" s="39" t="e">
        <f t="shared" si="5"/>
        <v>#DIV/0!</v>
      </c>
      <c r="AB32" s="37" t="e">
        <f t="shared" si="6"/>
        <v>#DIV/0!</v>
      </c>
    </row>
    <row r="33" spans="1:28">
      <c r="A33" s="26">
        <v>17</v>
      </c>
      <c r="B33" s="45"/>
      <c r="C33" s="46"/>
      <c r="D33" s="34"/>
      <c r="E33" s="35"/>
      <c r="F33" s="23" t="e">
        <f t="shared" si="3"/>
        <v>#DIV/0!</v>
      </c>
      <c r="G33" s="15" t="e">
        <f t="shared" ref="G33:Z33" si="21">ATAN(($C$17-($D$17/2)*COS(F33)-($E$17/2)*COS(F33))/($B$17-($D$17/2)*SIN(F33)-($E$17/2)*SIN(F33)))</f>
        <v>#DIV/0!</v>
      </c>
      <c r="H33" s="15" t="e">
        <f t="shared" si="21"/>
        <v>#DIV/0!</v>
      </c>
      <c r="I33" s="15" t="e">
        <f t="shared" si="21"/>
        <v>#DIV/0!</v>
      </c>
      <c r="J33" s="15" t="e">
        <f t="shared" si="21"/>
        <v>#DIV/0!</v>
      </c>
      <c r="K33" s="15" t="e">
        <f t="shared" si="21"/>
        <v>#DIV/0!</v>
      </c>
      <c r="L33" s="15" t="e">
        <f t="shared" si="21"/>
        <v>#DIV/0!</v>
      </c>
      <c r="M33" s="15" t="e">
        <f t="shared" si="21"/>
        <v>#DIV/0!</v>
      </c>
      <c r="N33" s="15" t="e">
        <f t="shared" si="21"/>
        <v>#DIV/0!</v>
      </c>
      <c r="O33" s="15" t="e">
        <f t="shared" si="21"/>
        <v>#DIV/0!</v>
      </c>
      <c r="P33" s="15" t="e">
        <f t="shared" si="21"/>
        <v>#DIV/0!</v>
      </c>
      <c r="Q33" s="15" t="e">
        <f t="shared" si="21"/>
        <v>#DIV/0!</v>
      </c>
      <c r="R33" s="15" t="e">
        <f t="shared" si="21"/>
        <v>#DIV/0!</v>
      </c>
      <c r="S33" s="15" t="e">
        <f t="shared" si="21"/>
        <v>#DIV/0!</v>
      </c>
      <c r="T33" s="15" t="e">
        <f t="shared" si="21"/>
        <v>#DIV/0!</v>
      </c>
      <c r="U33" s="15" t="e">
        <f t="shared" si="21"/>
        <v>#DIV/0!</v>
      </c>
      <c r="V33" s="15" t="e">
        <f t="shared" si="21"/>
        <v>#DIV/0!</v>
      </c>
      <c r="W33" s="15" t="e">
        <f t="shared" si="21"/>
        <v>#DIV/0!</v>
      </c>
      <c r="X33" s="15" t="e">
        <f t="shared" si="21"/>
        <v>#DIV/0!</v>
      </c>
      <c r="Y33" s="15" t="e">
        <f t="shared" si="21"/>
        <v>#DIV/0!</v>
      </c>
      <c r="Z33" s="29" t="e">
        <f t="shared" si="21"/>
        <v>#DIV/0!</v>
      </c>
      <c r="AA33" s="39" t="e">
        <f t="shared" si="5"/>
        <v>#DIV/0!</v>
      </c>
      <c r="AB33" s="37" t="e">
        <f t="shared" si="6"/>
        <v>#DIV/0!</v>
      </c>
    </row>
    <row r="34" spans="1:28">
      <c r="A34" s="26">
        <v>18</v>
      </c>
      <c r="B34" s="45"/>
      <c r="C34" s="46"/>
      <c r="D34" s="34"/>
      <c r="E34" s="35"/>
      <c r="F34" s="23" t="e">
        <f t="shared" si="3"/>
        <v>#DIV/0!</v>
      </c>
      <c r="G34" s="15" t="e">
        <f t="shared" ref="G34:Z34" si="22">ATAN(($C$17-($D$17/2)*COS(F34)-($E$17/2)*COS(F34))/($B$17-($D$17/2)*SIN(F34)-($E$17/2)*SIN(F34)))</f>
        <v>#DIV/0!</v>
      </c>
      <c r="H34" s="15" t="e">
        <f t="shared" si="22"/>
        <v>#DIV/0!</v>
      </c>
      <c r="I34" s="15" t="e">
        <f t="shared" si="22"/>
        <v>#DIV/0!</v>
      </c>
      <c r="J34" s="15" t="e">
        <f t="shared" si="22"/>
        <v>#DIV/0!</v>
      </c>
      <c r="K34" s="15" t="e">
        <f t="shared" si="22"/>
        <v>#DIV/0!</v>
      </c>
      <c r="L34" s="15" t="e">
        <f t="shared" si="22"/>
        <v>#DIV/0!</v>
      </c>
      <c r="M34" s="15" t="e">
        <f t="shared" si="22"/>
        <v>#DIV/0!</v>
      </c>
      <c r="N34" s="15" t="e">
        <f t="shared" si="22"/>
        <v>#DIV/0!</v>
      </c>
      <c r="O34" s="15" t="e">
        <f t="shared" si="22"/>
        <v>#DIV/0!</v>
      </c>
      <c r="P34" s="15" t="e">
        <f t="shared" si="22"/>
        <v>#DIV/0!</v>
      </c>
      <c r="Q34" s="15" t="e">
        <f t="shared" si="22"/>
        <v>#DIV/0!</v>
      </c>
      <c r="R34" s="15" t="e">
        <f t="shared" si="22"/>
        <v>#DIV/0!</v>
      </c>
      <c r="S34" s="15" t="e">
        <f t="shared" si="22"/>
        <v>#DIV/0!</v>
      </c>
      <c r="T34" s="15" t="e">
        <f t="shared" si="22"/>
        <v>#DIV/0!</v>
      </c>
      <c r="U34" s="15" t="e">
        <f t="shared" si="22"/>
        <v>#DIV/0!</v>
      </c>
      <c r="V34" s="15" t="e">
        <f t="shared" si="22"/>
        <v>#DIV/0!</v>
      </c>
      <c r="W34" s="15" t="e">
        <f t="shared" si="22"/>
        <v>#DIV/0!</v>
      </c>
      <c r="X34" s="15" t="e">
        <f t="shared" si="22"/>
        <v>#DIV/0!</v>
      </c>
      <c r="Y34" s="15" t="e">
        <f t="shared" si="22"/>
        <v>#DIV/0!</v>
      </c>
      <c r="Z34" s="29" t="e">
        <f t="shared" si="22"/>
        <v>#DIV/0!</v>
      </c>
      <c r="AA34" s="39" t="e">
        <f t="shared" si="5"/>
        <v>#DIV/0!</v>
      </c>
      <c r="AB34" s="37" t="e">
        <f t="shared" si="6"/>
        <v>#DIV/0!</v>
      </c>
    </row>
    <row r="35" spans="1:28">
      <c r="A35" s="26">
        <v>19</v>
      </c>
      <c r="B35" s="45"/>
      <c r="C35" s="46"/>
      <c r="D35" s="34"/>
      <c r="E35" s="35"/>
      <c r="F35" s="23" t="e">
        <f t="shared" si="3"/>
        <v>#DIV/0!</v>
      </c>
      <c r="G35" s="15" t="e">
        <f t="shared" ref="G35:Z35" si="23">ATAN(($C$17-($D$17/2)*COS(F35)-($E$17/2)*COS(F35))/($B$17-($D$17/2)*SIN(F35)-($E$17/2)*SIN(F35)))</f>
        <v>#DIV/0!</v>
      </c>
      <c r="H35" s="15" t="e">
        <f t="shared" si="23"/>
        <v>#DIV/0!</v>
      </c>
      <c r="I35" s="15" t="e">
        <f t="shared" si="23"/>
        <v>#DIV/0!</v>
      </c>
      <c r="J35" s="15" t="e">
        <f t="shared" si="23"/>
        <v>#DIV/0!</v>
      </c>
      <c r="K35" s="15" t="e">
        <f t="shared" si="23"/>
        <v>#DIV/0!</v>
      </c>
      <c r="L35" s="15" t="e">
        <f t="shared" si="23"/>
        <v>#DIV/0!</v>
      </c>
      <c r="M35" s="15" t="e">
        <f t="shared" si="23"/>
        <v>#DIV/0!</v>
      </c>
      <c r="N35" s="15" t="e">
        <f t="shared" si="23"/>
        <v>#DIV/0!</v>
      </c>
      <c r="O35" s="15" t="e">
        <f t="shared" si="23"/>
        <v>#DIV/0!</v>
      </c>
      <c r="P35" s="15" t="e">
        <f t="shared" si="23"/>
        <v>#DIV/0!</v>
      </c>
      <c r="Q35" s="15" t="e">
        <f t="shared" si="23"/>
        <v>#DIV/0!</v>
      </c>
      <c r="R35" s="15" t="e">
        <f t="shared" si="23"/>
        <v>#DIV/0!</v>
      </c>
      <c r="S35" s="15" t="e">
        <f t="shared" si="23"/>
        <v>#DIV/0!</v>
      </c>
      <c r="T35" s="15" t="e">
        <f t="shared" si="23"/>
        <v>#DIV/0!</v>
      </c>
      <c r="U35" s="15" t="e">
        <f t="shared" si="23"/>
        <v>#DIV/0!</v>
      </c>
      <c r="V35" s="15" t="e">
        <f t="shared" si="23"/>
        <v>#DIV/0!</v>
      </c>
      <c r="W35" s="15" t="e">
        <f t="shared" si="23"/>
        <v>#DIV/0!</v>
      </c>
      <c r="X35" s="15" t="e">
        <f t="shared" si="23"/>
        <v>#DIV/0!</v>
      </c>
      <c r="Y35" s="15" t="e">
        <f t="shared" si="23"/>
        <v>#DIV/0!</v>
      </c>
      <c r="Z35" s="29" t="e">
        <f t="shared" si="23"/>
        <v>#DIV/0!</v>
      </c>
      <c r="AA35" s="39" t="e">
        <f t="shared" si="5"/>
        <v>#DIV/0!</v>
      </c>
      <c r="AB35" s="37" t="e">
        <f t="shared" si="6"/>
        <v>#DIV/0!</v>
      </c>
    </row>
    <row r="36" spans="1:28">
      <c r="A36" s="26">
        <v>20</v>
      </c>
      <c r="B36" s="45"/>
      <c r="C36" s="46"/>
      <c r="D36" s="34"/>
      <c r="E36" s="35"/>
      <c r="F36" s="23" t="e">
        <f t="shared" si="3"/>
        <v>#DIV/0!</v>
      </c>
      <c r="G36" s="15" t="e">
        <f t="shared" ref="G36:Z36" si="24">ATAN(($C$17-($D$17/2)*COS(F36)-($E$17/2)*COS(F36))/($B$17-($D$17/2)*SIN(F36)-($E$17/2)*SIN(F36)))</f>
        <v>#DIV/0!</v>
      </c>
      <c r="H36" s="15" t="e">
        <f t="shared" si="24"/>
        <v>#DIV/0!</v>
      </c>
      <c r="I36" s="15" t="e">
        <f t="shared" si="24"/>
        <v>#DIV/0!</v>
      </c>
      <c r="J36" s="15" t="e">
        <f t="shared" si="24"/>
        <v>#DIV/0!</v>
      </c>
      <c r="K36" s="15" t="e">
        <f t="shared" si="24"/>
        <v>#DIV/0!</v>
      </c>
      <c r="L36" s="15" t="e">
        <f t="shared" si="24"/>
        <v>#DIV/0!</v>
      </c>
      <c r="M36" s="15" t="e">
        <f t="shared" si="24"/>
        <v>#DIV/0!</v>
      </c>
      <c r="N36" s="15" t="e">
        <f t="shared" si="24"/>
        <v>#DIV/0!</v>
      </c>
      <c r="O36" s="15" t="e">
        <f t="shared" si="24"/>
        <v>#DIV/0!</v>
      </c>
      <c r="P36" s="15" t="e">
        <f t="shared" si="24"/>
        <v>#DIV/0!</v>
      </c>
      <c r="Q36" s="15" t="e">
        <f t="shared" si="24"/>
        <v>#DIV/0!</v>
      </c>
      <c r="R36" s="15" t="e">
        <f t="shared" si="24"/>
        <v>#DIV/0!</v>
      </c>
      <c r="S36" s="15" t="e">
        <f t="shared" si="24"/>
        <v>#DIV/0!</v>
      </c>
      <c r="T36" s="15" t="e">
        <f t="shared" si="24"/>
        <v>#DIV/0!</v>
      </c>
      <c r="U36" s="15" t="e">
        <f t="shared" si="24"/>
        <v>#DIV/0!</v>
      </c>
      <c r="V36" s="15" t="e">
        <f t="shared" si="24"/>
        <v>#DIV/0!</v>
      </c>
      <c r="W36" s="15" t="e">
        <f t="shared" si="24"/>
        <v>#DIV/0!</v>
      </c>
      <c r="X36" s="15" t="e">
        <f t="shared" si="24"/>
        <v>#DIV/0!</v>
      </c>
      <c r="Y36" s="15" t="e">
        <f t="shared" si="24"/>
        <v>#DIV/0!</v>
      </c>
      <c r="Z36" s="29" t="e">
        <f t="shared" si="24"/>
        <v>#DIV/0!</v>
      </c>
      <c r="AA36" s="39" t="e">
        <f t="shared" si="5"/>
        <v>#DIV/0!</v>
      </c>
      <c r="AB36" s="37" t="e">
        <f t="shared" si="6"/>
        <v>#DIV/0!</v>
      </c>
    </row>
    <row r="37" spans="1:28">
      <c r="A37" s="26">
        <v>21</v>
      </c>
      <c r="B37" s="45"/>
      <c r="C37" s="46"/>
      <c r="D37" s="34"/>
      <c r="E37" s="35"/>
      <c r="F37" s="23" t="e">
        <f t="shared" si="3"/>
        <v>#DIV/0!</v>
      </c>
      <c r="G37" s="15" t="e">
        <f t="shared" ref="G37:Z37" si="25">ATAN(($C$17-($D$17/2)*COS(F37)-($E$17/2)*COS(F37))/($B$17-($D$17/2)*SIN(F37)-($E$17/2)*SIN(F37)))</f>
        <v>#DIV/0!</v>
      </c>
      <c r="H37" s="15" t="e">
        <f t="shared" si="25"/>
        <v>#DIV/0!</v>
      </c>
      <c r="I37" s="15" t="e">
        <f t="shared" si="25"/>
        <v>#DIV/0!</v>
      </c>
      <c r="J37" s="15" t="e">
        <f t="shared" si="25"/>
        <v>#DIV/0!</v>
      </c>
      <c r="K37" s="15" t="e">
        <f t="shared" si="25"/>
        <v>#DIV/0!</v>
      </c>
      <c r="L37" s="15" t="e">
        <f t="shared" si="25"/>
        <v>#DIV/0!</v>
      </c>
      <c r="M37" s="15" t="e">
        <f t="shared" si="25"/>
        <v>#DIV/0!</v>
      </c>
      <c r="N37" s="15" t="e">
        <f t="shared" si="25"/>
        <v>#DIV/0!</v>
      </c>
      <c r="O37" s="15" t="e">
        <f t="shared" si="25"/>
        <v>#DIV/0!</v>
      </c>
      <c r="P37" s="15" t="e">
        <f t="shared" si="25"/>
        <v>#DIV/0!</v>
      </c>
      <c r="Q37" s="15" t="e">
        <f t="shared" si="25"/>
        <v>#DIV/0!</v>
      </c>
      <c r="R37" s="15" t="e">
        <f t="shared" si="25"/>
        <v>#DIV/0!</v>
      </c>
      <c r="S37" s="15" t="e">
        <f t="shared" si="25"/>
        <v>#DIV/0!</v>
      </c>
      <c r="T37" s="15" t="e">
        <f t="shared" si="25"/>
        <v>#DIV/0!</v>
      </c>
      <c r="U37" s="15" t="e">
        <f t="shared" si="25"/>
        <v>#DIV/0!</v>
      </c>
      <c r="V37" s="15" t="e">
        <f t="shared" si="25"/>
        <v>#DIV/0!</v>
      </c>
      <c r="W37" s="15" t="e">
        <f t="shared" si="25"/>
        <v>#DIV/0!</v>
      </c>
      <c r="X37" s="15" t="e">
        <f t="shared" si="25"/>
        <v>#DIV/0!</v>
      </c>
      <c r="Y37" s="15" t="e">
        <f t="shared" si="25"/>
        <v>#DIV/0!</v>
      </c>
      <c r="Z37" s="29" t="e">
        <f t="shared" si="25"/>
        <v>#DIV/0!</v>
      </c>
      <c r="AA37" s="39" t="e">
        <f t="shared" si="5"/>
        <v>#DIV/0!</v>
      </c>
      <c r="AB37" s="37" t="e">
        <f t="shared" si="6"/>
        <v>#DIV/0!</v>
      </c>
    </row>
    <row r="38" spans="1:28">
      <c r="A38" s="26">
        <v>22</v>
      </c>
      <c r="B38" s="45"/>
      <c r="C38" s="46"/>
      <c r="D38" s="34"/>
      <c r="E38" s="35"/>
      <c r="F38" s="23" t="e">
        <f t="shared" si="3"/>
        <v>#DIV/0!</v>
      </c>
      <c r="G38" s="15" t="e">
        <f t="shared" ref="G38:Z38" si="26">ATAN(($C$17-($D$17/2)*COS(F38)-($E$17/2)*COS(F38))/($B$17-($D$17/2)*SIN(F38)-($E$17/2)*SIN(F38)))</f>
        <v>#DIV/0!</v>
      </c>
      <c r="H38" s="15" t="e">
        <f t="shared" si="26"/>
        <v>#DIV/0!</v>
      </c>
      <c r="I38" s="15" t="e">
        <f t="shared" si="26"/>
        <v>#DIV/0!</v>
      </c>
      <c r="J38" s="15" t="e">
        <f t="shared" si="26"/>
        <v>#DIV/0!</v>
      </c>
      <c r="K38" s="15" t="e">
        <f t="shared" si="26"/>
        <v>#DIV/0!</v>
      </c>
      <c r="L38" s="15" t="e">
        <f t="shared" si="26"/>
        <v>#DIV/0!</v>
      </c>
      <c r="M38" s="15" t="e">
        <f t="shared" si="26"/>
        <v>#DIV/0!</v>
      </c>
      <c r="N38" s="15" t="e">
        <f t="shared" si="26"/>
        <v>#DIV/0!</v>
      </c>
      <c r="O38" s="15" t="e">
        <f t="shared" si="26"/>
        <v>#DIV/0!</v>
      </c>
      <c r="P38" s="15" t="e">
        <f t="shared" si="26"/>
        <v>#DIV/0!</v>
      </c>
      <c r="Q38" s="15" t="e">
        <f t="shared" si="26"/>
        <v>#DIV/0!</v>
      </c>
      <c r="R38" s="15" t="e">
        <f t="shared" si="26"/>
        <v>#DIV/0!</v>
      </c>
      <c r="S38" s="15" t="e">
        <f t="shared" si="26"/>
        <v>#DIV/0!</v>
      </c>
      <c r="T38" s="15" t="e">
        <f t="shared" si="26"/>
        <v>#DIV/0!</v>
      </c>
      <c r="U38" s="15" t="e">
        <f t="shared" si="26"/>
        <v>#DIV/0!</v>
      </c>
      <c r="V38" s="15" t="e">
        <f t="shared" si="26"/>
        <v>#DIV/0!</v>
      </c>
      <c r="W38" s="15" t="e">
        <f t="shared" si="26"/>
        <v>#DIV/0!</v>
      </c>
      <c r="X38" s="15" t="e">
        <f t="shared" si="26"/>
        <v>#DIV/0!</v>
      </c>
      <c r="Y38" s="15" t="e">
        <f t="shared" si="26"/>
        <v>#DIV/0!</v>
      </c>
      <c r="Z38" s="29" t="e">
        <f t="shared" si="26"/>
        <v>#DIV/0!</v>
      </c>
      <c r="AA38" s="39" t="e">
        <f t="shared" si="5"/>
        <v>#DIV/0!</v>
      </c>
      <c r="AB38" s="37" t="e">
        <f t="shared" si="6"/>
        <v>#DIV/0!</v>
      </c>
    </row>
    <row r="39" spans="1:28">
      <c r="A39" s="26">
        <v>23</v>
      </c>
      <c r="B39" s="45"/>
      <c r="C39" s="46"/>
      <c r="D39" s="34"/>
      <c r="E39" s="35"/>
      <c r="F39" s="23" t="e">
        <f t="shared" si="3"/>
        <v>#DIV/0!</v>
      </c>
      <c r="G39" s="15" t="e">
        <f t="shared" ref="G39:Z39" si="27">ATAN(($C$17-($D$17/2)*COS(F39)-($E$17/2)*COS(F39))/($B$17-($D$17/2)*SIN(F39)-($E$17/2)*SIN(F39)))</f>
        <v>#DIV/0!</v>
      </c>
      <c r="H39" s="15" t="e">
        <f t="shared" si="27"/>
        <v>#DIV/0!</v>
      </c>
      <c r="I39" s="15" t="e">
        <f t="shared" si="27"/>
        <v>#DIV/0!</v>
      </c>
      <c r="J39" s="15" t="e">
        <f t="shared" si="27"/>
        <v>#DIV/0!</v>
      </c>
      <c r="K39" s="15" t="e">
        <f t="shared" si="27"/>
        <v>#DIV/0!</v>
      </c>
      <c r="L39" s="15" t="e">
        <f t="shared" si="27"/>
        <v>#DIV/0!</v>
      </c>
      <c r="M39" s="15" t="e">
        <f t="shared" si="27"/>
        <v>#DIV/0!</v>
      </c>
      <c r="N39" s="15" t="e">
        <f t="shared" si="27"/>
        <v>#DIV/0!</v>
      </c>
      <c r="O39" s="15" t="e">
        <f t="shared" si="27"/>
        <v>#DIV/0!</v>
      </c>
      <c r="P39" s="15" t="e">
        <f t="shared" si="27"/>
        <v>#DIV/0!</v>
      </c>
      <c r="Q39" s="15" t="e">
        <f t="shared" si="27"/>
        <v>#DIV/0!</v>
      </c>
      <c r="R39" s="15" t="e">
        <f t="shared" si="27"/>
        <v>#DIV/0!</v>
      </c>
      <c r="S39" s="15" t="e">
        <f t="shared" si="27"/>
        <v>#DIV/0!</v>
      </c>
      <c r="T39" s="15" t="e">
        <f t="shared" si="27"/>
        <v>#DIV/0!</v>
      </c>
      <c r="U39" s="15" t="e">
        <f t="shared" si="27"/>
        <v>#DIV/0!</v>
      </c>
      <c r="V39" s="15" t="e">
        <f t="shared" si="27"/>
        <v>#DIV/0!</v>
      </c>
      <c r="W39" s="15" t="e">
        <f t="shared" si="27"/>
        <v>#DIV/0!</v>
      </c>
      <c r="X39" s="15" t="e">
        <f t="shared" si="27"/>
        <v>#DIV/0!</v>
      </c>
      <c r="Y39" s="15" t="e">
        <f t="shared" si="27"/>
        <v>#DIV/0!</v>
      </c>
      <c r="Z39" s="29" t="e">
        <f t="shared" si="27"/>
        <v>#DIV/0!</v>
      </c>
      <c r="AA39" s="39" t="e">
        <f t="shared" si="5"/>
        <v>#DIV/0!</v>
      </c>
      <c r="AB39" s="37" t="e">
        <f t="shared" si="6"/>
        <v>#DIV/0!</v>
      </c>
    </row>
    <row r="40" spans="1:28">
      <c r="A40" s="26">
        <v>24</v>
      </c>
      <c r="B40" s="45"/>
      <c r="C40" s="46"/>
      <c r="D40" s="34"/>
      <c r="E40" s="35"/>
      <c r="F40" s="23" t="e">
        <f t="shared" si="3"/>
        <v>#DIV/0!</v>
      </c>
      <c r="G40" s="15" t="e">
        <f t="shared" ref="G40:Z40" si="28">ATAN(($C$17-($D$17/2)*COS(F40)-($E$17/2)*COS(F40))/($B$17-($D$17/2)*SIN(F40)-($E$17/2)*SIN(F40)))</f>
        <v>#DIV/0!</v>
      </c>
      <c r="H40" s="15" t="e">
        <f t="shared" si="28"/>
        <v>#DIV/0!</v>
      </c>
      <c r="I40" s="15" t="e">
        <f t="shared" si="28"/>
        <v>#DIV/0!</v>
      </c>
      <c r="J40" s="15" t="e">
        <f t="shared" si="28"/>
        <v>#DIV/0!</v>
      </c>
      <c r="K40" s="15" t="e">
        <f t="shared" si="28"/>
        <v>#DIV/0!</v>
      </c>
      <c r="L40" s="15" t="e">
        <f t="shared" si="28"/>
        <v>#DIV/0!</v>
      </c>
      <c r="M40" s="15" t="e">
        <f t="shared" si="28"/>
        <v>#DIV/0!</v>
      </c>
      <c r="N40" s="15" t="e">
        <f t="shared" si="28"/>
        <v>#DIV/0!</v>
      </c>
      <c r="O40" s="15" t="e">
        <f t="shared" si="28"/>
        <v>#DIV/0!</v>
      </c>
      <c r="P40" s="15" t="e">
        <f t="shared" si="28"/>
        <v>#DIV/0!</v>
      </c>
      <c r="Q40" s="15" t="e">
        <f t="shared" si="28"/>
        <v>#DIV/0!</v>
      </c>
      <c r="R40" s="15" t="e">
        <f t="shared" si="28"/>
        <v>#DIV/0!</v>
      </c>
      <c r="S40" s="15" t="e">
        <f t="shared" si="28"/>
        <v>#DIV/0!</v>
      </c>
      <c r="T40" s="15" t="e">
        <f t="shared" si="28"/>
        <v>#DIV/0!</v>
      </c>
      <c r="U40" s="15" t="e">
        <f t="shared" si="28"/>
        <v>#DIV/0!</v>
      </c>
      <c r="V40" s="15" t="e">
        <f t="shared" si="28"/>
        <v>#DIV/0!</v>
      </c>
      <c r="W40" s="15" t="e">
        <f t="shared" si="28"/>
        <v>#DIV/0!</v>
      </c>
      <c r="X40" s="15" t="e">
        <f t="shared" si="28"/>
        <v>#DIV/0!</v>
      </c>
      <c r="Y40" s="15" t="e">
        <f t="shared" si="28"/>
        <v>#DIV/0!</v>
      </c>
      <c r="Z40" s="29" t="e">
        <f t="shared" si="28"/>
        <v>#DIV/0!</v>
      </c>
      <c r="AA40" s="39" t="e">
        <f t="shared" si="5"/>
        <v>#DIV/0!</v>
      </c>
      <c r="AB40" s="37" t="e">
        <f t="shared" si="6"/>
        <v>#DIV/0!</v>
      </c>
    </row>
    <row r="41" spans="1:28">
      <c r="A41" s="26">
        <v>25</v>
      </c>
      <c r="B41" s="45"/>
      <c r="C41" s="46"/>
      <c r="D41" s="34"/>
      <c r="E41" s="35"/>
      <c r="F41" s="23" t="e">
        <f t="shared" si="3"/>
        <v>#DIV/0!</v>
      </c>
      <c r="G41" s="15" t="e">
        <f t="shared" ref="G41:Z41" si="29">ATAN(($C$17-($D$17/2)*COS(F41)-($E$17/2)*COS(F41))/($B$17-($D$17/2)*SIN(F41)-($E$17/2)*SIN(F41)))</f>
        <v>#DIV/0!</v>
      </c>
      <c r="H41" s="15" t="e">
        <f t="shared" si="29"/>
        <v>#DIV/0!</v>
      </c>
      <c r="I41" s="15" t="e">
        <f t="shared" si="29"/>
        <v>#DIV/0!</v>
      </c>
      <c r="J41" s="15" t="e">
        <f t="shared" si="29"/>
        <v>#DIV/0!</v>
      </c>
      <c r="K41" s="15" t="e">
        <f t="shared" si="29"/>
        <v>#DIV/0!</v>
      </c>
      <c r="L41" s="15" t="e">
        <f t="shared" si="29"/>
        <v>#DIV/0!</v>
      </c>
      <c r="M41" s="15" t="e">
        <f t="shared" si="29"/>
        <v>#DIV/0!</v>
      </c>
      <c r="N41" s="15" t="e">
        <f t="shared" si="29"/>
        <v>#DIV/0!</v>
      </c>
      <c r="O41" s="15" t="e">
        <f t="shared" si="29"/>
        <v>#DIV/0!</v>
      </c>
      <c r="P41" s="15" t="e">
        <f t="shared" si="29"/>
        <v>#DIV/0!</v>
      </c>
      <c r="Q41" s="15" t="e">
        <f t="shared" si="29"/>
        <v>#DIV/0!</v>
      </c>
      <c r="R41" s="15" t="e">
        <f t="shared" si="29"/>
        <v>#DIV/0!</v>
      </c>
      <c r="S41" s="15" t="e">
        <f t="shared" si="29"/>
        <v>#DIV/0!</v>
      </c>
      <c r="T41" s="15" t="e">
        <f t="shared" si="29"/>
        <v>#DIV/0!</v>
      </c>
      <c r="U41" s="15" t="e">
        <f t="shared" si="29"/>
        <v>#DIV/0!</v>
      </c>
      <c r="V41" s="15" t="e">
        <f t="shared" si="29"/>
        <v>#DIV/0!</v>
      </c>
      <c r="W41" s="15" t="e">
        <f t="shared" si="29"/>
        <v>#DIV/0!</v>
      </c>
      <c r="X41" s="15" t="e">
        <f t="shared" si="29"/>
        <v>#DIV/0!</v>
      </c>
      <c r="Y41" s="15" t="e">
        <f t="shared" si="29"/>
        <v>#DIV/0!</v>
      </c>
      <c r="Z41" s="29" t="e">
        <f t="shared" si="29"/>
        <v>#DIV/0!</v>
      </c>
      <c r="AA41" s="39" t="e">
        <f t="shared" si="5"/>
        <v>#DIV/0!</v>
      </c>
      <c r="AB41" s="37" t="e">
        <f t="shared" si="6"/>
        <v>#DIV/0!</v>
      </c>
    </row>
    <row r="42" spans="1:28">
      <c r="A42" s="26">
        <v>26</v>
      </c>
      <c r="B42" s="45"/>
      <c r="C42" s="46"/>
      <c r="D42" s="34"/>
      <c r="E42" s="35"/>
      <c r="F42" s="23" t="e">
        <f t="shared" si="3"/>
        <v>#DIV/0!</v>
      </c>
      <c r="G42" s="15" t="e">
        <f t="shared" ref="G42:Z42" si="30">ATAN(($C$17-($D$17/2)*COS(F42)-($E$17/2)*COS(F42))/($B$17-($D$17/2)*SIN(F42)-($E$17/2)*SIN(F42)))</f>
        <v>#DIV/0!</v>
      </c>
      <c r="H42" s="15" t="e">
        <f t="shared" si="30"/>
        <v>#DIV/0!</v>
      </c>
      <c r="I42" s="15" t="e">
        <f t="shared" si="30"/>
        <v>#DIV/0!</v>
      </c>
      <c r="J42" s="15" t="e">
        <f t="shared" si="30"/>
        <v>#DIV/0!</v>
      </c>
      <c r="K42" s="15" t="e">
        <f t="shared" si="30"/>
        <v>#DIV/0!</v>
      </c>
      <c r="L42" s="15" t="e">
        <f t="shared" si="30"/>
        <v>#DIV/0!</v>
      </c>
      <c r="M42" s="15" t="e">
        <f t="shared" si="30"/>
        <v>#DIV/0!</v>
      </c>
      <c r="N42" s="15" t="e">
        <f t="shared" si="30"/>
        <v>#DIV/0!</v>
      </c>
      <c r="O42" s="15" t="e">
        <f t="shared" si="30"/>
        <v>#DIV/0!</v>
      </c>
      <c r="P42" s="15" t="e">
        <f t="shared" si="30"/>
        <v>#DIV/0!</v>
      </c>
      <c r="Q42" s="15" t="e">
        <f t="shared" si="30"/>
        <v>#DIV/0!</v>
      </c>
      <c r="R42" s="15" t="e">
        <f t="shared" si="30"/>
        <v>#DIV/0!</v>
      </c>
      <c r="S42" s="15" t="e">
        <f t="shared" si="30"/>
        <v>#DIV/0!</v>
      </c>
      <c r="T42" s="15" t="e">
        <f t="shared" si="30"/>
        <v>#DIV/0!</v>
      </c>
      <c r="U42" s="15" t="e">
        <f t="shared" si="30"/>
        <v>#DIV/0!</v>
      </c>
      <c r="V42" s="15" t="e">
        <f t="shared" si="30"/>
        <v>#DIV/0!</v>
      </c>
      <c r="W42" s="15" t="e">
        <f t="shared" si="30"/>
        <v>#DIV/0!</v>
      </c>
      <c r="X42" s="15" t="e">
        <f t="shared" si="30"/>
        <v>#DIV/0!</v>
      </c>
      <c r="Y42" s="15" t="e">
        <f t="shared" si="30"/>
        <v>#DIV/0!</v>
      </c>
      <c r="Z42" s="29" t="e">
        <f t="shared" si="30"/>
        <v>#DIV/0!</v>
      </c>
      <c r="AA42" s="39" t="e">
        <f t="shared" si="5"/>
        <v>#DIV/0!</v>
      </c>
      <c r="AB42" s="37" t="e">
        <f t="shared" si="6"/>
        <v>#DIV/0!</v>
      </c>
    </row>
    <row r="43" spans="1:28">
      <c r="A43" s="26">
        <v>27</v>
      </c>
      <c r="B43" s="45"/>
      <c r="C43" s="46"/>
      <c r="D43" s="34"/>
      <c r="E43" s="35"/>
      <c r="F43" s="23" t="e">
        <f t="shared" si="3"/>
        <v>#DIV/0!</v>
      </c>
      <c r="G43" s="15" t="e">
        <f t="shared" ref="G43:Z43" si="31">ATAN(($C$17-($D$17/2)*COS(F43)-($E$17/2)*COS(F43))/($B$17-($D$17/2)*SIN(F43)-($E$17/2)*SIN(F43)))</f>
        <v>#DIV/0!</v>
      </c>
      <c r="H43" s="15" t="e">
        <f t="shared" si="31"/>
        <v>#DIV/0!</v>
      </c>
      <c r="I43" s="15" t="e">
        <f t="shared" si="31"/>
        <v>#DIV/0!</v>
      </c>
      <c r="J43" s="15" t="e">
        <f t="shared" si="31"/>
        <v>#DIV/0!</v>
      </c>
      <c r="K43" s="15" t="e">
        <f t="shared" si="31"/>
        <v>#DIV/0!</v>
      </c>
      <c r="L43" s="15" t="e">
        <f t="shared" si="31"/>
        <v>#DIV/0!</v>
      </c>
      <c r="M43" s="15" t="e">
        <f t="shared" si="31"/>
        <v>#DIV/0!</v>
      </c>
      <c r="N43" s="15" t="e">
        <f t="shared" si="31"/>
        <v>#DIV/0!</v>
      </c>
      <c r="O43" s="15" t="e">
        <f t="shared" si="31"/>
        <v>#DIV/0!</v>
      </c>
      <c r="P43" s="15" t="e">
        <f t="shared" si="31"/>
        <v>#DIV/0!</v>
      </c>
      <c r="Q43" s="15" t="e">
        <f t="shared" si="31"/>
        <v>#DIV/0!</v>
      </c>
      <c r="R43" s="15" t="e">
        <f t="shared" si="31"/>
        <v>#DIV/0!</v>
      </c>
      <c r="S43" s="15" t="e">
        <f t="shared" si="31"/>
        <v>#DIV/0!</v>
      </c>
      <c r="T43" s="15" t="e">
        <f t="shared" si="31"/>
        <v>#DIV/0!</v>
      </c>
      <c r="U43" s="15" t="e">
        <f t="shared" si="31"/>
        <v>#DIV/0!</v>
      </c>
      <c r="V43" s="15" t="e">
        <f t="shared" si="31"/>
        <v>#DIV/0!</v>
      </c>
      <c r="W43" s="15" t="e">
        <f t="shared" si="31"/>
        <v>#DIV/0!</v>
      </c>
      <c r="X43" s="15" t="e">
        <f t="shared" si="31"/>
        <v>#DIV/0!</v>
      </c>
      <c r="Y43" s="15" t="e">
        <f t="shared" si="31"/>
        <v>#DIV/0!</v>
      </c>
      <c r="Z43" s="29" t="e">
        <f t="shared" si="31"/>
        <v>#DIV/0!</v>
      </c>
      <c r="AA43" s="39" t="e">
        <f t="shared" si="5"/>
        <v>#DIV/0!</v>
      </c>
      <c r="AB43" s="37" t="e">
        <f t="shared" si="6"/>
        <v>#DIV/0!</v>
      </c>
    </row>
    <row r="44" spans="1:28">
      <c r="A44" s="26">
        <v>28</v>
      </c>
      <c r="B44" s="45"/>
      <c r="C44" s="46"/>
      <c r="D44" s="34"/>
      <c r="E44" s="35"/>
      <c r="F44" s="23" t="e">
        <f t="shared" si="3"/>
        <v>#DIV/0!</v>
      </c>
      <c r="G44" s="15" t="e">
        <f t="shared" ref="G44:Z44" si="32">ATAN(($C$17-($D$17/2)*COS(F44)-($E$17/2)*COS(F44))/($B$17-($D$17/2)*SIN(F44)-($E$17/2)*SIN(F44)))</f>
        <v>#DIV/0!</v>
      </c>
      <c r="H44" s="15" t="e">
        <f t="shared" si="32"/>
        <v>#DIV/0!</v>
      </c>
      <c r="I44" s="15" t="e">
        <f t="shared" si="32"/>
        <v>#DIV/0!</v>
      </c>
      <c r="J44" s="15" t="e">
        <f t="shared" si="32"/>
        <v>#DIV/0!</v>
      </c>
      <c r="K44" s="15" t="e">
        <f t="shared" si="32"/>
        <v>#DIV/0!</v>
      </c>
      <c r="L44" s="15" t="e">
        <f t="shared" si="32"/>
        <v>#DIV/0!</v>
      </c>
      <c r="M44" s="15" t="e">
        <f t="shared" si="32"/>
        <v>#DIV/0!</v>
      </c>
      <c r="N44" s="15" t="e">
        <f t="shared" si="32"/>
        <v>#DIV/0!</v>
      </c>
      <c r="O44" s="15" t="e">
        <f t="shared" si="32"/>
        <v>#DIV/0!</v>
      </c>
      <c r="P44" s="15" t="e">
        <f t="shared" si="32"/>
        <v>#DIV/0!</v>
      </c>
      <c r="Q44" s="15" t="e">
        <f t="shared" si="32"/>
        <v>#DIV/0!</v>
      </c>
      <c r="R44" s="15" t="e">
        <f t="shared" si="32"/>
        <v>#DIV/0!</v>
      </c>
      <c r="S44" s="15" t="e">
        <f t="shared" si="32"/>
        <v>#DIV/0!</v>
      </c>
      <c r="T44" s="15" t="e">
        <f t="shared" si="32"/>
        <v>#DIV/0!</v>
      </c>
      <c r="U44" s="15" t="e">
        <f t="shared" si="32"/>
        <v>#DIV/0!</v>
      </c>
      <c r="V44" s="15" t="e">
        <f t="shared" si="32"/>
        <v>#DIV/0!</v>
      </c>
      <c r="W44" s="15" t="e">
        <f t="shared" si="32"/>
        <v>#DIV/0!</v>
      </c>
      <c r="X44" s="15" t="e">
        <f t="shared" si="32"/>
        <v>#DIV/0!</v>
      </c>
      <c r="Y44" s="15" t="e">
        <f t="shared" si="32"/>
        <v>#DIV/0!</v>
      </c>
      <c r="Z44" s="29" t="e">
        <f t="shared" si="32"/>
        <v>#DIV/0!</v>
      </c>
      <c r="AA44" s="39" t="e">
        <f t="shared" si="5"/>
        <v>#DIV/0!</v>
      </c>
      <c r="AB44" s="37" t="e">
        <f t="shared" si="6"/>
        <v>#DIV/0!</v>
      </c>
    </row>
    <row r="45" spans="1:28">
      <c r="A45" s="26">
        <v>29</v>
      </c>
      <c r="B45" s="45"/>
      <c r="C45" s="46"/>
      <c r="D45" s="34"/>
      <c r="E45" s="35"/>
      <c r="F45" s="23" t="e">
        <f t="shared" si="3"/>
        <v>#DIV/0!</v>
      </c>
      <c r="G45" s="15" t="e">
        <f t="shared" ref="G45:Z45" si="33">ATAN(($C$17-($D$17/2)*COS(F45)-($E$17/2)*COS(F45))/($B$17-($D$17/2)*SIN(F45)-($E$17/2)*SIN(F45)))</f>
        <v>#DIV/0!</v>
      </c>
      <c r="H45" s="15" t="e">
        <f t="shared" si="33"/>
        <v>#DIV/0!</v>
      </c>
      <c r="I45" s="15" t="e">
        <f t="shared" si="33"/>
        <v>#DIV/0!</v>
      </c>
      <c r="J45" s="15" t="e">
        <f t="shared" si="33"/>
        <v>#DIV/0!</v>
      </c>
      <c r="K45" s="15" t="e">
        <f t="shared" si="33"/>
        <v>#DIV/0!</v>
      </c>
      <c r="L45" s="15" t="e">
        <f t="shared" si="33"/>
        <v>#DIV/0!</v>
      </c>
      <c r="M45" s="15" t="e">
        <f t="shared" si="33"/>
        <v>#DIV/0!</v>
      </c>
      <c r="N45" s="15" t="e">
        <f t="shared" si="33"/>
        <v>#DIV/0!</v>
      </c>
      <c r="O45" s="15" t="e">
        <f t="shared" si="33"/>
        <v>#DIV/0!</v>
      </c>
      <c r="P45" s="15" t="e">
        <f t="shared" si="33"/>
        <v>#DIV/0!</v>
      </c>
      <c r="Q45" s="15" t="e">
        <f t="shared" si="33"/>
        <v>#DIV/0!</v>
      </c>
      <c r="R45" s="15" t="e">
        <f t="shared" si="33"/>
        <v>#DIV/0!</v>
      </c>
      <c r="S45" s="15" t="e">
        <f t="shared" si="33"/>
        <v>#DIV/0!</v>
      </c>
      <c r="T45" s="15" t="e">
        <f t="shared" si="33"/>
        <v>#DIV/0!</v>
      </c>
      <c r="U45" s="15" t="e">
        <f t="shared" si="33"/>
        <v>#DIV/0!</v>
      </c>
      <c r="V45" s="15" t="e">
        <f t="shared" si="33"/>
        <v>#DIV/0!</v>
      </c>
      <c r="W45" s="15" t="e">
        <f t="shared" si="33"/>
        <v>#DIV/0!</v>
      </c>
      <c r="X45" s="15" t="e">
        <f t="shared" si="33"/>
        <v>#DIV/0!</v>
      </c>
      <c r="Y45" s="15" t="e">
        <f t="shared" si="33"/>
        <v>#DIV/0!</v>
      </c>
      <c r="Z45" s="29" t="e">
        <f t="shared" si="33"/>
        <v>#DIV/0!</v>
      </c>
      <c r="AA45" s="39" t="e">
        <f t="shared" si="5"/>
        <v>#DIV/0!</v>
      </c>
      <c r="AB45" s="37" t="e">
        <f t="shared" si="6"/>
        <v>#DIV/0!</v>
      </c>
    </row>
    <row r="46" spans="1:28">
      <c r="A46" s="26">
        <v>30</v>
      </c>
      <c r="B46" s="45"/>
      <c r="C46" s="46"/>
      <c r="D46" s="34"/>
      <c r="E46" s="35"/>
      <c r="F46" s="23" t="e">
        <f t="shared" si="3"/>
        <v>#DIV/0!</v>
      </c>
      <c r="G46" s="15" t="e">
        <f t="shared" ref="G46:Z46" si="34">ATAN(($C$17-($D$17/2)*COS(F46)-($E$17/2)*COS(F46))/($B$17-($D$17/2)*SIN(F46)-($E$17/2)*SIN(F46)))</f>
        <v>#DIV/0!</v>
      </c>
      <c r="H46" s="15" t="e">
        <f t="shared" si="34"/>
        <v>#DIV/0!</v>
      </c>
      <c r="I46" s="15" t="e">
        <f t="shared" si="34"/>
        <v>#DIV/0!</v>
      </c>
      <c r="J46" s="15" t="e">
        <f t="shared" si="34"/>
        <v>#DIV/0!</v>
      </c>
      <c r="K46" s="15" t="e">
        <f t="shared" si="34"/>
        <v>#DIV/0!</v>
      </c>
      <c r="L46" s="15" t="e">
        <f t="shared" si="34"/>
        <v>#DIV/0!</v>
      </c>
      <c r="M46" s="15" t="e">
        <f t="shared" si="34"/>
        <v>#DIV/0!</v>
      </c>
      <c r="N46" s="15" t="e">
        <f t="shared" si="34"/>
        <v>#DIV/0!</v>
      </c>
      <c r="O46" s="15" t="e">
        <f t="shared" si="34"/>
        <v>#DIV/0!</v>
      </c>
      <c r="P46" s="15" t="e">
        <f t="shared" si="34"/>
        <v>#DIV/0!</v>
      </c>
      <c r="Q46" s="15" t="e">
        <f t="shared" si="34"/>
        <v>#DIV/0!</v>
      </c>
      <c r="R46" s="15" t="e">
        <f t="shared" si="34"/>
        <v>#DIV/0!</v>
      </c>
      <c r="S46" s="15" t="e">
        <f t="shared" si="34"/>
        <v>#DIV/0!</v>
      </c>
      <c r="T46" s="15" t="e">
        <f t="shared" si="34"/>
        <v>#DIV/0!</v>
      </c>
      <c r="U46" s="15" t="e">
        <f t="shared" si="34"/>
        <v>#DIV/0!</v>
      </c>
      <c r="V46" s="15" t="e">
        <f t="shared" si="34"/>
        <v>#DIV/0!</v>
      </c>
      <c r="W46" s="15" t="e">
        <f t="shared" si="34"/>
        <v>#DIV/0!</v>
      </c>
      <c r="X46" s="15" t="e">
        <f t="shared" si="34"/>
        <v>#DIV/0!</v>
      </c>
      <c r="Y46" s="15" t="e">
        <f t="shared" si="34"/>
        <v>#DIV/0!</v>
      </c>
      <c r="Z46" s="29" t="e">
        <f t="shared" si="34"/>
        <v>#DIV/0!</v>
      </c>
      <c r="AA46" s="39" t="e">
        <f t="shared" si="5"/>
        <v>#DIV/0!</v>
      </c>
      <c r="AB46" s="37" t="e">
        <f t="shared" si="6"/>
        <v>#DIV/0!</v>
      </c>
    </row>
    <row r="47" spans="1:28">
      <c r="A47" s="26">
        <v>31</v>
      </c>
      <c r="B47" s="45"/>
      <c r="C47" s="46"/>
      <c r="D47" s="34"/>
      <c r="E47" s="35"/>
      <c r="F47" s="23" t="e">
        <f t="shared" si="3"/>
        <v>#DIV/0!</v>
      </c>
      <c r="G47" s="15" t="e">
        <f t="shared" ref="G47:Z47" si="35">ATAN(($C$17-($D$17/2)*COS(F47)-($E$17/2)*COS(F47))/($B$17-($D$17/2)*SIN(F47)-($E$17/2)*SIN(F47)))</f>
        <v>#DIV/0!</v>
      </c>
      <c r="H47" s="15" t="e">
        <f t="shared" si="35"/>
        <v>#DIV/0!</v>
      </c>
      <c r="I47" s="15" t="e">
        <f t="shared" si="35"/>
        <v>#DIV/0!</v>
      </c>
      <c r="J47" s="15" t="e">
        <f t="shared" si="35"/>
        <v>#DIV/0!</v>
      </c>
      <c r="K47" s="15" t="e">
        <f t="shared" si="35"/>
        <v>#DIV/0!</v>
      </c>
      <c r="L47" s="15" t="e">
        <f t="shared" si="35"/>
        <v>#DIV/0!</v>
      </c>
      <c r="M47" s="15" t="e">
        <f t="shared" si="35"/>
        <v>#DIV/0!</v>
      </c>
      <c r="N47" s="15" t="e">
        <f t="shared" si="35"/>
        <v>#DIV/0!</v>
      </c>
      <c r="O47" s="15" t="e">
        <f t="shared" si="35"/>
        <v>#DIV/0!</v>
      </c>
      <c r="P47" s="15" t="e">
        <f t="shared" si="35"/>
        <v>#DIV/0!</v>
      </c>
      <c r="Q47" s="15" t="e">
        <f t="shared" si="35"/>
        <v>#DIV/0!</v>
      </c>
      <c r="R47" s="15" t="e">
        <f t="shared" si="35"/>
        <v>#DIV/0!</v>
      </c>
      <c r="S47" s="15" t="e">
        <f t="shared" si="35"/>
        <v>#DIV/0!</v>
      </c>
      <c r="T47" s="15" t="e">
        <f t="shared" si="35"/>
        <v>#DIV/0!</v>
      </c>
      <c r="U47" s="15" t="e">
        <f t="shared" si="35"/>
        <v>#DIV/0!</v>
      </c>
      <c r="V47" s="15" t="e">
        <f t="shared" si="35"/>
        <v>#DIV/0!</v>
      </c>
      <c r="W47" s="15" t="e">
        <f t="shared" si="35"/>
        <v>#DIV/0!</v>
      </c>
      <c r="X47" s="15" t="e">
        <f t="shared" si="35"/>
        <v>#DIV/0!</v>
      </c>
      <c r="Y47" s="15" t="e">
        <f t="shared" si="35"/>
        <v>#DIV/0!</v>
      </c>
      <c r="Z47" s="29" t="e">
        <f t="shared" si="35"/>
        <v>#DIV/0!</v>
      </c>
      <c r="AA47" s="39" t="e">
        <f t="shared" si="5"/>
        <v>#DIV/0!</v>
      </c>
      <c r="AB47" s="37" t="e">
        <f t="shared" si="6"/>
        <v>#DIV/0!</v>
      </c>
    </row>
    <row r="48" spans="1:28">
      <c r="A48" s="26">
        <v>32</v>
      </c>
      <c r="B48" s="45"/>
      <c r="C48" s="46"/>
      <c r="D48" s="34"/>
      <c r="E48" s="35"/>
      <c r="F48" s="23" t="e">
        <f t="shared" si="3"/>
        <v>#DIV/0!</v>
      </c>
      <c r="G48" s="15" t="e">
        <f t="shared" ref="G48:Z48" si="36">ATAN(($C$17-($D$17/2)*COS(F48)-($E$17/2)*COS(F48))/($B$17-($D$17/2)*SIN(F48)-($E$17/2)*SIN(F48)))</f>
        <v>#DIV/0!</v>
      </c>
      <c r="H48" s="15" t="e">
        <f t="shared" si="36"/>
        <v>#DIV/0!</v>
      </c>
      <c r="I48" s="15" t="e">
        <f t="shared" si="36"/>
        <v>#DIV/0!</v>
      </c>
      <c r="J48" s="15" t="e">
        <f t="shared" si="36"/>
        <v>#DIV/0!</v>
      </c>
      <c r="K48" s="15" t="e">
        <f t="shared" si="36"/>
        <v>#DIV/0!</v>
      </c>
      <c r="L48" s="15" t="e">
        <f t="shared" si="36"/>
        <v>#DIV/0!</v>
      </c>
      <c r="M48" s="15" t="e">
        <f t="shared" si="36"/>
        <v>#DIV/0!</v>
      </c>
      <c r="N48" s="15" t="e">
        <f t="shared" si="36"/>
        <v>#DIV/0!</v>
      </c>
      <c r="O48" s="15" t="e">
        <f t="shared" si="36"/>
        <v>#DIV/0!</v>
      </c>
      <c r="P48" s="15" t="e">
        <f t="shared" si="36"/>
        <v>#DIV/0!</v>
      </c>
      <c r="Q48" s="15" t="e">
        <f t="shared" si="36"/>
        <v>#DIV/0!</v>
      </c>
      <c r="R48" s="15" t="e">
        <f t="shared" si="36"/>
        <v>#DIV/0!</v>
      </c>
      <c r="S48" s="15" t="e">
        <f t="shared" si="36"/>
        <v>#DIV/0!</v>
      </c>
      <c r="T48" s="15" t="e">
        <f t="shared" si="36"/>
        <v>#DIV/0!</v>
      </c>
      <c r="U48" s="15" t="e">
        <f t="shared" si="36"/>
        <v>#DIV/0!</v>
      </c>
      <c r="V48" s="15" t="e">
        <f t="shared" si="36"/>
        <v>#DIV/0!</v>
      </c>
      <c r="W48" s="15" t="e">
        <f t="shared" si="36"/>
        <v>#DIV/0!</v>
      </c>
      <c r="X48" s="15" t="e">
        <f t="shared" si="36"/>
        <v>#DIV/0!</v>
      </c>
      <c r="Y48" s="15" t="e">
        <f t="shared" si="36"/>
        <v>#DIV/0!</v>
      </c>
      <c r="Z48" s="29" t="e">
        <f t="shared" si="36"/>
        <v>#DIV/0!</v>
      </c>
      <c r="AA48" s="39" t="e">
        <f t="shared" si="5"/>
        <v>#DIV/0!</v>
      </c>
      <c r="AB48" s="37" t="e">
        <f t="shared" si="6"/>
        <v>#DIV/0!</v>
      </c>
    </row>
    <row r="49" spans="1:28">
      <c r="A49" s="26">
        <v>33</v>
      </c>
      <c r="B49" s="45"/>
      <c r="C49" s="46"/>
      <c r="D49" s="34"/>
      <c r="E49" s="35"/>
      <c r="F49" s="23" t="e">
        <f t="shared" si="3"/>
        <v>#DIV/0!</v>
      </c>
      <c r="G49" s="15" t="e">
        <f t="shared" ref="G49:Z49" si="37">ATAN(($C$17-($D$17/2)*COS(F49)-($E$17/2)*COS(F49))/($B$17-($D$17/2)*SIN(F49)-($E$17/2)*SIN(F49)))</f>
        <v>#DIV/0!</v>
      </c>
      <c r="H49" s="15" t="e">
        <f t="shared" si="37"/>
        <v>#DIV/0!</v>
      </c>
      <c r="I49" s="15" t="e">
        <f t="shared" si="37"/>
        <v>#DIV/0!</v>
      </c>
      <c r="J49" s="15" t="e">
        <f t="shared" si="37"/>
        <v>#DIV/0!</v>
      </c>
      <c r="K49" s="15" t="e">
        <f t="shared" si="37"/>
        <v>#DIV/0!</v>
      </c>
      <c r="L49" s="15" t="e">
        <f t="shared" si="37"/>
        <v>#DIV/0!</v>
      </c>
      <c r="M49" s="15" t="e">
        <f t="shared" si="37"/>
        <v>#DIV/0!</v>
      </c>
      <c r="N49" s="15" t="e">
        <f t="shared" si="37"/>
        <v>#DIV/0!</v>
      </c>
      <c r="O49" s="15" t="e">
        <f t="shared" si="37"/>
        <v>#DIV/0!</v>
      </c>
      <c r="P49" s="15" t="e">
        <f t="shared" si="37"/>
        <v>#DIV/0!</v>
      </c>
      <c r="Q49" s="15" t="e">
        <f t="shared" si="37"/>
        <v>#DIV/0!</v>
      </c>
      <c r="R49" s="15" t="e">
        <f t="shared" si="37"/>
        <v>#DIV/0!</v>
      </c>
      <c r="S49" s="15" t="e">
        <f t="shared" si="37"/>
        <v>#DIV/0!</v>
      </c>
      <c r="T49" s="15" t="e">
        <f t="shared" si="37"/>
        <v>#DIV/0!</v>
      </c>
      <c r="U49" s="15" t="e">
        <f t="shared" si="37"/>
        <v>#DIV/0!</v>
      </c>
      <c r="V49" s="15" t="e">
        <f t="shared" si="37"/>
        <v>#DIV/0!</v>
      </c>
      <c r="W49" s="15" t="e">
        <f t="shared" si="37"/>
        <v>#DIV/0!</v>
      </c>
      <c r="X49" s="15" t="e">
        <f t="shared" si="37"/>
        <v>#DIV/0!</v>
      </c>
      <c r="Y49" s="15" t="e">
        <f t="shared" si="37"/>
        <v>#DIV/0!</v>
      </c>
      <c r="Z49" s="29" t="e">
        <f t="shared" si="37"/>
        <v>#DIV/0!</v>
      </c>
      <c r="AA49" s="39" t="e">
        <f t="shared" si="5"/>
        <v>#DIV/0!</v>
      </c>
      <c r="AB49" s="37" t="e">
        <f t="shared" si="6"/>
        <v>#DIV/0!</v>
      </c>
    </row>
    <row r="50" spans="1:28">
      <c r="A50" s="26">
        <v>34</v>
      </c>
      <c r="B50" s="45"/>
      <c r="C50" s="46"/>
      <c r="D50" s="34"/>
      <c r="E50" s="35"/>
      <c r="F50" s="23" t="e">
        <f t="shared" si="3"/>
        <v>#DIV/0!</v>
      </c>
      <c r="G50" s="15" t="e">
        <f t="shared" ref="G50:Z50" si="38">ATAN(($C$17-($D$17/2)*COS(F50)-($E$17/2)*COS(F50))/($B$17-($D$17/2)*SIN(F50)-($E$17/2)*SIN(F50)))</f>
        <v>#DIV/0!</v>
      </c>
      <c r="H50" s="15" t="e">
        <f t="shared" si="38"/>
        <v>#DIV/0!</v>
      </c>
      <c r="I50" s="15" t="e">
        <f t="shared" si="38"/>
        <v>#DIV/0!</v>
      </c>
      <c r="J50" s="15" t="e">
        <f t="shared" si="38"/>
        <v>#DIV/0!</v>
      </c>
      <c r="K50" s="15" t="e">
        <f t="shared" si="38"/>
        <v>#DIV/0!</v>
      </c>
      <c r="L50" s="15" t="e">
        <f t="shared" si="38"/>
        <v>#DIV/0!</v>
      </c>
      <c r="M50" s="15" t="e">
        <f t="shared" si="38"/>
        <v>#DIV/0!</v>
      </c>
      <c r="N50" s="15" t="e">
        <f t="shared" si="38"/>
        <v>#DIV/0!</v>
      </c>
      <c r="O50" s="15" t="e">
        <f t="shared" si="38"/>
        <v>#DIV/0!</v>
      </c>
      <c r="P50" s="15" t="e">
        <f t="shared" si="38"/>
        <v>#DIV/0!</v>
      </c>
      <c r="Q50" s="15" t="e">
        <f t="shared" si="38"/>
        <v>#DIV/0!</v>
      </c>
      <c r="R50" s="15" t="e">
        <f t="shared" si="38"/>
        <v>#DIV/0!</v>
      </c>
      <c r="S50" s="15" t="e">
        <f t="shared" si="38"/>
        <v>#DIV/0!</v>
      </c>
      <c r="T50" s="15" t="e">
        <f t="shared" si="38"/>
        <v>#DIV/0!</v>
      </c>
      <c r="U50" s="15" t="e">
        <f t="shared" si="38"/>
        <v>#DIV/0!</v>
      </c>
      <c r="V50" s="15" t="e">
        <f t="shared" si="38"/>
        <v>#DIV/0!</v>
      </c>
      <c r="W50" s="15" t="e">
        <f t="shared" si="38"/>
        <v>#DIV/0!</v>
      </c>
      <c r="X50" s="15" t="e">
        <f t="shared" si="38"/>
        <v>#DIV/0!</v>
      </c>
      <c r="Y50" s="15" t="e">
        <f t="shared" si="38"/>
        <v>#DIV/0!</v>
      </c>
      <c r="Z50" s="29" t="e">
        <f t="shared" si="38"/>
        <v>#DIV/0!</v>
      </c>
      <c r="AA50" s="39" t="e">
        <f t="shared" si="5"/>
        <v>#DIV/0!</v>
      </c>
      <c r="AB50" s="37" t="e">
        <f t="shared" si="6"/>
        <v>#DIV/0!</v>
      </c>
    </row>
    <row r="51" spans="1:28">
      <c r="A51" s="26">
        <v>35</v>
      </c>
      <c r="B51" s="45"/>
      <c r="C51" s="46"/>
      <c r="D51" s="34"/>
      <c r="E51" s="35"/>
      <c r="F51" s="23" t="e">
        <f t="shared" si="3"/>
        <v>#DIV/0!</v>
      </c>
      <c r="G51" s="15" t="e">
        <f t="shared" ref="G51:Z51" si="39">ATAN(($C$17-($D$17/2)*COS(F51)-($E$17/2)*COS(F51))/($B$17-($D$17/2)*SIN(F51)-($E$17/2)*SIN(F51)))</f>
        <v>#DIV/0!</v>
      </c>
      <c r="H51" s="15" t="e">
        <f t="shared" si="39"/>
        <v>#DIV/0!</v>
      </c>
      <c r="I51" s="15" t="e">
        <f t="shared" si="39"/>
        <v>#DIV/0!</v>
      </c>
      <c r="J51" s="15" t="e">
        <f t="shared" si="39"/>
        <v>#DIV/0!</v>
      </c>
      <c r="K51" s="15" t="e">
        <f t="shared" si="39"/>
        <v>#DIV/0!</v>
      </c>
      <c r="L51" s="15" t="e">
        <f t="shared" si="39"/>
        <v>#DIV/0!</v>
      </c>
      <c r="M51" s="15" t="e">
        <f t="shared" si="39"/>
        <v>#DIV/0!</v>
      </c>
      <c r="N51" s="15" t="e">
        <f t="shared" si="39"/>
        <v>#DIV/0!</v>
      </c>
      <c r="O51" s="15" t="e">
        <f t="shared" si="39"/>
        <v>#DIV/0!</v>
      </c>
      <c r="P51" s="15" t="e">
        <f t="shared" si="39"/>
        <v>#DIV/0!</v>
      </c>
      <c r="Q51" s="15" t="e">
        <f t="shared" si="39"/>
        <v>#DIV/0!</v>
      </c>
      <c r="R51" s="15" t="e">
        <f t="shared" si="39"/>
        <v>#DIV/0!</v>
      </c>
      <c r="S51" s="15" t="e">
        <f t="shared" si="39"/>
        <v>#DIV/0!</v>
      </c>
      <c r="T51" s="15" t="e">
        <f t="shared" si="39"/>
        <v>#DIV/0!</v>
      </c>
      <c r="U51" s="15" t="e">
        <f t="shared" si="39"/>
        <v>#DIV/0!</v>
      </c>
      <c r="V51" s="15" t="e">
        <f t="shared" si="39"/>
        <v>#DIV/0!</v>
      </c>
      <c r="W51" s="15" t="e">
        <f t="shared" si="39"/>
        <v>#DIV/0!</v>
      </c>
      <c r="X51" s="15" t="e">
        <f t="shared" si="39"/>
        <v>#DIV/0!</v>
      </c>
      <c r="Y51" s="15" t="e">
        <f t="shared" si="39"/>
        <v>#DIV/0!</v>
      </c>
      <c r="Z51" s="29" t="e">
        <f t="shared" si="39"/>
        <v>#DIV/0!</v>
      </c>
      <c r="AA51" s="39" t="e">
        <f t="shared" si="5"/>
        <v>#DIV/0!</v>
      </c>
      <c r="AB51" s="37" t="e">
        <f t="shared" si="6"/>
        <v>#DIV/0!</v>
      </c>
    </row>
    <row r="52" spans="1:28">
      <c r="A52" s="26">
        <v>36</v>
      </c>
      <c r="B52" s="45"/>
      <c r="C52" s="46"/>
      <c r="D52" s="34"/>
      <c r="E52" s="35"/>
      <c r="F52" s="23" t="e">
        <f t="shared" si="3"/>
        <v>#DIV/0!</v>
      </c>
      <c r="G52" s="15" t="e">
        <f t="shared" ref="G52:Z52" si="40">ATAN(($C$17-($D$17/2)*COS(F52)-($E$17/2)*COS(F52))/($B$17-($D$17/2)*SIN(F52)-($E$17/2)*SIN(F52)))</f>
        <v>#DIV/0!</v>
      </c>
      <c r="H52" s="15" t="e">
        <f t="shared" si="40"/>
        <v>#DIV/0!</v>
      </c>
      <c r="I52" s="15" t="e">
        <f t="shared" si="40"/>
        <v>#DIV/0!</v>
      </c>
      <c r="J52" s="15" t="e">
        <f t="shared" si="40"/>
        <v>#DIV/0!</v>
      </c>
      <c r="K52" s="15" t="e">
        <f t="shared" si="40"/>
        <v>#DIV/0!</v>
      </c>
      <c r="L52" s="15" t="e">
        <f t="shared" si="40"/>
        <v>#DIV/0!</v>
      </c>
      <c r="M52" s="15" t="e">
        <f t="shared" si="40"/>
        <v>#DIV/0!</v>
      </c>
      <c r="N52" s="15" t="e">
        <f t="shared" si="40"/>
        <v>#DIV/0!</v>
      </c>
      <c r="O52" s="15" t="e">
        <f t="shared" si="40"/>
        <v>#DIV/0!</v>
      </c>
      <c r="P52" s="15" t="e">
        <f t="shared" si="40"/>
        <v>#DIV/0!</v>
      </c>
      <c r="Q52" s="15" t="e">
        <f t="shared" si="40"/>
        <v>#DIV/0!</v>
      </c>
      <c r="R52" s="15" t="e">
        <f t="shared" si="40"/>
        <v>#DIV/0!</v>
      </c>
      <c r="S52" s="15" t="e">
        <f t="shared" si="40"/>
        <v>#DIV/0!</v>
      </c>
      <c r="T52" s="15" t="e">
        <f t="shared" si="40"/>
        <v>#DIV/0!</v>
      </c>
      <c r="U52" s="15" t="e">
        <f t="shared" si="40"/>
        <v>#DIV/0!</v>
      </c>
      <c r="V52" s="15" t="e">
        <f t="shared" si="40"/>
        <v>#DIV/0!</v>
      </c>
      <c r="W52" s="15" t="e">
        <f t="shared" si="40"/>
        <v>#DIV/0!</v>
      </c>
      <c r="X52" s="15" t="e">
        <f t="shared" si="40"/>
        <v>#DIV/0!</v>
      </c>
      <c r="Y52" s="15" t="e">
        <f t="shared" si="40"/>
        <v>#DIV/0!</v>
      </c>
      <c r="Z52" s="29" t="e">
        <f t="shared" si="40"/>
        <v>#DIV/0!</v>
      </c>
      <c r="AA52" s="39" t="e">
        <f t="shared" si="5"/>
        <v>#DIV/0!</v>
      </c>
      <c r="AB52" s="37" t="e">
        <f t="shared" si="6"/>
        <v>#DIV/0!</v>
      </c>
    </row>
    <row r="53" spans="1:28">
      <c r="A53" s="26">
        <v>37</v>
      </c>
      <c r="B53" s="45"/>
      <c r="C53" s="46"/>
      <c r="D53" s="34"/>
      <c r="E53" s="35"/>
      <c r="F53" s="23" t="e">
        <f t="shared" si="3"/>
        <v>#DIV/0!</v>
      </c>
      <c r="G53" s="15" t="e">
        <f t="shared" ref="G53:Z53" si="41">ATAN(($C$17-($D$17/2)*COS(F53)-($E$17/2)*COS(F53))/($B$17-($D$17/2)*SIN(F53)-($E$17/2)*SIN(F53)))</f>
        <v>#DIV/0!</v>
      </c>
      <c r="H53" s="15" t="e">
        <f t="shared" si="41"/>
        <v>#DIV/0!</v>
      </c>
      <c r="I53" s="15" t="e">
        <f t="shared" si="41"/>
        <v>#DIV/0!</v>
      </c>
      <c r="J53" s="15" t="e">
        <f t="shared" si="41"/>
        <v>#DIV/0!</v>
      </c>
      <c r="K53" s="15" t="e">
        <f t="shared" si="41"/>
        <v>#DIV/0!</v>
      </c>
      <c r="L53" s="15" t="e">
        <f t="shared" si="41"/>
        <v>#DIV/0!</v>
      </c>
      <c r="M53" s="15" t="e">
        <f t="shared" si="41"/>
        <v>#DIV/0!</v>
      </c>
      <c r="N53" s="15" t="e">
        <f t="shared" si="41"/>
        <v>#DIV/0!</v>
      </c>
      <c r="O53" s="15" t="e">
        <f t="shared" si="41"/>
        <v>#DIV/0!</v>
      </c>
      <c r="P53" s="15" t="e">
        <f t="shared" si="41"/>
        <v>#DIV/0!</v>
      </c>
      <c r="Q53" s="15" t="e">
        <f t="shared" si="41"/>
        <v>#DIV/0!</v>
      </c>
      <c r="R53" s="15" t="e">
        <f t="shared" si="41"/>
        <v>#DIV/0!</v>
      </c>
      <c r="S53" s="15" t="e">
        <f t="shared" si="41"/>
        <v>#DIV/0!</v>
      </c>
      <c r="T53" s="15" t="e">
        <f t="shared" si="41"/>
        <v>#DIV/0!</v>
      </c>
      <c r="U53" s="15" t="e">
        <f t="shared" si="41"/>
        <v>#DIV/0!</v>
      </c>
      <c r="V53" s="15" t="e">
        <f t="shared" si="41"/>
        <v>#DIV/0!</v>
      </c>
      <c r="W53" s="15" t="e">
        <f t="shared" si="41"/>
        <v>#DIV/0!</v>
      </c>
      <c r="X53" s="15" t="e">
        <f t="shared" si="41"/>
        <v>#DIV/0!</v>
      </c>
      <c r="Y53" s="15" t="e">
        <f t="shared" si="41"/>
        <v>#DIV/0!</v>
      </c>
      <c r="Z53" s="29" t="e">
        <f t="shared" si="41"/>
        <v>#DIV/0!</v>
      </c>
      <c r="AA53" s="39" t="e">
        <f t="shared" si="5"/>
        <v>#DIV/0!</v>
      </c>
      <c r="AB53" s="37" t="e">
        <f t="shared" si="6"/>
        <v>#DIV/0!</v>
      </c>
    </row>
    <row r="54" spans="1:28">
      <c r="A54" s="26">
        <v>38</v>
      </c>
      <c r="B54" s="45"/>
      <c r="C54" s="46"/>
      <c r="D54" s="34"/>
      <c r="E54" s="35"/>
      <c r="F54" s="23" t="e">
        <f t="shared" si="3"/>
        <v>#DIV/0!</v>
      </c>
      <c r="G54" s="15" t="e">
        <f t="shared" ref="G54:Z54" si="42">ATAN(($C$17-($D$17/2)*COS(F54)-($E$17/2)*COS(F54))/($B$17-($D$17/2)*SIN(F54)-($E$17/2)*SIN(F54)))</f>
        <v>#DIV/0!</v>
      </c>
      <c r="H54" s="15" t="e">
        <f t="shared" si="42"/>
        <v>#DIV/0!</v>
      </c>
      <c r="I54" s="15" t="e">
        <f t="shared" si="42"/>
        <v>#DIV/0!</v>
      </c>
      <c r="J54" s="15" t="e">
        <f t="shared" si="42"/>
        <v>#DIV/0!</v>
      </c>
      <c r="K54" s="15" t="e">
        <f t="shared" si="42"/>
        <v>#DIV/0!</v>
      </c>
      <c r="L54" s="15" t="e">
        <f t="shared" si="42"/>
        <v>#DIV/0!</v>
      </c>
      <c r="M54" s="15" t="e">
        <f t="shared" si="42"/>
        <v>#DIV/0!</v>
      </c>
      <c r="N54" s="15" t="e">
        <f t="shared" si="42"/>
        <v>#DIV/0!</v>
      </c>
      <c r="O54" s="15" t="e">
        <f t="shared" si="42"/>
        <v>#DIV/0!</v>
      </c>
      <c r="P54" s="15" t="e">
        <f t="shared" si="42"/>
        <v>#DIV/0!</v>
      </c>
      <c r="Q54" s="15" t="e">
        <f t="shared" si="42"/>
        <v>#DIV/0!</v>
      </c>
      <c r="R54" s="15" t="e">
        <f t="shared" si="42"/>
        <v>#DIV/0!</v>
      </c>
      <c r="S54" s="15" t="e">
        <f t="shared" si="42"/>
        <v>#DIV/0!</v>
      </c>
      <c r="T54" s="15" t="e">
        <f t="shared" si="42"/>
        <v>#DIV/0!</v>
      </c>
      <c r="U54" s="15" t="e">
        <f t="shared" si="42"/>
        <v>#DIV/0!</v>
      </c>
      <c r="V54" s="15" t="e">
        <f t="shared" si="42"/>
        <v>#DIV/0!</v>
      </c>
      <c r="W54" s="15" t="e">
        <f t="shared" si="42"/>
        <v>#DIV/0!</v>
      </c>
      <c r="X54" s="15" t="e">
        <f t="shared" si="42"/>
        <v>#DIV/0!</v>
      </c>
      <c r="Y54" s="15" t="e">
        <f t="shared" si="42"/>
        <v>#DIV/0!</v>
      </c>
      <c r="Z54" s="29" t="e">
        <f t="shared" si="42"/>
        <v>#DIV/0!</v>
      </c>
      <c r="AA54" s="39" t="e">
        <f t="shared" si="5"/>
        <v>#DIV/0!</v>
      </c>
      <c r="AB54" s="37" t="e">
        <f t="shared" si="6"/>
        <v>#DIV/0!</v>
      </c>
    </row>
    <row r="55" spans="1:28">
      <c r="A55" s="26">
        <v>39</v>
      </c>
      <c r="B55" s="45"/>
      <c r="C55" s="46"/>
      <c r="D55" s="34"/>
      <c r="E55" s="35"/>
      <c r="F55" s="23" t="e">
        <f t="shared" si="3"/>
        <v>#DIV/0!</v>
      </c>
      <c r="G55" s="15" t="e">
        <f t="shared" ref="G55:Z55" si="43">ATAN(($C$17-($D$17/2)*COS(F55)-($E$17/2)*COS(F55))/($B$17-($D$17/2)*SIN(F55)-($E$17/2)*SIN(F55)))</f>
        <v>#DIV/0!</v>
      </c>
      <c r="H55" s="15" t="e">
        <f t="shared" si="43"/>
        <v>#DIV/0!</v>
      </c>
      <c r="I55" s="15" t="e">
        <f t="shared" si="43"/>
        <v>#DIV/0!</v>
      </c>
      <c r="J55" s="15" t="e">
        <f t="shared" si="43"/>
        <v>#DIV/0!</v>
      </c>
      <c r="K55" s="15" t="e">
        <f t="shared" si="43"/>
        <v>#DIV/0!</v>
      </c>
      <c r="L55" s="15" t="e">
        <f t="shared" si="43"/>
        <v>#DIV/0!</v>
      </c>
      <c r="M55" s="15" t="e">
        <f t="shared" si="43"/>
        <v>#DIV/0!</v>
      </c>
      <c r="N55" s="15" t="e">
        <f t="shared" si="43"/>
        <v>#DIV/0!</v>
      </c>
      <c r="O55" s="15" t="e">
        <f t="shared" si="43"/>
        <v>#DIV/0!</v>
      </c>
      <c r="P55" s="15" t="e">
        <f t="shared" si="43"/>
        <v>#DIV/0!</v>
      </c>
      <c r="Q55" s="15" t="e">
        <f t="shared" si="43"/>
        <v>#DIV/0!</v>
      </c>
      <c r="R55" s="15" t="e">
        <f t="shared" si="43"/>
        <v>#DIV/0!</v>
      </c>
      <c r="S55" s="15" t="e">
        <f t="shared" si="43"/>
        <v>#DIV/0!</v>
      </c>
      <c r="T55" s="15" t="e">
        <f t="shared" si="43"/>
        <v>#DIV/0!</v>
      </c>
      <c r="U55" s="15" t="e">
        <f t="shared" si="43"/>
        <v>#DIV/0!</v>
      </c>
      <c r="V55" s="15" t="e">
        <f t="shared" si="43"/>
        <v>#DIV/0!</v>
      </c>
      <c r="W55" s="15" t="e">
        <f t="shared" si="43"/>
        <v>#DIV/0!</v>
      </c>
      <c r="X55" s="15" t="e">
        <f t="shared" si="43"/>
        <v>#DIV/0!</v>
      </c>
      <c r="Y55" s="15" t="e">
        <f t="shared" si="43"/>
        <v>#DIV/0!</v>
      </c>
      <c r="Z55" s="29" t="e">
        <f t="shared" si="43"/>
        <v>#DIV/0!</v>
      </c>
      <c r="AA55" s="39" t="e">
        <f t="shared" si="5"/>
        <v>#DIV/0!</v>
      </c>
      <c r="AB55" s="37" t="e">
        <f t="shared" si="6"/>
        <v>#DIV/0!</v>
      </c>
    </row>
    <row r="56" spans="1:28">
      <c r="A56" s="26">
        <v>40</v>
      </c>
      <c r="B56" s="45"/>
      <c r="C56" s="46"/>
      <c r="D56" s="34"/>
      <c r="E56" s="35"/>
      <c r="F56" s="23" t="e">
        <f t="shared" si="3"/>
        <v>#DIV/0!</v>
      </c>
      <c r="G56" s="15" t="e">
        <f t="shared" ref="G56:Z56" si="44">ATAN(($C$17-($D$17/2)*COS(F56)-($E$17/2)*COS(F56))/($B$17-($D$17/2)*SIN(F56)-($E$17/2)*SIN(F56)))</f>
        <v>#DIV/0!</v>
      </c>
      <c r="H56" s="15" t="e">
        <f t="shared" si="44"/>
        <v>#DIV/0!</v>
      </c>
      <c r="I56" s="15" t="e">
        <f t="shared" si="44"/>
        <v>#DIV/0!</v>
      </c>
      <c r="J56" s="15" t="e">
        <f t="shared" si="44"/>
        <v>#DIV/0!</v>
      </c>
      <c r="K56" s="15" t="e">
        <f t="shared" si="44"/>
        <v>#DIV/0!</v>
      </c>
      <c r="L56" s="15" t="e">
        <f t="shared" si="44"/>
        <v>#DIV/0!</v>
      </c>
      <c r="M56" s="15" t="e">
        <f t="shared" si="44"/>
        <v>#DIV/0!</v>
      </c>
      <c r="N56" s="15" t="e">
        <f t="shared" si="44"/>
        <v>#DIV/0!</v>
      </c>
      <c r="O56" s="15" t="e">
        <f t="shared" si="44"/>
        <v>#DIV/0!</v>
      </c>
      <c r="P56" s="15" t="e">
        <f t="shared" si="44"/>
        <v>#DIV/0!</v>
      </c>
      <c r="Q56" s="15" t="e">
        <f t="shared" si="44"/>
        <v>#DIV/0!</v>
      </c>
      <c r="R56" s="15" t="e">
        <f t="shared" si="44"/>
        <v>#DIV/0!</v>
      </c>
      <c r="S56" s="15" t="e">
        <f t="shared" si="44"/>
        <v>#DIV/0!</v>
      </c>
      <c r="T56" s="15" t="e">
        <f t="shared" si="44"/>
        <v>#DIV/0!</v>
      </c>
      <c r="U56" s="15" t="e">
        <f t="shared" si="44"/>
        <v>#DIV/0!</v>
      </c>
      <c r="V56" s="15" t="e">
        <f t="shared" si="44"/>
        <v>#DIV/0!</v>
      </c>
      <c r="W56" s="15" t="e">
        <f t="shared" si="44"/>
        <v>#DIV/0!</v>
      </c>
      <c r="X56" s="15" t="e">
        <f t="shared" si="44"/>
        <v>#DIV/0!</v>
      </c>
      <c r="Y56" s="15" t="e">
        <f t="shared" si="44"/>
        <v>#DIV/0!</v>
      </c>
      <c r="Z56" s="29" t="e">
        <f t="shared" si="44"/>
        <v>#DIV/0!</v>
      </c>
      <c r="AA56" s="39" t="e">
        <f t="shared" si="5"/>
        <v>#DIV/0!</v>
      </c>
      <c r="AB56" s="37" t="e">
        <f t="shared" si="6"/>
        <v>#DIV/0!</v>
      </c>
    </row>
    <row r="57" spans="1:28">
      <c r="A57" s="26">
        <v>41</v>
      </c>
      <c r="B57" s="45"/>
      <c r="C57" s="46"/>
      <c r="D57" s="34"/>
      <c r="E57" s="35"/>
      <c r="F57" s="23" t="e">
        <f t="shared" si="3"/>
        <v>#DIV/0!</v>
      </c>
      <c r="G57" s="15" t="e">
        <f t="shared" ref="G57:Z57" si="45">ATAN(($C$17-($D$17/2)*COS(F57)-($E$17/2)*COS(F57))/($B$17-($D$17/2)*SIN(F57)-($E$17/2)*SIN(F57)))</f>
        <v>#DIV/0!</v>
      </c>
      <c r="H57" s="15" t="e">
        <f t="shared" si="45"/>
        <v>#DIV/0!</v>
      </c>
      <c r="I57" s="15" t="e">
        <f t="shared" si="45"/>
        <v>#DIV/0!</v>
      </c>
      <c r="J57" s="15" t="e">
        <f t="shared" si="45"/>
        <v>#DIV/0!</v>
      </c>
      <c r="K57" s="15" t="e">
        <f t="shared" si="45"/>
        <v>#DIV/0!</v>
      </c>
      <c r="L57" s="15" t="e">
        <f t="shared" si="45"/>
        <v>#DIV/0!</v>
      </c>
      <c r="M57" s="15" t="e">
        <f t="shared" si="45"/>
        <v>#DIV/0!</v>
      </c>
      <c r="N57" s="15" t="e">
        <f t="shared" si="45"/>
        <v>#DIV/0!</v>
      </c>
      <c r="O57" s="15" t="e">
        <f t="shared" si="45"/>
        <v>#DIV/0!</v>
      </c>
      <c r="P57" s="15" t="e">
        <f t="shared" si="45"/>
        <v>#DIV/0!</v>
      </c>
      <c r="Q57" s="15" t="e">
        <f t="shared" si="45"/>
        <v>#DIV/0!</v>
      </c>
      <c r="R57" s="15" t="e">
        <f t="shared" si="45"/>
        <v>#DIV/0!</v>
      </c>
      <c r="S57" s="15" t="e">
        <f t="shared" si="45"/>
        <v>#DIV/0!</v>
      </c>
      <c r="T57" s="15" t="e">
        <f t="shared" si="45"/>
        <v>#DIV/0!</v>
      </c>
      <c r="U57" s="15" t="e">
        <f t="shared" si="45"/>
        <v>#DIV/0!</v>
      </c>
      <c r="V57" s="15" t="e">
        <f t="shared" si="45"/>
        <v>#DIV/0!</v>
      </c>
      <c r="W57" s="15" t="e">
        <f t="shared" si="45"/>
        <v>#DIV/0!</v>
      </c>
      <c r="X57" s="15" t="e">
        <f t="shared" si="45"/>
        <v>#DIV/0!</v>
      </c>
      <c r="Y57" s="15" t="e">
        <f t="shared" si="45"/>
        <v>#DIV/0!</v>
      </c>
      <c r="Z57" s="29" t="e">
        <f t="shared" si="45"/>
        <v>#DIV/0!</v>
      </c>
      <c r="AA57" s="39" t="e">
        <f t="shared" si="5"/>
        <v>#DIV/0!</v>
      </c>
      <c r="AB57" s="37" t="e">
        <f t="shared" si="6"/>
        <v>#DIV/0!</v>
      </c>
    </row>
    <row r="58" spans="1:28">
      <c r="A58" s="26">
        <v>42</v>
      </c>
      <c r="B58" s="45"/>
      <c r="C58" s="46"/>
      <c r="D58" s="34"/>
      <c r="E58" s="35"/>
      <c r="F58" s="23" t="e">
        <f t="shared" si="3"/>
        <v>#DIV/0!</v>
      </c>
      <c r="G58" s="15" t="e">
        <f t="shared" ref="G58:Z58" si="46">ATAN(($C$17-($D$17/2)*COS(F58)-($E$17/2)*COS(F58))/($B$17-($D$17/2)*SIN(F58)-($E$17/2)*SIN(F58)))</f>
        <v>#DIV/0!</v>
      </c>
      <c r="H58" s="15" t="e">
        <f t="shared" si="46"/>
        <v>#DIV/0!</v>
      </c>
      <c r="I58" s="15" t="e">
        <f t="shared" si="46"/>
        <v>#DIV/0!</v>
      </c>
      <c r="J58" s="15" t="e">
        <f t="shared" si="46"/>
        <v>#DIV/0!</v>
      </c>
      <c r="K58" s="15" t="e">
        <f t="shared" si="46"/>
        <v>#DIV/0!</v>
      </c>
      <c r="L58" s="15" t="e">
        <f t="shared" si="46"/>
        <v>#DIV/0!</v>
      </c>
      <c r="M58" s="15" t="e">
        <f t="shared" si="46"/>
        <v>#DIV/0!</v>
      </c>
      <c r="N58" s="15" t="e">
        <f t="shared" si="46"/>
        <v>#DIV/0!</v>
      </c>
      <c r="O58" s="15" t="e">
        <f t="shared" si="46"/>
        <v>#DIV/0!</v>
      </c>
      <c r="P58" s="15" t="e">
        <f t="shared" si="46"/>
        <v>#DIV/0!</v>
      </c>
      <c r="Q58" s="15" t="e">
        <f t="shared" si="46"/>
        <v>#DIV/0!</v>
      </c>
      <c r="R58" s="15" t="e">
        <f t="shared" si="46"/>
        <v>#DIV/0!</v>
      </c>
      <c r="S58" s="15" t="e">
        <f t="shared" si="46"/>
        <v>#DIV/0!</v>
      </c>
      <c r="T58" s="15" t="e">
        <f t="shared" si="46"/>
        <v>#DIV/0!</v>
      </c>
      <c r="U58" s="15" t="e">
        <f t="shared" si="46"/>
        <v>#DIV/0!</v>
      </c>
      <c r="V58" s="15" t="e">
        <f t="shared" si="46"/>
        <v>#DIV/0!</v>
      </c>
      <c r="W58" s="15" t="e">
        <f t="shared" si="46"/>
        <v>#DIV/0!</v>
      </c>
      <c r="X58" s="15" t="e">
        <f t="shared" si="46"/>
        <v>#DIV/0!</v>
      </c>
      <c r="Y58" s="15" t="e">
        <f t="shared" si="46"/>
        <v>#DIV/0!</v>
      </c>
      <c r="Z58" s="29" t="e">
        <f t="shared" si="46"/>
        <v>#DIV/0!</v>
      </c>
      <c r="AA58" s="39" t="e">
        <f t="shared" si="5"/>
        <v>#DIV/0!</v>
      </c>
      <c r="AB58" s="37" t="e">
        <f t="shared" si="6"/>
        <v>#DIV/0!</v>
      </c>
    </row>
    <row r="59" spans="1:28">
      <c r="A59" s="26">
        <v>43</v>
      </c>
      <c r="B59" s="45"/>
      <c r="C59" s="46"/>
      <c r="D59" s="34"/>
      <c r="E59" s="35"/>
      <c r="F59" s="23" t="e">
        <f t="shared" si="3"/>
        <v>#DIV/0!</v>
      </c>
      <c r="G59" s="15" t="e">
        <f t="shared" ref="G59:Z59" si="47">ATAN(($C$17-($D$17/2)*COS(F59)-($E$17/2)*COS(F59))/($B$17-($D$17/2)*SIN(F59)-($E$17/2)*SIN(F59)))</f>
        <v>#DIV/0!</v>
      </c>
      <c r="H59" s="15" t="e">
        <f t="shared" si="47"/>
        <v>#DIV/0!</v>
      </c>
      <c r="I59" s="15" t="e">
        <f t="shared" si="47"/>
        <v>#DIV/0!</v>
      </c>
      <c r="J59" s="15" t="e">
        <f t="shared" si="47"/>
        <v>#DIV/0!</v>
      </c>
      <c r="K59" s="15" t="e">
        <f t="shared" si="47"/>
        <v>#DIV/0!</v>
      </c>
      <c r="L59" s="15" t="e">
        <f t="shared" si="47"/>
        <v>#DIV/0!</v>
      </c>
      <c r="M59" s="15" t="e">
        <f t="shared" si="47"/>
        <v>#DIV/0!</v>
      </c>
      <c r="N59" s="15" t="e">
        <f t="shared" si="47"/>
        <v>#DIV/0!</v>
      </c>
      <c r="O59" s="15" t="e">
        <f t="shared" si="47"/>
        <v>#DIV/0!</v>
      </c>
      <c r="P59" s="15" t="e">
        <f t="shared" si="47"/>
        <v>#DIV/0!</v>
      </c>
      <c r="Q59" s="15" t="e">
        <f t="shared" si="47"/>
        <v>#DIV/0!</v>
      </c>
      <c r="R59" s="15" t="e">
        <f t="shared" si="47"/>
        <v>#DIV/0!</v>
      </c>
      <c r="S59" s="15" t="e">
        <f t="shared" si="47"/>
        <v>#DIV/0!</v>
      </c>
      <c r="T59" s="15" t="e">
        <f t="shared" si="47"/>
        <v>#DIV/0!</v>
      </c>
      <c r="U59" s="15" t="e">
        <f t="shared" si="47"/>
        <v>#DIV/0!</v>
      </c>
      <c r="V59" s="15" t="e">
        <f t="shared" si="47"/>
        <v>#DIV/0!</v>
      </c>
      <c r="W59" s="15" t="e">
        <f t="shared" si="47"/>
        <v>#DIV/0!</v>
      </c>
      <c r="X59" s="15" t="e">
        <f t="shared" si="47"/>
        <v>#DIV/0!</v>
      </c>
      <c r="Y59" s="15" t="e">
        <f t="shared" si="47"/>
        <v>#DIV/0!</v>
      </c>
      <c r="Z59" s="29" t="e">
        <f t="shared" si="47"/>
        <v>#DIV/0!</v>
      </c>
      <c r="AA59" s="39" t="e">
        <f t="shared" si="5"/>
        <v>#DIV/0!</v>
      </c>
      <c r="AB59" s="37" t="e">
        <f t="shared" si="6"/>
        <v>#DIV/0!</v>
      </c>
    </row>
    <row r="60" spans="1:28">
      <c r="A60" s="26">
        <v>44</v>
      </c>
      <c r="B60" s="45"/>
      <c r="C60" s="46"/>
      <c r="D60" s="34"/>
      <c r="E60" s="35"/>
      <c r="F60" s="23" t="e">
        <f t="shared" si="3"/>
        <v>#DIV/0!</v>
      </c>
      <c r="G60" s="15" t="e">
        <f t="shared" ref="G60:Z60" si="48">ATAN(($C$17-($D$17/2)*COS(F60)-($E$17/2)*COS(F60))/($B$17-($D$17/2)*SIN(F60)-($E$17/2)*SIN(F60)))</f>
        <v>#DIV/0!</v>
      </c>
      <c r="H60" s="15" t="e">
        <f t="shared" si="48"/>
        <v>#DIV/0!</v>
      </c>
      <c r="I60" s="15" t="e">
        <f t="shared" si="48"/>
        <v>#DIV/0!</v>
      </c>
      <c r="J60" s="15" t="e">
        <f t="shared" si="48"/>
        <v>#DIV/0!</v>
      </c>
      <c r="K60" s="15" t="e">
        <f t="shared" si="48"/>
        <v>#DIV/0!</v>
      </c>
      <c r="L60" s="15" t="e">
        <f t="shared" si="48"/>
        <v>#DIV/0!</v>
      </c>
      <c r="M60" s="15" t="e">
        <f t="shared" si="48"/>
        <v>#DIV/0!</v>
      </c>
      <c r="N60" s="15" t="e">
        <f t="shared" si="48"/>
        <v>#DIV/0!</v>
      </c>
      <c r="O60" s="15" t="e">
        <f t="shared" si="48"/>
        <v>#DIV/0!</v>
      </c>
      <c r="P60" s="15" t="e">
        <f t="shared" si="48"/>
        <v>#DIV/0!</v>
      </c>
      <c r="Q60" s="15" t="e">
        <f t="shared" si="48"/>
        <v>#DIV/0!</v>
      </c>
      <c r="R60" s="15" t="e">
        <f t="shared" si="48"/>
        <v>#DIV/0!</v>
      </c>
      <c r="S60" s="15" t="e">
        <f t="shared" si="48"/>
        <v>#DIV/0!</v>
      </c>
      <c r="T60" s="15" t="e">
        <f t="shared" si="48"/>
        <v>#DIV/0!</v>
      </c>
      <c r="U60" s="15" t="e">
        <f t="shared" si="48"/>
        <v>#DIV/0!</v>
      </c>
      <c r="V60" s="15" t="e">
        <f t="shared" si="48"/>
        <v>#DIV/0!</v>
      </c>
      <c r="W60" s="15" t="e">
        <f t="shared" si="48"/>
        <v>#DIV/0!</v>
      </c>
      <c r="X60" s="15" t="e">
        <f t="shared" si="48"/>
        <v>#DIV/0!</v>
      </c>
      <c r="Y60" s="15" t="e">
        <f t="shared" si="48"/>
        <v>#DIV/0!</v>
      </c>
      <c r="Z60" s="29" t="e">
        <f t="shared" si="48"/>
        <v>#DIV/0!</v>
      </c>
      <c r="AA60" s="39" t="e">
        <f t="shared" si="5"/>
        <v>#DIV/0!</v>
      </c>
      <c r="AB60" s="37" t="e">
        <f t="shared" si="6"/>
        <v>#DIV/0!</v>
      </c>
    </row>
    <row r="61" spans="1:28">
      <c r="A61" s="26">
        <v>45</v>
      </c>
      <c r="B61" s="45"/>
      <c r="C61" s="46"/>
      <c r="D61" s="34"/>
      <c r="E61" s="35"/>
      <c r="F61" s="23" t="e">
        <f t="shared" si="3"/>
        <v>#DIV/0!</v>
      </c>
      <c r="G61" s="15" t="e">
        <f t="shared" ref="G61:Z61" si="49">ATAN(($C$17-($D$17/2)*COS(F61)-($E$17/2)*COS(F61))/($B$17-($D$17/2)*SIN(F61)-($E$17/2)*SIN(F61)))</f>
        <v>#DIV/0!</v>
      </c>
      <c r="H61" s="15" t="e">
        <f t="shared" si="49"/>
        <v>#DIV/0!</v>
      </c>
      <c r="I61" s="15" t="e">
        <f t="shared" si="49"/>
        <v>#DIV/0!</v>
      </c>
      <c r="J61" s="15" t="e">
        <f t="shared" si="49"/>
        <v>#DIV/0!</v>
      </c>
      <c r="K61" s="15" t="e">
        <f t="shared" si="49"/>
        <v>#DIV/0!</v>
      </c>
      <c r="L61" s="15" t="e">
        <f t="shared" si="49"/>
        <v>#DIV/0!</v>
      </c>
      <c r="M61" s="15" t="e">
        <f t="shared" si="49"/>
        <v>#DIV/0!</v>
      </c>
      <c r="N61" s="15" t="e">
        <f t="shared" si="49"/>
        <v>#DIV/0!</v>
      </c>
      <c r="O61" s="15" t="e">
        <f t="shared" si="49"/>
        <v>#DIV/0!</v>
      </c>
      <c r="P61" s="15" t="e">
        <f t="shared" si="49"/>
        <v>#DIV/0!</v>
      </c>
      <c r="Q61" s="15" t="e">
        <f t="shared" si="49"/>
        <v>#DIV/0!</v>
      </c>
      <c r="R61" s="15" t="e">
        <f t="shared" si="49"/>
        <v>#DIV/0!</v>
      </c>
      <c r="S61" s="15" t="e">
        <f t="shared" si="49"/>
        <v>#DIV/0!</v>
      </c>
      <c r="T61" s="15" t="e">
        <f t="shared" si="49"/>
        <v>#DIV/0!</v>
      </c>
      <c r="U61" s="15" t="e">
        <f t="shared" si="49"/>
        <v>#DIV/0!</v>
      </c>
      <c r="V61" s="15" t="e">
        <f t="shared" si="49"/>
        <v>#DIV/0!</v>
      </c>
      <c r="W61" s="15" t="e">
        <f t="shared" si="49"/>
        <v>#DIV/0!</v>
      </c>
      <c r="X61" s="15" t="e">
        <f t="shared" si="49"/>
        <v>#DIV/0!</v>
      </c>
      <c r="Y61" s="15" t="e">
        <f t="shared" si="49"/>
        <v>#DIV/0!</v>
      </c>
      <c r="Z61" s="29" t="e">
        <f t="shared" si="49"/>
        <v>#DIV/0!</v>
      </c>
      <c r="AA61" s="39" t="e">
        <f t="shared" si="5"/>
        <v>#DIV/0!</v>
      </c>
      <c r="AB61" s="37" t="e">
        <f t="shared" si="6"/>
        <v>#DIV/0!</v>
      </c>
    </row>
    <row r="62" spans="1:28">
      <c r="A62" s="26">
        <v>46</v>
      </c>
      <c r="B62" s="45"/>
      <c r="C62" s="46"/>
      <c r="D62" s="34"/>
      <c r="E62" s="35"/>
      <c r="F62" s="23" t="e">
        <f t="shared" si="3"/>
        <v>#DIV/0!</v>
      </c>
      <c r="G62" s="15" t="e">
        <f t="shared" ref="G62:Z62" si="50">ATAN(($C$17-($D$17/2)*COS(F62)-($E$17/2)*COS(F62))/($B$17-($D$17/2)*SIN(F62)-($E$17/2)*SIN(F62)))</f>
        <v>#DIV/0!</v>
      </c>
      <c r="H62" s="15" t="e">
        <f t="shared" si="50"/>
        <v>#DIV/0!</v>
      </c>
      <c r="I62" s="15" t="e">
        <f t="shared" si="50"/>
        <v>#DIV/0!</v>
      </c>
      <c r="J62" s="15" t="e">
        <f t="shared" si="50"/>
        <v>#DIV/0!</v>
      </c>
      <c r="K62" s="15" t="e">
        <f t="shared" si="50"/>
        <v>#DIV/0!</v>
      </c>
      <c r="L62" s="15" t="e">
        <f t="shared" si="50"/>
        <v>#DIV/0!</v>
      </c>
      <c r="M62" s="15" t="e">
        <f t="shared" si="50"/>
        <v>#DIV/0!</v>
      </c>
      <c r="N62" s="15" t="e">
        <f t="shared" si="50"/>
        <v>#DIV/0!</v>
      </c>
      <c r="O62" s="15" t="e">
        <f t="shared" si="50"/>
        <v>#DIV/0!</v>
      </c>
      <c r="P62" s="15" t="e">
        <f t="shared" si="50"/>
        <v>#DIV/0!</v>
      </c>
      <c r="Q62" s="15" t="e">
        <f t="shared" si="50"/>
        <v>#DIV/0!</v>
      </c>
      <c r="R62" s="15" t="e">
        <f t="shared" si="50"/>
        <v>#DIV/0!</v>
      </c>
      <c r="S62" s="15" t="e">
        <f t="shared" si="50"/>
        <v>#DIV/0!</v>
      </c>
      <c r="T62" s="15" t="e">
        <f t="shared" si="50"/>
        <v>#DIV/0!</v>
      </c>
      <c r="U62" s="15" t="e">
        <f t="shared" si="50"/>
        <v>#DIV/0!</v>
      </c>
      <c r="V62" s="15" t="e">
        <f t="shared" si="50"/>
        <v>#DIV/0!</v>
      </c>
      <c r="W62" s="15" t="e">
        <f t="shared" si="50"/>
        <v>#DIV/0!</v>
      </c>
      <c r="X62" s="15" t="e">
        <f t="shared" si="50"/>
        <v>#DIV/0!</v>
      </c>
      <c r="Y62" s="15" t="e">
        <f t="shared" si="50"/>
        <v>#DIV/0!</v>
      </c>
      <c r="Z62" s="29" t="e">
        <f t="shared" si="50"/>
        <v>#DIV/0!</v>
      </c>
      <c r="AA62" s="39" t="e">
        <f t="shared" si="5"/>
        <v>#DIV/0!</v>
      </c>
      <c r="AB62" s="37" t="e">
        <f t="shared" si="6"/>
        <v>#DIV/0!</v>
      </c>
    </row>
    <row r="63" spans="1:28">
      <c r="A63" s="26">
        <v>47</v>
      </c>
      <c r="B63" s="45"/>
      <c r="C63" s="46"/>
      <c r="D63" s="34"/>
      <c r="E63" s="35"/>
      <c r="F63" s="23" t="e">
        <f t="shared" si="3"/>
        <v>#DIV/0!</v>
      </c>
      <c r="G63" s="15" t="e">
        <f t="shared" ref="G63:Z63" si="51">ATAN(($C$17-($D$17/2)*COS(F63)-($E$17/2)*COS(F63))/($B$17-($D$17/2)*SIN(F63)-($E$17/2)*SIN(F63)))</f>
        <v>#DIV/0!</v>
      </c>
      <c r="H63" s="15" t="e">
        <f t="shared" si="51"/>
        <v>#DIV/0!</v>
      </c>
      <c r="I63" s="15" t="e">
        <f t="shared" si="51"/>
        <v>#DIV/0!</v>
      </c>
      <c r="J63" s="15" t="e">
        <f t="shared" si="51"/>
        <v>#DIV/0!</v>
      </c>
      <c r="K63" s="15" t="e">
        <f t="shared" si="51"/>
        <v>#DIV/0!</v>
      </c>
      <c r="L63" s="15" t="e">
        <f t="shared" si="51"/>
        <v>#DIV/0!</v>
      </c>
      <c r="M63" s="15" t="e">
        <f t="shared" si="51"/>
        <v>#DIV/0!</v>
      </c>
      <c r="N63" s="15" t="e">
        <f t="shared" si="51"/>
        <v>#DIV/0!</v>
      </c>
      <c r="O63" s="15" t="e">
        <f t="shared" si="51"/>
        <v>#DIV/0!</v>
      </c>
      <c r="P63" s="15" t="e">
        <f t="shared" si="51"/>
        <v>#DIV/0!</v>
      </c>
      <c r="Q63" s="15" t="e">
        <f t="shared" si="51"/>
        <v>#DIV/0!</v>
      </c>
      <c r="R63" s="15" t="e">
        <f t="shared" si="51"/>
        <v>#DIV/0!</v>
      </c>
      <c r="S63" s="15" t="e">
        <f t="shared" si="51"/>
        <v>#DIV/0!</v>
      </c>
      <c r="T63" s="15" t="e">
        <f t="shared" si="51"/>
        <v>#DIV/0!</v>
      </c>
      <c r="U63" s="15" t="e">
        <f t="shared" si="51"/>
        <v>#DIV/0!</v>
      </c>
      <c r="V63" s="15" t="e">
        <f t="shared" si="51"/>
        <v>#DIV/0!</v>
      </c>
      <c r="W63" s="15" t="e">
        <f t="shared" si="51"/>
        <v>#DIV/0!</v>
      </c>
      <c r="X63" s="15" t="e">
        <f t="shared" si="51"/>
        <v>#DIV/0!</v>
      </c>
      <c r="Y63" s="15" t="e">
        <f t="shared" si="51"/>
        <v>#DIV/0!</v>
      </c>
      <c r="Z63" s="29" t="e">
        <f t="shared" si="51"/>
        <v>#DIV/0!</v>
      </c>
      <c r="AA63" s="39" t="e">
        <f t="shared" si="5"/>
        <v>#DIV/0!</v>
      </c>
      <c r="AB63" s="37" t="e">
        <f t="shared" si="6"/>
        <v>#DIV/0!</v>
      </c>
    </row>
    <row r="64" spans="1:28">
      <c r="A64" s="26">
        <v>48</v>
      </c>
      <c r="B64" s="45"/>
      <c r="C64" s="46"/>
      <c r="D64" s="34"/>
      <c r="E64" s="35"/>
      <c r="F64" s="23" t="e">
        <f t="shared" si="3"/>
        <v>#DIV/0!</v>
      </c>
      <c r="G64" s="15" t="e">
        <f t="shared" ref="G64:Z64" si="52">ATAN(($C$17-($D$17/2)*COS(F64)-($E$17/2)*COS(F64))/($B$17-($D$17/2)*SIN(F64)-($E$17/2)*SIN(F64)))</f>
        <v>#DIV/0!</v>
      </c>
      <c r="H64" s="15" t="e">
        <f t="shared" si="52"/>
        <v>#DIV/0!</v>
      </c>
      <c r="I64" s="15" t="e">
        <f t="shared" si="52"/>
        <v>#DIV/0!</v>
      </c>
      <c r="J64" s="15" t="e">
        <f t="shared" si="52"/>
        <v>#DIV/0!</v>
      </c>
      <c r="K64" s="15" t="e">
        <f t="shared" si="52"/>
        <v>#DIV/0!</v>
      </c>
      <c r="L64" s="15" t="e">
        <f t="shared" si="52"/>
        <v>#DIV/0!</v>
      </c>
      <c r="M64" s="15" t="e">
        <f t="shared" si="52"/>
        <v>#DIV/0!</v>
      </c>
      <c r="N64" s="15" t="e">
        <f t="shared" si="52"/>
        <v>#DIV/0!</v>
      </c>
      <c r="O64" s="15" t="e">
        <f t="shared" si="52"/>
        <v>#DIV/0!</v>
      </c>
      <c r="P64" s="15" t="e">
        <f t="shared" si="52"/>
        <v>#DIV/0!</v>
      </c>
      <c r="Q64" s="15" t="e">
        <f t="shared" si="52"/>
        <v>#DIV/0!</v>
      </c>
      <c r="R64" s="15" t="e">
        <f t="shared" si="52"/>
        <v>#DIV/0!</v>
      </c>
      <c r="S64" s="15" t="e">
        <f t="shared" si="52"/>
        <v>#DIV/0!</v>
      </c>
      <c r="T64" s="15" t="e">
        <f t="shared" si="52"/>
        <v>#DIV/0!</v>
      </c>
      <c r="U64" s="15" t="e">
        <f t="shared" si="52"/>
        <v>#DIV/0!</v>
      </c>
      <c r="V64" s="15" t="e">
        <f t="shared" si="52"/>
        <v>#DIV/0!</v>
      </c>
      <c r="W64" s="15" t="e">
        <f t="shared" si="52"/>
        <v>#DIV/0!</v>
      </c>
      <c r="X64" s="15" t="e">
        <f t="shared" si="52"/>
        <v>#DIV/0!</v>
      </c>
      <c r="Y64" s="15" t="e">
        <f t="shared" si="52"/>
        <v>#DIV/0!</v>
      </c>
      <c r="Z64" s="29" t="e">
        <f t="shared" si="52"/>
        <v>#DIV/0!</v>
      </c>
      <c r="AA64" s="39" t="e">
        <f t="shared" si="5"/>
        <v>#DIV/0!</v>
      </c>
      <c r="AB64" s="37" t="e">
        <f t="shared" si="6"/>
        <v>#DIV/0!</v>
      </c>
    </row>
    <row r="65" spans="1:28">
      <c r="A65" s="26">
        <v>49</v>
      </c>
      <c r="B65" s="45"/>
      <c r="C65" s="46"/>
      <c r="D65" s="34"/>
      <c r="E65" s="35"/>
      <c r="F65" s="23" t="e">
        <f t="shared" si="3"/>
        <v>#DIV/0!</v>
      </c>
      <c r="G65" s="15" t="e">
        <f t="shared" ref="G65:Z65" si="53">ATAN(($C$17-($D$17/2)*COS(F65)-($E$17/2)*COS(F65))/($B$17-($D$17/2)*SIN(F65)-($E$17/2)*SIN(F65)))</f>
        <v>#DIV/0!</v>
      </c>
      <c r="H65" s="15" t="e">
        <f t="shared" si="53"/>
        <v>#DIV/0!</v>
      </c>
      <c r="I65" s="15" t="e">
        <f t="shared" si="53"/>
        <v>#DIV/0!</v>
      </c>
      <c r="J65" s="15" t="e">
        <f t="shared" si="53"/>
        <v>#DIV/0!</v>
      </c>
      <c r="K65" s="15" t="e">
        <f t="shared" si="53"/>
        <v>#DIV/0!</v>
      </c>
      <c r="L65" s="15" t="e">
        <f t="shared" si="53"/>
        <v>#DIV/0!</v>
      </c>
      <c r="M65" s="15" t="e">
        <f t="shared" si="53"/>
        <v>#DIV/0!</v>
      </c>
      <c r="N65" s="15" t="e">
        <f t="shared" si="53"/>
        <v>#DIV/0!</v>
      </c>
      <c r="O65" s="15" t="e">
        <f t="shared" si="53"/>
        <v>#DIV/0!</v>
      </c>
      <c r="P65" s="15" t="e">
        <f t="shared" si="53"/>
        <v>#DIV/0!</v>
      </c>
      <c r="Q65" s="15" t="e">
        <f t="shared" si="53"/>
        <v>#DIV/0!</v>
      </c>
      <c r="R65" s="15" t="e">
        <f t="shared" si="53"/>
        <v>#DIV/0!</v>
      </c>
      <c r="S65" s="15" t="e">
        <f t="shared" si="53"/>
        <v>#DIV/0!</v>
      </c>
      <c r="T65" s="15" t="e">
        <f t="shared" si="53"/>
        <v>#DIV/0!</v>
      </c>
      <c r="U65" s="15" t="e">
        <f t="shared" si="53"/>
        <v>#DIV/0!</v>
      </c>
      <c r="V65" s="15" t="e">
        <f t="shared" si="53"/>
        <v>#DIV/0!</v>
      </c>
      <c r="W65" s="15" t="e">
        <f t="shared" si="53"/>
        <v>#DIV/0!</v>
      </c>
      <c r="X65" s="15" t="e">
        <f t="shared" si="53"/>
        <v>#DIV/0!</v>
      </c>
      <c r="Y65" s="15" t="e">
        <f t="shared" si="53"/>
        <v>#DIV/0!</v>
      </c>
      <c r="Z65" s="29" t="e">
        <f t="shared" si="53"/>
        <v>#DIV/0!</v>
      </c>
      <c r="AA65" s="39" t="e">
        <f t="shared" si="5"/>
        <v>#DIV/0!</v>
      </c>
      <c r="AB65" s="37" t="e">
        <f t="shared" si="6"/>
        <v>#DIV/0!</v>
      </c>
    </row>
    <row r="66" spans="1:28" ht="15.75" thickBot="1">
      <c r="A66" s="27">
        <v>50</v>
      </c>
      <c r="B66" s="48"/>
      <c r="C66" s="49"/>
      <c r="D66" s="30"/>
      <c r="E66" s="31"/>
      <c r="F66" s="21" t="e">
        <f t="shared" si="3"/>
        <v>#DIV/0!</v>
      </c>
      <c r="G66" s="19" t="e">
        <f t="shared" ref="G66:Z66" si="54">ATAN(($C$17-($D$17/2)*COS(F66)-($E$17/2)*COS(F66))/($B$17-($D$17/2)*SIN(F66)-($E$17/2)*SIN(F66)))</f>
        <v>#DIV/0!</v>
      </c>
      <c r="H66" s="19" t="e">
        <f t="shared" si="54"/>
        <v>#DIV/0!</v>
      </c>
      <c r="I66" s="19" t="e">
        <f t="shared" si="54"/>
        <v>#DIV/0!</v>
      </c>
      <c r="J66" s="19" t="e">
        <f t="shared" si="54"/>
        <v>#DIV/0!</v>
      </c>
      <c r="K66" s="19" t="e">
        <f t="shared" si="54"/>
        <v>#DIV/0!</v>
      </c>
      <c r="L66" s="19" t="e">
        <f t="shared" si="54"/>
        <v>#DIV/0!</v>
      </c>
      <c r="M66" s="19" t="e">
        <f t="shared" si="54"/>
        <v>#DIV/0!</v>
      </c>
      <c r="N66" s="19" t="e">
        <f t="shared" si="54"/>
        <v>#DIV/0!</v>
      </c>
      <c r="O66" s="19" t="e">
        <f t="shared" si="54"/>
        <v>#DIV/0!</v>
      </c>
      <c r="P66" s="19" t="e">
        <f t="shared" si="54"/>
        <v>#DIV/0!</v>
      </c>
      <c r="Q66" s="19" t="e">
        <f t="shared" si="54"/>
        <v>#DIV/0!</v>
      </c>
      <c r="R66" s="19" t="e">
        <f t="shared" si="54"/>
        <v>#DIV/0!</v>
      </c>
      <c r="S66" s="19" t="e">
        <f t="shared" si="54"/>
        <v>#DIV/0!</v>
      </c>
      <c r="T66" s="19" t="e">
        <f t="shared" si="54"/>
        <v>#DIV/0!</v>
      </c>
      <c r="U66" s="19" t="e">
        <f t="shared" si="54"/>
        <v>#DIV/0!</v>
      </c>
      <c r="V66" s="19" t="e">
        <f t="shared" si="54"/>
        <v>#DIV/0!</v>
      </c>
      <c r="W66" s="19" t="e">
        <f t="shared" si="54"/>
        <v>#DIV/0!</v>
      </c>
      <c r="X66" s="19" t="e">
        <f t="shared" si="54"/>
        <v>#DIV/0!</v>
      </c>
      <c r="Y66" s="19" t="e">
        <f t="shared" si="54"/>
        <v>#DIV/0!</v>
      </c>
      <c r="Z66" s="28" t="e">
        <f t="shared" si="54"/>
        <v>#DIV/0!</v>
      </c>
      <c r="AA66" s="41" t="e">
        <f t="shared" si="5"/>
        <v>#DIV/0!</v>
      </c>
      <c r="AB66" s="20" t="e">
        <f t="shared" si="6"/>
        <v>#DIV/0!</v>
      </c>
    </row>
  </sheetData>
  <mergeCells count="4">
    <mergeCell ref="B15:C15"/>
    <mergeCell ref="D15:E15"/>
    <mergeCell ref="AA15:AB15"/>
    <mergeCell ref="F15:Z15"/>
  </mergeCells>
  <pageMargins left="0.7" right="0.7" top="0.75" bottom="0.75" header="0.3" footer="0.3"/>
  <pageSetup orientation="portrait" r:id="rId1"/>
  <drawing r:id="rId2"/>
  <legacyDrawing r:id="rId3"/>
  <oleObjects>
    <oleObject progId="Equation.3" shapeId="1025" r:id="rId4"/>
    <oleObject progId="Equation.3" shapeId="1026" r:id="rId5"/>
    <oleObject progId="Equation.3" shapeId="1027" r:id="rId6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DE66"/>
  <sheetViews>
    <sheetView workbookViewId="0">
      <selection activeCell="E18" sqref="E18"/>
    </sheetView>
  </sheetViews>
  <sheetFormatPr defaultRowHeight="15" outlineLevelCol="1"/>
  <cols>
    <col min="6" max="26" width="9.140625" hidden="1" customWidth="1" outlineLevel="1"/>
    <col min="27" max="27" width="9.140625" collapsed="1"/>
    <col min="30" max="54" width="9.140625" customWidth="1"/>
  </cols>
  <sheetData>
    <row r="1" spans="1:109">
      <c r="A1" s="14" t="s">
        <v>102</v>
      </c>
      <c r="BD1" t="s">
        <v>33</v>
      </c>
    </row>
    <row r="2" spans="1:109">
      <c r="A2" t="s">
        <v>108</v>
      </c>
      <c r="AB2" t="s">
        <v>104</v>
      </c>
      <c r="BD2" s="2"/>
      <c r="BE2" s="3" t="s">
        <v>6</v>
      </c>
      <c r="BF2" s="4" t="s">
        <v>41</v>
      </c>
      <c r="BG2" s="4" t="s">
        <v>42</v>
      </c>
      <c r="BH2" s="4" t="s">
        <v>43</v>
      </c>
      <c r="BI2" s="4" t="s">
        <v>44</v>
      </c>
      <c r="BJ2" s="4" t="s">
        <v>45</v>
      </c>
      <c r="BK2" s="4" t="s">
        <v>46</v>
      </c>
      <c r="BL2" s="4" t="s">
        <v>47</v>
      </c>
      <c r="BM2" s="4" t="s">
        <v>48</v>
      </c>
      <c r="BN2" s="4" t="s">
        <v>49</v>
      </c>
      <c r="BO2" s="4" t="s">
        <v>50</v>
      </c>
      <c r="BP2" s="4" t="s">
        <v>51</v>
      </c>
      <c r="BQ2" s="4" t="s">
        <v>52</v>
      </c>
      <c r="BR2" s="4" t="s">
        <v>53</v>
      </c>
      <c r="BS2" s="4" t="s">
        <v>54</v>
      </c>
      <c r="BT2" s="4" t="s">
        <v>55</v>
      </c>
      <c r="BU2" s="4" t="s">
        <v>56</v>
      </c>
      <c r="BV2" s="4" t="s">
        <v>57</v>
      </c>
      <c r="BW2" s="4" t="s">
        <v>58</v>
      </c>
      <c r="BX2" s="4" t="s">
        <v>59</v>
      </c>
      <c r="BY2" s="4" t="s">
        <v>60</v>
      </c>
      <c r="BZ2" s="4" t="s">
        <v>61</v>
      </c>
      <c r="CA2" s="4" t="s">
        <v>62</v>
      </c>
      <c r="CB2" s="4" t="s">
        <v>63</v>
      </c>
      <c r="CC2" s="4" t="s">
        <v>64</v>
      </c>
      <c r="CD2" s="4" t="s">
        <v>65</v>
      </c>
      <c r="CE2" s="4" t="s">
        <v>66</v>
      </c>
      <c r="CF2" s="4" t="s">
        <v>67</v>
      </c>
      <c r="CG2" s="4" t="s">
        <v>68</v>
      </c>
      <c r="CH2" s="4" t="s">
        <v>69</v>
      </c>
      <c r="CI2" s="4" t="s">
        <v>70</v>
      </c>
      <c r="CJ2" s="4" t="s">
        <v>71</v>
      </c>
      <c r="CK2" s="4" t="s">
        <v>72</v>
      </c>
      <c r="CL2" s="4" t="s">
        <v>73</v>
      </c>
      <c r="CM2" s="5" t="s">
        <v>13</v>
      </c>
      <c r="CN2" s="5" t="s">
        <v>14</v>
      </c>
      <c r="CO2" s="5" t="s">
        <v>15</v>
      </c>
      <c r="CP2" s="5" t="s">
        <v>16</v>
      </c>
      <c r="CQ2" s="6" t="s">
        <v>17</v>
      </c>
      <c r="CR2" s="6" t="s">
        <v>18</v>
      </c>
      <c r="CS2" s="7" t="s">
        <v>20</v>
      </c>
      <c r="CT2" s="7" t="s">
        <v>19</v>
      </c>
      <c r="CU2" s="7" t="s">
        <v>21</v>
      </c>
      <c r="CV2" s="7" t="s">
        <v>23</v>
      </c>
      <c r="CW2" s="7" t="s">
        <v>24</v>
      </c>
      <c r="CX2" s="7" t="s">
        <v>25</v>
      </c>
      <c r="CY2" s="7" t="s">
        <v>26</v>
      </c>
      <c r="CZ2" s="7" t="s">
        <v>27</v>
      </c>
      <c r="DA2" s="7" t="s">
        <v>28</v>
      </c>
      <c r="DB2" s="7" t="s">
        <v>29</v>
      </c>
      <c r="DC2" s="7" t="s">
        <v>30</v>
      </c>
      <c r="DD2" s="7" t="s">
        <v>31</v>
      </c>
      <c r="DE2" s="7" t="s">
        <v>32</v>
      </c>
    </row>
    <row r="3" spans="1:109">
      <c r="A3" t="s">
        <v>109</v>
      </c>
      <c r="BD3" s="8" t="s">
        <v>11</v>
      </c>
      <c r="BE3" s="2">
        <v>0</v>
      </c>
      <c r="BF3" s="9">
        <f t="shared" ref="BF3:CL3" si="0">($D$17/2)+($D$17/2)*COS(BF5)</f>
        <v>1</v>
      </c>
      <c r="BG3" s="9">
        <f t="shared" si="0"/>
        <v>0.99039264020161522</v>
      </c>
      <c r="BH3" s="9">
        <f t="shared" si="0"/>
        <v>0.96193976625564337</v>
      </c>
      <c r="BI3" s="9">
        <f t="shared" si="0"/>
        <v>0.91573480615127267</v>
      </c>
      <c r="BJ3" s="9">
        <f t="shared" si="0"/>
        <v>0.85355339059327373</v>
      </c>
      <c r="BK3" s="9">
        <f t="shared" si="0"/>
        <v>0.77778511650980109</v>
      </c>
      <c r="BL3" s="9">
        <f t="shared" si="0"/>
        <v>0.69134171618254492</v>
      </c>
      <c r="BM3" s="9">
        <f t="shared" si="0"/>
        <v>0.59754516100806421</v>
      </c>
      <c r="BN3" s="9">
        <f t="shared" si="0"/>
        <v>0.5</v>
      </c>
      <c r="BO3" s="9">
        <f t="shared" si="0"/>
        <v>0.4024548389919359</v>
      </c>
      <c r="BP3" s="9">
        <f t="shared" si="0"/>
        <v>0.30865828381745514</v>
      </c>
      <c r="BQ3" s="9">
        <f t="shared" si="0"/>
        <v>0.22221488349019902</v>
      </c>
      <c r="BR3" s="9">
        <f t="shared" si="0"/>
        <v>0.14644660940672627</v>
      </c>
      <c r="BS3" s="9">
        <f t="shared" si="0"/>
        <v>8.4265193848727327E-2</v>
      </c>
      <c r="BT3" s="9">
        <f t="shared" si="0"/>
        <v>3.8060233744356575E-2</v>
      </c>
      <c r="BU3" s="9">
        <f t="shared" si="0"/>
        <v>9.6073597983847292E-3</v>
      </c>
      <c r="BV3" s="9">
        <f t="shared" si="0"/>
        <v>0</v>
      </c>
      <c r="BW3" s="9">
        <f t="shared" si="0"/>
        <v>9.6073597983848957E-3</v>
      </c>
      <c r="BX3" s="9">
        <f t="shared" si="0"/>
        <v>3.8060233744356853E-2</v>
      </c>
      <c r="BY3" s="9">
        <f t="shared" si="0"/>
        <v>8.4265193848727771E-2</v>
      </c>
      <c r="BZ3" s="9">
        <f t="shared" si="0"/>
        <v>0.14644660940672682</v>
      </c>
      <c r="CA3" s="9">
        <f t="shared" si="0"/>
        <v>0.22221488349019963</v>
      </c>
      <c r="CB3" s="9">
        <f t="shared" si="0"/>
        <v>0.30865828381745608</v>
      </c>
      <c r="CC3" s="9">
        <f t="shared" si="0"/>
        <v>0.40245483899193696</v>
      </c>
      <c r="CD3" s="9">
        <f t="shared" si="0"/>
        <v>0.50000000000000122</v>
      </c>
      <c r="CE3" s="9">
        <f t="shared" si="0"/>
        <v>0.59754516100806543</v>
      </c>
      <c r="CF3" s="9">
        <f t="shared" si="0"/>
        <v>0.69134171618254625</v>
      </c>
      <c r="CG3" s="9">
        <f t="shared" si="0"/>
        <v>0.77778511650980242</v>
      </c>
      <c r="CH3" s="9">
        <f t="shared" si="0"/>
        <v>0.85355339059327495</v>
      </c>
      <c r="CI3" s="9">
        <f t="shared" si="0"/>
        <v>0.91573480615127356</v>
      </c>
      <c r="CJ3" s="9">
        <f t="shared" si="0"/>
        <v>0.96193976625564415</v>
      </c>
      <c r="CK3" s="9">
        <f t="shared" si="0"/>
        <v>0.99039264020161566</v>
      </c>
      <c r="CL3" s="9">
        <f t="shared" si="0"/>
        <v>1</v>
      </c>
      <c r="CM3" s="10">
        <f>CP3-IF(D17&lt;E17,AB17,(AB17-0.5*SQRT(D17^2-E17^2)))*COS(Z17)</f>
        <v>0.97682773658033994</v>
      </c>
      <c r="CN3" s="10">
        <f>CO3-IF(D17&lt;E17,AB17,(AB17-0.5*SQRT(D17^2-E17^2)))*COS(Z17)</f>
        <v>0.8443878040939321</v>
      </c>
      <c r="CO3" s="10">
        <f>B17-E17*SIN(Z17)</f>
        <v>5.8675600675135922</v>
      </c>
      <c r="CP3" s="10">
        <f>B17</f>
        <v>6</v>
      </c>
      <c r="CQ3" s="11">
        <f>CR3-(AB17)*COS(Z17)</f>
        <v>0.5</v>
      </c>
      <c r="CR3" s="11">
        <f>B17-(E17/2)*SIN(Z17)</f>
        <v>5.9337800337567961</v>
      </c>
      <c r="CS3" s="12">
        <f>2*(CT3)/3</f>
        <v>3.9558533558378639</v>
      </c>
      <c r="CT3" s="12">
        <f>CR3</f>
        <v>5.9337800337567961</v>
      </c>
      <c r="CU3" s="12">
        <f t="shared" ref="CU3:DE3" si="1">$CT$3+(3*($CT$3)/10)*COS(CU5)</f>
        <v>4.1536460236297579</v>
      </c>
      <c r="CV3" s="12">
        <f t="shared" si="1"/>
        <v>4.1564198034257043</v>
      </c>
      <c r="CW3" s="12">
        <f t="shared" si="1"/>
        <v>4.1647324986841578</v>
      </c>
      <c r="CX3" s="12">
        <f t="shared" si="1"/>
        <v>4.178558203955272</v>
      </c>
      <c r="CY3" s="12">
        <f t="shared" si="1"/>
        <v>4.1978538331997637</v>
      </c>
      <c r="CZ3" s="12">
        <f t="shared" si="1"/>
        <v>4.2225592540610304</v>
      </c>
      <c r="DA3" s="12">
        <f t="shared" si="1"/>
        <v>4.2525974752599369</v>
      </c>
      <c r="DB3" s="12">
        <f t="shared" si="1"/>
        <v>4.2878748865282752</v>
      </c>
      <c r="DC3" s="12">
        <f t="shared" si="1"/>
        <v>4.3282815503331706</v>
      </c>
      <c r="DD3" s="12">
        <f t="shared" si="1"/>
        <v>4.3736915444833206</v>
      </c>
      <c r="DE3" s="12">
        <f t="shared" si="1"/>
        <v>4.4239633545493726</v>
      </c>
    </row>
    <row r="4" spans="1:109">
      <c r="A4" t="s">
        <v>107</v>
      </c>
      <c r="BD4" s="8" t="s">
        <v>12</v>
      </c>
      <c r="BE4" s="2">
        <v>0</v>
      </c>
      <c r="BF4" s="9">
        <f t="shared" ref="BF4:CL4" si="2">($C$17-$D$17/2)+($D$17/2)*SIN(BF5)</f>
        <v>3.5</v>
      </c>
      <c r="BG4" s="9">
        <f t="shared" si="2"/>
        <v>3.597545161008064</v>
      </c>
      <c r="BH4" s="9">
        <f t="shared" si="2"/>
        <v>3.6913417161825448</v>
      </c>
      <c r="BI4" s="9">
        <f t="shared" si="2"/>
        <v>3.7777851165098011</v>
      </c>
      <c r="BJ4" s="9">
        <f t="shared" si="2"/>
        <v>3.853553390593274</v>
      </c>
      <c r="BK4" s="9">
        <f t="shared" si="2"/>
        <v>3.9157348061512725</v>
      </c>
      <c r="BL4" s="9">
        <f t="shared" si="2"/>
        <v>3.9619397662556435</v>
      </c>
      <c r="BM4" s="9">
        <f t="shared" si="2"/>
        <v>3.9903926402016152</v>
      </c>
      <c r="BN4" s="9">
        <f t="shared" si="2"/>
        <v>4</v>
      </c>
      <c r="BO4" s="9">
        <f t="shared" si="2"/>
        <v>3.9903926402016152</v>
      </c>
      <c r="BP4" s="9">
        <f t="shared" si="2"/>
        <v>3.9619397662556435</v>
      </c>
      <c r="BQ4" s="9">
        <f t="shared" si="2"/>
        <v>3.9157348061512729</v>
      </c>
      <c r="BR4" s="9">
        <f t="shared" si="2"/>
        <v>3.853553390593274</v>
      </c>
      <c r="BS4" s="9">
        <f t="shared" si="2"/>
        <v>3.7777851165098011</v>
      </c>
      <c r="BT4" s="9">
        <f t="shared" si="2"/>
        <v>3.6913417161825448</v>
      </c>
      <c r="BU4" s="9">
        <f t="shared" si="2"/>
        <v>3.597545161008064</v>
      </c>
      <c r="BV4" s="9">
        <f t="shared" si="2"/>
        <v>3.4999999999999996</v>
      </c>
      <c r="BW4" s="9">
        <f t="shared" si="2"/>
        <v>3.4024548389919356</v>
      </c>
      <c r="BX4" s="9">
        <f t="shared" si="2"/>
        <v>3.3086582838174547</v>
      </c>
      <c r="BY4" s="9">
        <f t="shared" si="2"/>
        <v>3.2222148834901985</v>
      </c>
      <c r="BZ4" s="9">
        <f t="shared" si="2"/>
        <v>3.1464466094067256</v>
      </c>
      <c r="CA4" s="9">
        <f t="shared" si="2"/>
        <v>3.0842651938487267</v>
      </c>
      <c r="CB4" s="9">
        <f t="shared" si="2"/>
        <v>3.0380602337443561</v>
      </c>
      <c r="CC4" s="9">
        <f t="shared" si="2"/>
        <v>3.0096073597983848</v>
      </c>
      <c r="CD4" s="9">
        <f t="shared" si="2"/>
        <v>3</v>
      </c>
      <c r="CE4" s="9">
        <f t="shared" si="2"/>
        <v>3.0096073597983852</v>
      </c>
      <c r="CF4" s="9">
        <f t="shared" si="2"/>
        <v>3.038060233744357</v>
      </c>
      <c r="CG4" s="9">
        <f t="shared" si="2"/>
        <v>3.0842651938487284</v>
      </c>
      <c r="CH4" s="9">
        <f t="shared" si="2"/>
        <v>3.1464466094067274</v>
      </c>
      <c r="CI4" s="9">
        <f t="shared" si="2"/>
        <v>3.2222148834902002</v>
      </c>
      <c r="CJ4" s="9">
        <f t="shared" si="2"/>
        <v>3.308658283817457</v>
      </c>
      <c r="CK4" s="9">
        <f t="shared" si="2"/>
        <v>3.4024548389919378</v>
      </c>
      <c r="CL4" s="9">
        <f t="shared" si="2"/>
        <v>3.5000000000000022</v>
      </c>
      <c r="CM4" s="10">
        <f>CP4+IF(D17&lt;E17,AB17,(AB17-0.5*SQRT(D17^2-E17^2)))*SIN(Z17)</f>
        <v>3.3495496439762591</v>
      </c>
      <c r="CN4" s="10">
        <f>CO4+IF(D17&lt;E17,AB17,(AB17-0.5*SQRT(D17^2-E17^2)))*SIN(Z17)</f>
        <v>3.1375127031310477</v>
      </c>
      <c r="CO4" s="10">
        <v>0</v>
      </c>
      <c r="CP4" s="10">
        <f>E17*COS(Z17)</f>
        <v>0.21203694084521141</v>
      </c>
      <c r="CQ4" s="11">
        <f>CR4+(AB17)*SIN(Z17)</f>
        <v>3.5</v>
      </c>
      <c r="CR4" s="11">
        <f>(E17/2)*COS(Z17)</f>
        <v>0.1060184704226057</v>
      </c>
      <c r="CS4" s="12">
        <f>CT4</f>
        <v>0.1060184704226057</v>
      </c>
      <c r="CT4" s="12">
        <f>CR4</f>
        <v>0.1060184704226057</v>
      </c>
      <c r="CU4" s="12">
        <f t="shared" ref="CU4:DE4" si="3">$CT$4+(3*($CT$3)/10)*SIN(CU5)</f>
        <v>0.10601847042260593</v>
      </c>
      <c r="CV4" s="12">
        <f t="shared" si="3"/>
        <v>0.2053547963481272</v>
      </c>
      <c r="CW4" s="12">
        <f t="shared" si="3"/>
        <v>0.30438155333974981</v>
      </c>
      <c r="CX4" s="12">
        <f t="shared" si="3"/>
        <v>0.40279013719549928</v>
      </c>
      <c r="CY4" s="12">
        <f t="shared" si="3"/>
        <v>0.50027387017078562</v>
      </c>
      <c r="CZ4" s="12">
        <f t="shared" si="3"/>
        <v>0.59652895670030615</v>
      </c>
      <c r="DA4" s="12">
        <f t="shared" si="3"/>
        <v>0.6912554301380065</v>
      </c>
      <c r="DB4" s="12">
        <f t="shared" si="3"/>
        <v>0.78415808756470406</v>
      </c>
      <c r="DC4" s="12">
        <f t="shared" si="3"/>
        <v>0.87494740975016838</v>
      </c>
      <c r="DD4" s="12">
        <f t="shared" si="3"/>
        <v>0.9633404634027094</v>
      </c>
      <c r="DE4" s="12">
        <f t="shared" si="3"/>
        <v>1.0490617828945412</v>
      </c>
    </row>
    <row r="5" spans="1:109">
      <c r="BD5" s="13" t="s">
        <v>22</v>
      </c>
      <c r="BE5" s="2"/>
      <c r="BF5" s="9">
        <v>0</v>
      </c>
      <c r="BG5" s="9">
        <f>BF5+PI()/16</f>
        <v>0.19634954084936207</v>
      </c>
      <c r="BH5" s="9">
        <f t="shared" ref="BH5:CL5" si="4">BG5+PI()/16</f>
        <v>0.39269908169872414</v>
      </c>
      <c r="BI5" s="9">
        <f t="shared" si="4"/>
        <v>0.58904862254808621</v>
      </c>
      <c r="BJ5" s="9">
        <f t="shared" si="4"/>
        <v>0.78539816339744828</v>
      </c>
      <c r="BK5" s="9">
        <f t="shared" si="4"/>
        <v>0.98174770424681035</v>
      </c>
      <c r="BL5" s="9">
        <f t="shared" si="4"/>
        <v>1.1780972450961724</v>
      </c>
      <c r="BM5" s="9">
        <f t="shared" si="4"/>
        <v>1.3744467859455345</v>
      </c>
      <c r="BN5" s="9">
        <f t="shared" si="4"/>
        <v>1.5707963267948966</v>
      </c>
      <c r="BO5" s="9">
        <f t="shared" si="4"/>
        <v>1.7671458676442586</v>
      </c>
      <c r="BP5" s="9">
        <f t="shared" si="4"/>
        <v>1.9634954084936207</v>
      </c>
      <c r="BQ5" s="9">
        <f t="shared" si="4"/>
        <v>2.1598449493429825</v>
      </c>
      <c r="BR5" s="9">
        <f t="shared" si="4"/>
        <v>2.3561944901923448</v>
      </c>
      <c r="BS5" s="9">
        <f t="shared" si="4"/>
        <v>2.5525440310417071</v>
      </c>
      <c r="BT5" s="9">
        <f t="shared" si="4"/>
        <v>2.7488935718910694</v>
      </c>
      <c r="BU5" s="9">
        <f t="shared" si="4"/>
        <v>2.9452431127404317</v>
      </c>
      <c r="BV5" s="9">
        <f t="shared" si="4"/>
        <v>3.141592653589794</v>
      </c>
      <c r="BW5" s="9">
        <f t="shared" si="4"/>
        <v>3.3379421944391563</v>
      </c>
      <c r="BX5" s="9">
        <f t="shared" si="4"/>
        <v>3.5342917352885186</v>
      </c>
      <c r="BY5" s="9">
        <f t="shared" si="4"/>
        <v>3.7306412761378809</v>
      </c>
      <c r="BZ5" s="9">
        <f t="shared" si="4"/>
        <v>3.9269908169872432</v>
      </c>
      <c r="CA5" s="9">
        <f t="shared" si="4"/>
        <v>4.1233403578366055</v>
      </c>
      <c r="CB5" s="9">
        <f t="shared" si="4"/>
        <v>4.3196898986859678</v>
      </c>
      <c r="CC5" s="9">
        <f t="shared" si="4"/>
        <v>4.51603943953533</v>
      </c>
      <c r="CD5" s="9">
        <f t="shared" si="4"/>
        <v>4.7123889803846923</v>
      </c>
      <c r="CE5" s="9">
        <f t="shared" si="4"/>
        <v>4.9087385212340546</v>
      </c>
      <c r="CF5" s="9">
        <f t="shared" si="4"/>
        <v>5.1050880620834169</v>
      </c>
      <c r="CG5" s="9">
        <f t="shared" si="4"/>
        <v>5.3014376029327792</v>
      </c>
      <c r="CH5" s="9">
        <f t="shared" si="4"/>
        <v>5.4977871437821415</v>
      </c>
      <c r="CI5" s="9">
        <f t="shared" si="4"/>
        <v>5.6941366846315038</v>
      </c>
      <c r="CJ5" s="9">
        <f t="shared" si="4"/>
        <v>5.8904862254808661</v>
      </c>
      <c r="CK5" s="9">
        <f t="shared" si="4"/>
        <v>6.0868357663302284</v>
      </c>
      <c r="CL5" s="9">
        <f t="shared" si="4"/>
        <v>6.2831853071795907</v>
      </c>
      <c r="CM5" s="2"/>
      <c r="CN5" s="2"/>
      <c r="CO5" s="2"/>
      <c r="CP5" s="2"/>
      <c r="CQ5" s="2"/>
      <c r="CR5" s="2"/>
      <c r="CS5" s="2"/>
      <c r="CT5" s="2"/>
      <c r="CU5" s="12">
        <f>PI()-(0*$Z$17/10)</f>
        <v>3.1415926535897931</v>
      </c>
      <c r="CV5" s="12">
        <f>PI()-(1*$Z$17/10)</f>
        <v>3.0857609283591936</v>
      </c>
      <c r="CW5" s="12">
        <f>PI()-(2*$Z$17/10)</f>
        <v>3.029929203128594</v>
      </c>
      <c r="CX5" s="12">
        <f>PI()-(3*$Z$17/10)</f>
        <v>2.9740974778979945</v>
      </c>
      <c r="CY5" s="12">
        <f>PI()-(4*$Z$17/10)</f>
        <v>2.918265752667395</v>
      </c>
      <c r="CZ5" s="12">
        <f>PI()-(5*$Z$17/10)</f>
        <v>2.8624340274367954</v>
      </c>
      <c r="DA5" s="12">
        <f>PI()-(6*$Z$17/10)</f>
        <v>2.8066023022061959</v>
      </c>
      <c r="DB5" s="12">
        <f>PI()-(7*$Z$17/10)</f>
        <v>2.7507705769755963</v>
      </c>
      <c r="DC5" s="12">
        <f>PI()-(8*$Z$17/10)</f>
        <v>2.6949388517449964</v>
      </c>
      <c r="DD5" s="12">
        <f>PI()-(9*$Z$17/10)</f>
        <v>2.6391071265143973</v>
      </c>
      <c r="DE5" s="12">
        <f>PI()-(10*$Z$17/10)</f>
        <v>2.5832754012837973</v>
      </c>
    </row>
    <row r="6" spans="1:109">
      <c r="B6" t="s">
        <v>34</v>
      </c>
    </row>
    <row r="7" spans="1:109">
      <c r="C7" t="s">
        <v>35</v>
      </c>
    </row>
    <row r="8" spans="1:109">
      <c r="C8" t="s">
        <v>36</v>
      </c>
    </row>
    <row r="9" spans="1:109">
      <c r="C9" t="s">
        <v>39</v>
      </c>
    </row>
    <row r="10" spans="1:109">
      <c r="C10" t="s">
        <v>100</v>
      </c>
    </row>
    <row r="11" spans="1:109">
      <c r="C11" s="1" t="s">
        <v>40</v>
      </c>
    </row>
    <row r="12" spans="1:109">
      <c r="C12" s="1" t="s">
        <v>105</v>
      </c>
    </row>
    <row r="13" spans="1:109">
      <c r="C13" t="s">
        <v>106</v>
      </c>
    </row>
    <row r="14" spans="1:109" ht="15.75" thickBot="1"/>
    <row r="15" spans="1:109">
      <c r="A15" s="24"/>
      <c r="B15" s="66" t="s">
        <v>74</v>
      </c>
      <c r="C15" s="67"/>
      <c r="D15" s="68" t="s">
        <v>76</v>
      </c>
      <c r="E15" s="70"/>
      <c r="F15" s="66" t="s">
        <v>77</v>
      </c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7"/>
      <c r="AA15" s="66" t="s">
        <v>75</v>
      </c>
      <c r="AB15" s="67"/>
    </row>
    <row r="16" spans="1:109" ht="18.75" thickBot="1">
      <c r="A16" s="50"/>
      <c r="B16" s="38" t="s">
        <v>0</v>
      </c>
      <c r="C16" s="51" t="s">
        <v>1</v>
      </c>
      <c r="D16" s="52" t="s">
        <v>38</v>
      </c>
      <c r="E16" s="60" t="s">
        <v>3</v>
      </c>
      <c r="F16" s="64" t="s">
        <v>98</v>
      </c>
      <c r="G16" s="55" t="s">
        <v>78</v>
      </c>
      <c r="H16" s="55" t="s">
        <v>79</v>
      </c>
      <c r="I16" s="55" t="s">
        <v>80</v>
      </c>
      <c r="J16" s="55" t="s">
        <v>81</v>
      </c>
      <c r="K16" s="55" t="s">
        <v>82</v>
      </c>
      <c r="L16" s="55" t="s">
        <v>83</v>
      </c>
      <c r="M16" s="55" t="s">
        <v>84</v>
      </c>
      <c r="N16" s="55" t="s">
        <v>85</v>
      </c>
      <c r="O16" s="55" t="s">
        <v>86</v>
      </c>
      <c r="P16" s="55" t="s">
        <v>87</v>
      </c>
      <c r="Q16" s="55" t="s">
        <v>88</v>
      </c>
      <c r="R16" s="55" t="s">
        <v>89</v>
      </c>
      <c r="S16" s="55" t="s">
        <v>90</v>
      </c>
      <c r="T16" s="55" t="s">
        <v>91</v>
      </c>
      <c r="U16" s="55" t="s">
        <v>92</v>
      </c>
      <c r="V16" s="55" t="s">
        <v>93</v>
      </c>
      <c r="W16" s="55" t="s">
        <v>94</v>
      </c>
      <c r="X16" s="55" t="s">
        <v>95</v>
      </c>
      <c r="Y16" s="55" t="s">
        <v>96</v>
      </c>
      <c r="Z16" s="65" t="s">
        <v>97</v>
      </c>
      <c r="AA16" s="57" t="s">
        <v>4</v>
      </c>
      <c r="AB16" s="58" t="s">
        <v>5</v>
      </c>
    </row>
    <row r="17" spans="1:28">
      <c r="A17" s="25" t="s">
        <v>103</v>
      </c>
      <c r="B17" s="18">
        <v>6</v>
      </c>
      <c r="C17" s="47">
        <v>4</v>
      </c>
      <c r="D17" s="43">
        <v>1</v>
      </c>
      <c r="E17" s="61">
        <v>0.25</v>
      </c>
      <c r="F17" s="18">
        <f>ATAN(C17/B17)</f>
        <v>0.5880026035475675</v>
      </c>
      <c r="G17" s="16">
        <f t="shared" ref="G17:Z17" si="5">ATAN(($C$17-($D$17/2)-($E$17/2)*COS(F17))/($B$17-($D$17/2)-($E$17/2)*SIN(F17)))</f>
        <v>0.55884155387077983</v>
      </c>
      <c r="H17" s="16">
        <f t="shared" si="5"/>
        <v>0.55832644618109495</v>
      </c>
      <c r="I17" s="16">
        <f t="shared" si="5"/>
        <v>0.55831741350395803</v>
      </c>
      <c r="J17" s="16">
        <f t="shared" si="5"/>
        <v>0.5583172551323039</v>
      </c>
      <c r="K17" s="16">
        <f t="shared" si="5"/>
        <v>0.55831725235554985</v>
      </c>
      <c r="L17" s="16">
        <f t="shared" si="5"/>
        <v>0.55831725230686458</v>
      </c>
      <c r="M17" s="16">
        <f t="shared" si="5"/>
        <v>0.55831725230601092</v>
      </c>
      <c r="N17" s="16">
        <f t="shared" si="5"/>
        <v>0.55831725230599605</v>
      </c>
      <c r="O17" s="16">
        <f t="shared" si="5"/>
        <v>0.55831725230599571</v>
      </c>
      <c r="P17" s="16">
        <f t="shared" si="5"/>
        <v>0.55831725230599571</v>
      </c>
      <c r="Q17" s="16">
        <f t="shared" si="5"/>
        <v>0.55831725230599571</v>
      </c>
      <c r="R17" s="16">
        <f t="shared" si="5"/>
        <v>0.55831725230599571</v>
      </c>
      <c r="S17" s="16">
        <f t="shared" si="5"/>
        <v>0.55831725230599571</v>
      </c>
      <c r="T17" s="16">
        <f t="shared" si="5"/>
        <v>0.55831725230599571</v>
      </c>
      <c r="U17" s="16">
        <f t="shared" si="5"/>
        <v>0.55831725230599571</v>
      </c>
      <c r="V17" s="16">
        <f t="shared" si="5"/>
        <v>0.55831725230599571</v>
      </c>
      <c r="W17" s="16">
        <f t="shared" si="5"/>
        <v>0.55831725230599571</v>
      </c>
      <c r="X17" s="16">
        <f t="shared" si="5"/>
        <v>0.55831725230599571</v>
      </c>
      <c r="Y17" s="16">
        <f t="shared" si="5"/>
        <v>0.55831725230599571</v>
      </c>
      <c r="Z17" s="47">
        <f t="shared" si="5"/>
        <v>0.55831725230599571</v>
      </c>
      <c r="AA17" s="40">
        <f>DEGREES(Z17)</f>
        <v>31.989222186474283</v>
      </c>
      <c r="AB17" s="36">
        <f>SQRT(B17^2+C17^2+2*(D17/2)^2+(E17/2)^2-2*(D17/2)*(B17+C17)-E17*(B17*SIN(Z17)+C17*COS(Z17))+(D17/2)*E17*(SIN(Z17)+COS(Z17)))</f>
        <v>6.4066431208837065</v>
      </c>
    </row>
    <row r="18" spans="1:28">
      <c r="A18" s="25">
        <v>2</v>
      </c>
      <c r="B18" s="18"/>
      <c r="C18" s="47"/>
      <c r="D18" s="43"/>
      <c r="E18" s="61"/>
      <c r="F18" s="18" t="e">
        <f t="shared" ref="F18:F66" si="6">ATAN(C18/B18)</f>
        <v>#DIV/0!</v>
      </c>
      <c r="G18" s="16" t="e">
        <f t="shared" ref="G18:Z18" si="7">ATAN(($C$17-($D$17/2)-($E$17/2)*COS(F18))/($B$17-($D$17/2)-($E$17/2)*SIN(F18)))</f>
        <v>#DIV/0!</v>
      </c>
      <c r="H18" s="16" t="e">
        <f t="shared" si="7"/>
        <v>#DIV/0!</v>
      </c>
      <c r="I18" s="16" t="e">
        <f t="shared" si="7"/>
        <v>#DIV/0!</v>
      </c>
      <c r="J18" s="16" t="e">
        <f t="shared" si="7"/>
        <v>#DIV/0!</v>
      </c>
      <c r="K18" s="16" t="e">
        <f t="shared" si="7"/>
        <v>#DIV/0!</v>
      </c>
      <c r="L18" s="16" t="e">
        <f t="shared" si="7"/>
        <v>#DIV/0!</v>
      </c>
      <c r="M18" s="16" t="e">
        <f t="shared" si="7"/>
        <v>#DIV/0!</v>
      </c>
      <c r="N18" s="16" t="e">
        <f t="shared" si="7"/>
        <v>#DIV/0!</v>
      </c>
      <c r="O18" s="16" t="e">
        <f t="shared" si="7"/>
        <v>#DIV/0!</v>
      </c>
      <c r="P18" s="16" t="e">
        <f t="shared" si="7"/>
        <v>#DIV/0!</v>
      </c>
      <c r="Q18" s="16" t="e">
        <f t="shared" si="7"/>
        <v>#DIV/0!</v>
      </c>
      <c r="R18" s="16" t="e">
        <f t="shared" si="7"/>
        <v>#DIV/0!</v>
      </c>
      <c r="S18" s="16" t="e">
        <f t="shared" si="7"/>
        <v>#DIV/0!</v>
      </c>
      <c r="T18" s="16" t="e">
        <f t="shared" si="7"/>
        <v>#DIV/0!</v>
      </c>
      <c r="U18" s="16" t="e">
        <f t="shared" si="7"/>
        <v>#DIV/0!</v>
      </c>
      <c r="V18" s="16" t="e">
        <f t="shared" si="7"/>
        <v>#DIV/0!</v>
      </c>
      <c r="W18" s="16" t="e">
        <f t="shared" si="7"/>
        <v>#DIV/0!</v>
      </c>
      <c r="X18" s="16" t="e">
        <f t="shared" si="7"/>
        <v>#DIV/0!</v>
      </c>
      <c r="Y18" s="16" t="e">
        <f t="shared" si="7"/>
        <v>#DIV/0!</v>
      </c>
      <c r="Z18" s="47" t="e">
        <f t="shared" si="7"/>
        <v>#DIV/0!</v>
      </c>
      <c r="AA18" s="40" t="e">
        <f t="shared" ref="AA18:AA66" si="8">DEGREES(Z18)</f>
        <v>#DIV/0!</v>
      </c>
      <c r="AB18" s="36" t="e">
        <f t="shared" ref="AB18:AB66" si="9">SQRT(B18^2+C18^2+2*(D18/2)^2+(E18/2)^2-2*(D18/2)*(B18+C18)-E18*(B18*SIN(Z18)+C18*COS(Z18))+(D18/2)*E18*(SIN(Z18)+COS(Z18)))</f>
        <v>#DIV/0!</v>
      </c>
    </row>
    <row r="19" spans="1:28">
      <c r="A19" s="26">
        <v>3</v>
      </c>
      <c r="B19" s="45"/>
      <c r="C19" s="46"/>
      <c r="D19" s="42"/>
      <c r="E19" s="62"/>
      <c r="F19" s="45" t="e">
        <f t="shared" si="6"/>
        <v>#DIV/0!</v>
      </c>
      <c r="G19" s="15" t="e">
        <f t="shared" ref="G19:Z19" si="10">ATAN(($C$17-($D$17/2)-($E$17/2)*COS(F19))/($B$17-($D$17/2)-($E$17/2)*SIN(F19)))</f>
        <v>#DIV/0!</v>
      </c>
      <c r="H19" s="15" t="e">
        <f t="shared" si="10"/>
        <v>#DIV/0!</v>
      </c>
      <c r="I19" s="15" t="e">
        <f t="shared" si="10"/>
        <v>#DIV/0!</v>
      </c>
      <c r="J19" s="15" t="e">
        <f t="shared" si="10"/>
        <v>#DIV/0!</v>
      </c>
      <c r="K19" s="15" t="e">
        <f t="shared" si="10"/>
        <v>#DIV/0!</v>
      </c>
      <c r="L19" s="15" t="e">
        <f t="shared" si="10"/>
        <v>#DIV/0!</v>
      </c>
      <c r="M19" s="15" t="e">
        <f t="shared" si="10"/>
        <v>#DIV/0!</v>
      </c>
      <c r="N19" s="15" t="e">
        <f t="shared" si="10"/>
        <v>#DIV/0!</v>
      </c>
      <c r="O19" s="15" t="e">
        <f t="shared" si="10"/>
        <v>#DIV/0!</v>
      </c>
      <c r="P19" s="15" t="e">
        <f t="shared" si="10"/>
        <v>#DIV/0!</v>
      </c>
      <c r="Q19" s="15" t="e">
        <f t="shared" si="10"/>
        <v>#DIV/0!</v>
      </c>
      <c r="R19" s="15" t="e">
        <f t="shared" si="10"/>
        <v>#DIV/0!</v>
      </c>
      <c r="S19" s="15" t="e">
        <f t="shared" si="10"/>
        <v>#DIV/0!</v>
      </c>
      <c r="T19" s="15" t="e">
        <f t="shared" si="10"/>
        <v>#DIV/0!</v>
      </c>
      <c r="U19" s="15" t="e">
        <f t="shared" si="10"/>
        <v>#DIV/0!</v>
      </c>
      <c r="V19" s="15" t="e">
        <f t="shared" si="10"/>
        <v>#DIV/0!</v>
      </c>
      <c r="W19" s="15" t="e">
        <f t="shared" si="10"/>
        <v>#DIV/0!</v>
      </c>
      <c r="X19" s="15" t="e">
        <f t="shared" si="10"/>
        <v>#DIV/0!</v>
      </c>
      <c r="Y19" s="15" t="e">
        <f t="shared" si="10"/>
        <v>#DIV/0!</v>
      </c>
      <c r="Z19" s="46" t="e">
        <f t="shared" si="10"/>
        <v>#DIV/0!</v>
      </c>
      <c r="AA19" s="39" t="e">
        <f t="shared" si="8"/>
        <v>#DIV/0!</v>
      </c>
      <c r="AB19" s="37" t="e">
        <f t="shared" si="9"/>
        <v>#DIV/0!</v>
      </c>
    </row>
    <row r="20" spans="1:28">
      <c r="A20" s="26">
        <v>4</v>
      </c>
      <c r="B20" s="45"/>
      <c r="C20" s="46"/>
      <c r="D20" s="42"/>
      <c r="E20" s="62"/>
      <c r="F20" s="45" t="e">
        <f t="shared" si="6"/>
        <v>#DIV/0!</v>
      </c>
      <c r="G20" s="15" t="e">
        <f t="shared" ref="G20:Z20" si="11">ATAN(($C$17-($D$17/2)-($E$17/2)*COS(F20))/($B$17-($D$17/2)-($E$17/2)*SIN(F20)))</f>
        <v>#DIV/0!</v>
      </c>
      <c r="H20" s="15" t="e">
        <f t="shared" si="11"/>
        <v>#DIV/0!</v>
      </c>
      <c r="I20" s="15" t="e">
        <f t="shared" si="11"/>
        <v>#DIV/0!</v>
      </c>
      <c r="J20" s="15" t="e">
        <f t="shared" si="11"/>
        <v>#DIV/0!</v>
      </c>
      <c r="K20" s="15" t="e">
        <f t="shared" si="11"/>
        <v>#DIV/0!</v>
      </c>
      <c r="L20" s="15" t="e">
        <f t="shared" si="11"/>
        <v>#DIV/0!</v>
      </c>
      <c r="M20" s="15" t="e">
        <f t="shared" si="11"/>
        <v>#DIV/0!</v>
      </c>
      <c r="N20" s="15" t="e">
        <f t="shared" si="11"/>
        <v>#DIV/0!</v>
      </c>
      <c r="O20" s="15" t="e">
        <f t="shared" si="11"/>
        <v>#DIV/0!</v>
      </c>
      <c r="P20" s="15" t="e">
        <f t="shared" si="11"/>
        <v>#DIV/0!</v>
      </c>
      <c r="Q20" s="15" t="e">
        <f t="shared" si="11"/>
        <v>#DIV/0!</v>
      </c>
      <c r="R20" s="15" t="e">
        <f t="shared" si="11"/>
        <v>#DIV/0!</v>
      </c>
      <c r="S20" s="15" t="e">
        <f t="shared" si="11"/>
        <v>#DIV/0!</v>
      </c>
      <c r="T20" s="15" t="e">
        <f t="shared" si="11"/>
        <v>#DIV/0!</v>
      </c>
      <c r="U20" s="15" t="e">
        <f t="shared" si="11"/>
        <v>#DIV/0!</v>
      </c>
      <c r="V20" s="15" t="e">
        <f t="shared" si="11"/>
        <v>#DIV/0!</v>
      </c>
      <c r="W20" s="15" t="e">
        <f t="shared" si="11"/>
        <v>#DIV/0!</v>
      </c>
      <c r="X20" s="15" t="e">
        <f t="shared" si="11"/>
        <v>#DIV/0!</v>
      </c>
      <c r="Y20" s="15" t="e">
        <f t="shared" si="11"/>
        <v>#DIV/0!</v>
      </c>
      <c r="Z20" s="46" t="e">
        <f t="shared" si="11"/>
        <v>#DIV/0!</v>
      </c>
      <c r="AA20" s="39" t="e">
        <f t="shared" si="8"/>
        <v>#DIV/0!</v>
      </c>
      <c r="AB20" s="37" t="e">
        <f t="shared" si="9"/>
        <v>#DIV/0!</v>
      </c>
    </row>
    <row r="21" spans="1:28">
      <c r="A21" s="26">
        <v>5</v>
      </c>
      <c r="B21" s="45"/>
      <c r="C21" s="46"/>
      <c r="D21" s="42"/>
      <c r="E21" s="62"/>
      <c r="F21" s="45" t="e">
        <f t="shared" si="6"/>
        <v>#DIV/0!</v>
      </c>
      <c r="G21" s="15" t="e">
        <f t="shared" ref="G21:Z21" si="12">ATAN(($C$17-($D$17/2)-($E$17/2)*COS(F21))/($B$17-($D$17/2)-($E$17/2)*SIN(F21)))</f>
        <v>#DIV/0!</v>
      </c>
      <c r="H21" s="15" t="e">
        <f t="shared" si="12"/>
        <v>#DIV/0!</v>
      </c>
      <c r="I21" s="15" t="e">
        <f t="shared" si="12"/>
        <v>#DIV/0!</v>
      </c>
      <c r="J21" s="15" t="e">
        <f t="shared" si="12"/>
        <v>#DIV/0!</v>
      </c>
      <c r="K21" s="15" t="e">
        <f t="shared" si="12"/>
        <v>#DIV/0!</v>
      </c>
      <c r="L21" s="15" t="e">
        <f t="shared" si="12"/>
        <v>#DIV/0!</v>
      </c>
      <c r="M21" s="15" t="e">
        <f t="shared" si="12"/>
        <v>#DIV/0!</v>
      </c>
      <c r="N21" s="15" t="e">
        <f t="shared" si="12"/>
        <v>#DIV/0!</v>
      </c>
      <c r="O21" s="15" t="e">
        <f t="shared" si="12"/>
        <v>#DIV/0!</v>
      </c>
      <c r="P21" s="15" t="e">
        <f t="shared" si="12"/>
        <v>#DIV/0!</v>
      </c>
      <c r="Q21" s="15" t="e">
        <f t="shared" si="12"/>
        <v>#DIV/0!</v>
      </c>
      <c r="R21" s="15" t="e">
        <f t="shared" si="12"/>
        <v>#DIV/0!</v>
      </c>
      <c r="S21" s="15" t="e">
        <f t="shared" si="12"/>
        <v>#DIV/0!</v>
      </c>
      <c r="T21" s="15" t="e">
        <f t="shared" si="12"/>
        <v>#DIV/0!</v>
      </c>
      <c r="U21" s="15" t="e">
        <f t="shared" si="12"/>
        <v>#DIV/0!</v>
      </c>
      <c r="V21" s="15" t="e">
        <f t="shared" si="12"/>
        <v>#DIV/0!</v>
      </c>
      <c r="W21" s="15" t="e">
        <f t="shared" si="12"/>
        <v>#DIV/0!</v>
      </c>
      <c r="X21" s="15" t="e">
        <f t="shared" si="12"/>
        <v>#DIV/0!</v>
      </c>
      <c r="Y21" s="15" t="e">
        <f t="shared" si="12"/>
        <v>#DIV/0!</v>
      </c>
      <c r="Z21" s="46" t="e">
        <f t="shared" si="12"/>
        <v>#DIV/0!</v>
      </c>
      <c r="AA21" s="39" t="e">
        <f t="shared" si="8"/>
        <v>#DIV/0!</v>
      </c>
      <c r="AB21" s="37" t="e">
        <f t="shared" si="9"/>
        <v>#DIV/0!</v>
      </c>
    </row>
    <row r="22" spans="1:28">
      <c r="A22" s="26">
        <v>6</v>
      </c>
      <c r="B22" s="45"/>
      <c r="C22" s="46"/>
      <c r="D22" s="42"/>
      <c r="E22" s="62"/>
      <c r="F22" s="45" t="e">
        <f t="shared" si="6"/>
        <v>#DIV/0!</v>
      </c>
      <c r="G22" s="15" t="e">
        <f t="shared" ref="G22:Z22" si="13">ATAN(($C$17-($D$17/2)-($E$17/2)*COS(F22))/($B$17-($D$17/2)-($E$17/2)*SIN(F22)))</f>
        <v>#DIV/0!</v>
      </c>
      <c r="H22" s="15" t="e">
        <f t="shared" si="13"/>
        <v>#DIV/0!</v>
      </c>
      <c r="I22" s="15" t="e">
        <f t="shared" si="13"/>
        <v>#DIV/0!</v>
      </c>
      <c r="J22" s="15" t="e">
        <f t="shared" si="13"/>
        <v>#DIV/0!</v>
      </c>
      <c r="K22" s="15" t="e">
        <f t="shared" si="13"/>
        <v>#DIV/0!</v>
      </c>
      <c r="L22" s="15" t="e">
        <f t="shared" si="13"/>
        <v>#DIV/0!</v>
      </c>
      <c r="M22" s="15" t="e">
        <f t="shared" si="13"/>
        <v>#DIV/0!</v>
      </c>
      <c r="N22" s="15" t="e">
        <f t="shared" si="13"/>
        <v>#DIV/0!</v>
      </c>
      <c r="O22" s="15" t="e">
        <f t="shared" si="13"/>
        <v>#DIV/0!</v>
      </c>
      <c r="P22" s="15" t="e">
        <f t="shared" si="13"/>
        <v>#DIV/0!</v>
      </c>
      <c r="Q22" s="15" t="e">
        <f t="shared" si="13"/>
        <v>#DIV/0!</v>
      </c>
      <c r="R22" s="15" t="e">
        <f t="shared" si="13"/>
        <v>#DIV/0!</v>
      </c>
      <c r="S22" s="15" t="e">
        <f t="shared" si="13"/>
        <v>#DIV/0!</v>
      </c>
      <c r="T22" s="15" t="e">
        <f t="shared" si="13"/>
        <v>#DIV/0!</v>
      </c>
      <c r="U22" s="15" t="e">
        <f t="shared" si="13"/>
        <v>#DIV/0!</v>
      </c>
      <c r="V22" s="15" t="e">
        <f t="shared" si="13"/>
        <v>#DIV/0!</v>
      </c>
      <c r="W22" s="15" t="e">
        <f t="shared" si="13"/>
        <v>#DIV/0!</v>
      </c>
      <c r="X22" s="15" t="e">
        <f t="shared" si="13"/>
        <v>#DIV/0!</v>
      </c>
      <c r="Y22" s="15" t="e">
        <f t="shared" si="13"/>
        <v>#DIV/0!</v>
      </c>
      <c r="Z22" s="46" t="e">
        <f t="shared" si="13"/>
        <v>#DIV/0!</v>
      </c>
      <c r="AA22" s="39" t="e">
        <f t="shared" si="8"/>
        <v>#DIV/0!</v>
      </c>
      <c r="AB22" s="37" t="e">
        <f t="shared" si="9"/>
        <v>#DIV/0!</v>
      </c>
    </row>
    <row r="23" spans="1:28">
      <c r="A23" s="26">
        <v>7</v>
      </c>
      <c r="B23" s="45"/>
      <c r="C23" s="46"/>
      <c r="D23" s="42"/>
      <c r="E23" s="62"/>
      <c r="F23" s="45" t="e">
        <f t="shared" si="6"/>
        <v>#DIV/0!</v>
      </c>
      <c r="G23" s="15" t="e">
        <f t="shared" ref="G23:Z23" si="14">ATAN(($C$17-($D$17/2)-($E$17/2)*COS(F23))/($B$17-($D$17/2)-($E$17/2)*SIN(F23)))</f>
        <v>#DIV/0!</v>
      </c>
      <c r="H23" s="15" t="e">
        <f t="shared" si="14"/>
        <v>#DIV/0!</v>
      </c>
      <c r="I23" s="15" t="e">
        <f t="shared" si="14"/>
        <v>#DIV/0!</v>
      </c>
      <c r="J23" s="15" t="e">
        <f t="shared" si="14"/>
        <v>#DIV/0!</v>
      </c>
      <c r="K23" s="15" t="e">
        <f t="shared" si="14"/>
        <v>#DIV/0!</v>
      </c>
      <c r="L23" s="15" t="e">
        <f t="shared" si="14"/>
        <v>#DIV/0!</v>
      </c>
      <c r="M23" s="15" t="e">
        <f t="shared" si="14"/>
        <v>#DIV/0!</v>
      </c>
      <c r="N23" s="15" t="e">
        <f t="shared" si="14"/>
        <v>#DIV/0!</v>
      </c>
      <c r="O23" s="15" t="e">
        <f t="shared" si="14"/>
        <v>#DIV/0!</v>
      </c>
      <c r="P23" s="15" t="e">
        <f t="shared" si="14"/>
        <v>#DIV/0!</v>
      </c>
      <c r="Q23" s="15" t="e">
        <f t="shared" si="14"/>
        <v>#DIV/0!</v>
      </c>
      <c r="R23" s="15" t="e">
        <f t="shared" si="14"/>
        <v>#DIV/0!</v>
      </c>
      <c r="S23" s="15" t="e">
        <f t="shared" si="14"/>
        <v>#DIV/0!</v>
      </c>
      <c r="T23" s="15" t="e">
        <f t="shared" si="14"/>
        <v>#DIV/0!</v>
      </c>
      <c r="U23" s="15" t="e">
        <f t="shared" si="14"/>
        <v>#DIV/0!</v>
      </c>
      <c r="V23" s="15" t="e">
        <f t="shared" si="14"/>
        <v>#DIV/0!</v>
      </c>
      <c r="W23" s="15" t="e">
        <f t="shared" si="14"/>
        <v>#DIV/0!</v>
      </c>
      <c r="X23" s="15" t="e">
        <f t="shared" si="14"/>
        <v>#DIV/0!</v>
      </c>
      <c r="Y23" s="15" t="e">
        <f t="shared" si="14"/>
        <v>#DIV/0!</v>
      </c>
      <c r="Z23" s="46" t="e">
        <f t="shared" si="14"/>
        <v>#DIV/0!</v>
      </c>
      <c r="AA23" s="39" t="e">
        <f t="shared" si="8"/>
        <v>#DIV/0!</v>
      </c>
      <c r="AB23" s="37" t="e">
        <f t="shared" si="9"/>
        <v>#DIV/0!</v>
      </c>
    </row>
    <row r="24" spans="1:28">
      <c r="A24" s="26">
        <v>8</v>
      </c>
      <c r="B24" s="45"/>
      <c r="C24" s="46"/>
      <c r="D24" s="42"/>
      <c r="E24" s="62"/>
      <c r="F24" s="45" t="e">
        <f t="shared" si="6"/>
        <v>#DIV/0!</v>
      </c>
      <c r="G24" s="15" t="e">
        <f t="shared" ref="G24:Z24" si="15">ATAN(($C$17-($D$17/2)-($E$17/2)*COS(F24))/($B$17-($D$17/2)-($E$17/2)*SIN(F24)))</f>
        <v>#DIV/0!</v>
      </c>
      <c r="H24" s="15" t="e">
        <f t="shared" si="15"/>
        <v>#DIV/0!</v>
      </c>
      <c r="I24" s="15" t="e">
        <f t="shared" si="15"/>
        <v>#DIV/0!</v>
      </c>
      <c r="J24" s="15" t="e">
        <f t="shared" si="15"/>
        <v>#DIV/0!</v>
      </c>
      <c r="K24" s="15" t="e">
        <f t="shared" si="15"/>
        <v>#DIV/0!</v>
      </c>
      <c r="L24" s="15" t="e">
        <f t="shared" si="15"/>
        <v>#DIV/0!</v>
      </c>
      <c r="M24" s="15" t="e">
        <f t="shared" si="15"/>
        <v>#DIV/0!</v>
      </c>
      <c r="N24" s="15" t="e">
        <f t="shared" si="15"/>
        <v>#DIV/0!</v>
      </c>
      <c r="O24" s="15" t="e">
        <f t="shared" si="15"/>
        <v>#DIV/0!</v>
      </c>
      <c r="P24" s="15" t="e">
        <f t="shared" si="15"/>
        <v>#DIV/0!</v>
      </c>
      <c r="Q24" s="15" t="e">
        <f t="shared" si="15"/>
        <v>#DIV/0!</v>
      </c>
      <c r="R24" s="15" t="e">
        <f t="shared" si="15"/>
        <v>#DIV/0!</v>
      </c>
      <c r="S24" s="15" t="e">
        <f t="shared" si="15"/>
        <v>#DIV/0!</v>
      </c>
      <c r="T24" s="15" t="e">
        <f t="shared" si="15"/>
        <v>#DIV/0!</v>
      </c>
      <c r="U24" s="15" t="e">
        <f t="shared" si="15"/>
        <v>#DIV/0!</v>
      </c>
      <c r="V24" s="15" t="e">
        <f t="shared" si="15"/>
        <v>#DIV/0!</v>
      </c>
      <c r="W24" s="15" t="e">
        <f t="shared" si="15"/>
        <v>#DIV/0!</v>
      </c>
      <c r="X24" s="15" t="e">
        <f t="shared" si="15"/>
        <v>#DIV/0!</v>
      </c>
      <c r="Y24" s="15" t="e">
        <f t="shared" si="15"/>
        <v>#DIV/0!</v>
      </c>
      <c r="Z24" s="46" t="e">
        <f t="shared" si="15"/>
        <v>#DIV/0!</v>
      </c>
      <c r="AA24" s="39" t="e">
        <f t="shared" si="8"/>
        <v>#DIV/0!</v>
      </c>
      <c r="AB24" s="37" t="e">
        <f t="shared" si="9"/>
        <v>#DIV/0!</v>
      </c>
    </row>
    <row r="25" spans="1:28">
      <c r="A25" s="26">
        <v>9</v>
      </c>
      <c r="B25" s="45"/>
      <c r="C25" s="46"/>
      <c r="D25" s="42"/>
      <c r="E25" s="62"/>
      <c r="F25" s="45" t="e">
        <f t="shared" si="6"/>
        <v>#DIV/0!</v>
      </c>
      <c r="G25" s="15" t="e">
        <f t="shared" ref="G25:Z25" si="16">ATAN(($C$17-($D$17/2)-($E$17/2)*COS(F25))/($B$17-($D$17/2)-($E$17/2)*SIN(F25)))</f>
        <v>#DIV/0!</v>
      </c>
      <c r="H25" s="15" t="e">
        <f t="shared" si="16"/>
        <v>#DIV/0!</v>
      </c>
      <c r="I25" s="15" t="e">
        <f t="shared" si="16"/>
        <v>#DIV/0!</v>
      </c>
      <c r="J25" s="15" t="e">
        <f t="shared" si="16"/>
        <v>#DIV/0!</v>
      </c>
      <c r="K25" s="15" t="e">
        <f t="shared" si="16"/>
        <v>#DIV/0!</v>
      </c>
      <c r="L25" s="15" t="e">
        <f t="shared" si="16"/>
        <v>#DIV/0!</v>
      </c>
      <c r="M25" s="15" t="e">
        <f t="shared" si="16"/>
        <v>#DIV/0!</v>
      </c>
      <c r="N25" s="15" t="e">
        <f t="shared" si="16"/>
        <v>#DIV/0!</v>
      </c>
      <c r="O25" s="15" t="e">
        <f t="shared" si="16"/>
        <v>#DIV/0!</v>
      </c>
      <c r="P25" s="15" t="e">
        <f t="shared" si="16"/>
        <v>#DIV/0!</v>
      </c>
      <c r="Q25" s="15" t="e">
        <f t="shared" si="16"/>
        <v>#DIV/0!</v>
      </c>
      <c r="R25" s="15" t="e">
        <f t="shared" si="16"/>
        <v>#DIV/0!</v>
      </c>
      <c r="S25" s="15" t="e">
        <f t="shared" si="16"/>
        <v>#DIV/0!</v>
      </c>
      <c r="T25" s="15" t="e">
        <f t="shared" si="16"/>
        <v>#DIV/0!</v>
      </c>
      <c r="U25" s="15" t="e">
        <f t="shared" si="16"/>
        <v>#DIV/0!</v>
      </c>
      <c r="V25" s="15" t="e">
        <f t="shared" si="16"/>
        <v>#DIV/0!</v>
      </c>
      <c r="W25" s="15" t="e">
        <f t="shared" si="16"/>
        <v>#DIV/0!</v>
      </c>
      <c r="X25" s="15" t="e">
        <f t="shared" si="16"/>
        <v>#DIV/0!</v>
      </c>
      <c r="Y25" s="15" t="e">
        <f t="shared" si="16"/>
        <v>#DIV/0!</v>
      </c>
      <c r="Z25" s="46" t="e">
        <f t="shared" si="16"/>
        <v>#DIV/0!</v>
      </c>
      <c r="AA25" s="39" t="e">
        <f t="shared" si="8"/>
        <v>#DIV/0!</v>
      </c>
      <c r="AB25" s="37" t="e">
        <f t="shared" si="9"/>
        <v>#DIV/0!</v>
      </c>
    </row>
    <row r="26" spans="1:28">
      <c r="A26" s="26">
        <v>10</v>
      </c>
      <c r="B26" s="45"/>
      <c r="C26" s="46"/>
      <c r="D26" s="42"/>
      <c r="E26" s="62"/>
      <c r="F26" s="45" t="e">
        <f t="shared" si="6"/>
        <v>#DIV/0!</v>
      </c>
      <c r="G26" s="15" t="e">
        <f t="shared" ref="G26:Z26" si="17">ATAN(($C$17-($D$17/2)-($E$17/2)*COS(F26))/($B$17-($D$17/2)-($E$17/2)*SIN(F26)))</f>
        <v>#DIV/0!</v>
      </c>
      <c r="H26" s="15" t="e">
        <f t="shared" si="17"/>
        <v>#DIV/0!</v>
      </c>
      <c r="I26" s="15" t="e">
        <f t="shared" si="17"/>
        <v>#DIV/0!</v>
      </c>
      <c r="J26" s="15" t="e">
        <f t="shared" si="17"/>
        <v>#DIV/0!</v>
      </c>
      <c r="K26" s="15" t="e">
        <f t="shared" si="17"/>
        <v>#DIV/0!</v>
      </c>
      <c r="L26" s="15" t="e">
        <f t="shared" si="17"/>
        <v>#DIV/0!</v>
      </c>
      <c r="M26" s="15" t="e">
        <f t="shared" si="17"/>
        <v>#DIV/0!</v>
      </c>
      <c r="N26" s="15" t="e">
        <f t="shared" si="17"/>
        <v>#DIV/0!</v>
      </c>
      <c r="O26" s="15" t="e">
        <f t="shared" si="17"/>
        <v>#DIV/0!</v>
      </c>
      <c r="P26" s="15" t="e">
        <f t="shared" si="17"/>
        <v>#DIV/0!</v>
      </c>
      <c r="Q26" s="15" t="e">
        <f t="shared" si="17"/>
        <v>#DIV/0!</v>
      </c>
      <c r="R26" s="15" t="e">
        <f t="shared" si="17"/>
        <v>#DIV/0!</v>
      </c>
      <c r="S26" s="15" t="e">
        <f t="shared" si="17"/>
        <v>#DIV/0!</v>
      </c>
      <c r="T26" s="15" t="e">
        <f t="shared" si="17"/>
        <v>#DIV/0!</v>
      </c>
      <c r="U26" s="15" t="e">
        <f t="shared" si="17"/>
        <v>#DIV/0!</v>
      </c>
      <c r="V26" s="15" t="e">
        <f t="shared" si="17"/>
        <v>#DIV/0!</v>
      </c>
      <c r="W26" s="15" t="e">
        <f t="shared" si="17"/>
        <v>#DIV/0!</v>
      </c>
      <c r="X26" s="15" t="e">
        <f t="shared" si="17"/>
        <v>#DIV/0!</v>
      </c>
      <c r="Y26" s="15" t="e">
        <f t="shared" si="17"/>
        <v>#DIV/0!</v>
      </c>
      <c r="Z26" s="46" t="e">
        <f t="shared" si="17"/>
        <v>#DIV/0!</v>
      </c>
      <c r="AA26" s="39" t="e">
        <f t="shared" si="8"/>
        <v>#DIV/0!</v>
      </c>
      <c r="AB26" s="37" t="e">
        <f t="shared" si="9"/>
        <v>#DIV/0!</v>
      </c>
    </row>
    <row r="27" spans="1:28">
      <c r="A27" s="26">
        <v>11</v>
      </c>
      <c r="B27" s="45"/>
      <c r="C27" s="46"/>
      <c r="D27" s="42"/>
      <c r="E27" s="62"/>
      <c r="F27" s="45" t="e">
        <f t="shared" si="6"/>
        <v>#DIV/0!</v>
      </c>
      <c r="G27" s="15" t="e">
        <f t="shared" ref="G27:Z27" si="18">ATAN(($C$17-($D$17/2)-($E$17/2)*COS(F27))/($B$17-($D$17/2)-($E$17/2)*SIN(F27)))</f>
        <v>#DIV/0!</v>
      </c>
      <c r="H27" s="15" t="e">
        <f t="shared" si="18"/>
        <v>#DIV/0!</v>
      </c>
      <c r="I27" s="15" t="e">
        <f t="shared" si="18"/>
        <v>#DIV/0!</v>
      </c>
      <c r="J27" s="15" t="e">
        <f t="shared" si="18"/>
        <v>#DIV/0!</v>
      </c>
      <c r="K27" s="15" t="e">
        <f t="shared" si="18"/>
        <v>#DIV/0!</v>
      </c>
      <c r="L27" s="15" t="e">
        <f t="shared" si="18"/>
        <v>#DIV/0!</v>
      </c>
      <c r="M27" s="15" t="e">
        <f t="shared" si="18"/>
        <v>#DIV/0!</v>
      </c>
      <c r="N27" s="15" t="e">
        <f t="shared" si="18"/>
        <v>#DIV/0!</v>
      </c>
      <c r="O27" s="15" t="e">
        <f t="shared" si="18"/>
        <v>#DIV/0!</v>
      </c>
      <c r="P27" s="15" t="e">
        <f t="shared" si="18"/>
        <v>#DIV/0!</v>
      </c>
      <c r="Q27" s="15" t="e">
        <f t="shared" si="18"/>
        <v>#DIV/0!</v>
      </c>
      <c r="R27" s="15" t="e">
        <f t="shared" si="18"/>
        <v>#DIV/0!</v>
      </c>
      <c r="S27" s="15" t="e">
        <f t="shared" si="18"/>
        <v>#DIV/0!</v>
      </c>
      <c r="T27" s="15" t="e">
        <f t="shared" si="18"/>
        <v>#DIV/0!</v>
      </c>
      <c r="U27" s="15" t="e">
        <f t="shared" si="18"/>
        <v>#DIV/0!</v>
      </c>
      <c r="V27" s="15" t="e">
        <f t="shared" si="18"/>
        <v>#DIV/0!</v>
      </c>
      <c r="W27" s="15" t="e">
        <f t="shared" si="18"/>
        <v>#DIV/0!</v>
      </c>
      <c r="X27" s="15" t="e">
        <f t="shared" si="18"/>
        <v>#DIV/0!</v>
      </c>
      <c r="Y27" s="15" t="e">
        <f t="shared" si="18"/>
        <v>#DIV/0!</v>
      </c>
      <c r="Z27" s="46" t="e">
        <f t="shared" si="18"/>
        <v>#DIV/0!</v>
      </c>
      <c r="AA27" s="39" t="e">
        <f t="shared" si="8"/>
        <v>#DIV/0!</v>
      </c>
      <c r="AB27" s="37" t="e">
        <f t="shared" si="9"/>
        <v>#DIV/0!</v>
      </c>
    </row>
    <row r="28" spans="1:28">
      <c r="A28" s="26">
        <v>12</v>
      </c>
      <c r="B28" s="45"/>
      <c r="C28" s="46"/>
      <c r="D28" s="42"/>
      <c r="E28" s="62"/>
      <c r="F28" s="45" t="e">
        <f t="shared" si="6"/>
        <v>#DIV/0!</v>
      </c>
      <c r="G28" s="15" t="e">
        <f t="shared" ref="G28:Z28" si="19">ATAN(($C$17-($D$17/2)-($E$17/2)*COS(F28))/($B$17-($D$17/2)-($E$17/2)*SIN(F28)))</f>
        <v>#DIV/0!</v>
      </c>
      <c r="H28" s="15" t="e">
        <f t="shared" si="19"/>
        <v>#DIV/0!</v>
      </c>
      <c r="I28" s="15" t="e">
        <f t="shared" si="19"/>
        <v>#DIV/0!</v>
      </c>
      <c r="J28" s="15" t="e">
        <f t="shared" si="19"/>
        <v>#DIV/0!</v>
      </c>
      <c r="K28" s="15" t="e">
        <f t="shared" si="19"/>
        <v>#DIV/0!</v>
      </c>
      <c r="L28" s="15" t="e">
        <f t="shared" si="19"/>
        <v>#DIV/0!</v>
      </c>
      <c r="M28" s="15" t="e">
        <f t="shared" si="19"/>
        <v>#DIV/0!</v>
      </c>
      <c r="N28" s="15" t="e">
        <f t="shared" si="19"/>
        <v>#DIV/0!</v>
      </c>
      <c r="O28" s="15" t="e">
        <f t="shared" si="19"/>
        <v>#DIV/0!</v>
      </c>
      <c r="P28" s="15" t="e">
        <f t="shared" si="19"/>
        <v>#DIV/0!</v>
      </c>
      <c r="Q28" s="15" t="e">
        <f t="shared" si="19"/>
        <v>#DIV/0!</v>
      </c>
      <c r="R28" s="15" t="e">
        <f t="shared" si="19"/>
        <v>#DIV/0!</v>
      </c>
      <c r="S28" s="15" t="e">
        <f t="shared" si="19"/>
        <v>#DIV/0!</v>
      </c>
      <c r="T28" s="15" t="e">
        <f t="shared" si="19"/>
        <v>#DIV/0!</v>
      </c>
      <c r="U28" s="15" t="e">
        <f t="shared" si="19"/>
        <v>#DIV/0!</v>
      </c>
      <c r="V28" s="15" t="e">
        <f t="shared" si="19"/>
        <v>#DIV/0!</v>
      </c>
      <c r="W28" s="15" t="e">
        <f t="shared" si="19"/>
        <v>#DIV/0!</v>
      </c>
      <c r="X28" s="15" t="e">
        <f t="shared" si="19"/>
        <v>#DIV/0!</v>
      </c>
      <c r="Y28" s="15" t="e">
        <f t="shared" si="19"/>
        <v>#DIV/0!</v>
      </c>
      <c r="Z28" s="46" t="e">
        <f t="shared" si="19"/>
        <v>#DIV/0!</v>
      </c>
      <c r="AA28" s="39" t="e">
        <f t="shared" si="8"/>
        <v>#DIV/0!</v>
      </c>
      <c r="AB28" s="37" t="e">
        <f t="shared" si="9"/>
        <v>#DIV/0!</v>
      </c>
    </row>
    <row r="29" spans="1:28">
      <c r="A29" s="26">
        <v>13</v>
      </c>
      <c r="B29" s="45"/>
      <c r="C29" s="46"/>
      <c r="D29" s="42"/>
      <c r="E29" s="62"/>
      <c r="F29" s="45" t="e">
        <f t="shared" si="6"/>
        <v>#DIV/0!</v>
      </c>
      <c r="G29" s="15" t="e">
        <f t="shared" ref="G29:Z29" si="20">ATAN(($C$17-($D$17/2)-($E$17/2)*COS(F29))/($B$17-($D$17/2)-($E$17/2)*SIN(F29)))</f>
        <v>#DIV/0!</v>
      </c>
      <c r="H29" s="15" t="e">
        <f t="shared" si="20"/>
        <v>#DIV/0!</v>
      </c>
      <c r="I29" s="15" t="e">
        <f t="shared" si="20"/>
        <v>#DIV/0!</v>
      </c>
      <c r="J29" s="15" t="e">
        <f t="shared" si="20"/>
        <v>#DIV/0!</v>
      </c>
      <c r="K29" s="15" t="e">
        <f t="shared" si="20"/>
        <v>#DIV/0!</v>
      </c>
      <c r="L29" s="15" t="e">
        <f t="shared" si="20"/>
        <v>#DIV/0!</v>
      </c>
      <c r="M29" s="15" t="e">
        <f t="shared" si="20"/>
        <v>#DIV/0!</v>
      </c>
      <c r="N29" s="15" t="e">
        <f t="shared" si="20"/>
        <v>#DIV/0!</v>
      </c>
      <c r="O29" s="15" t="e">
        <f t="shared" si="20"/>
        <v>#DIV/0!</v>
      </c>
      <c r="P29" s="15" t="e">
        <f t="shared" si="20"/>
        <v>#DIV/0!</v>
      </c>
      <c r="Q29" s="15" t="e">
        <f t="shared" si="20"/>
        <v>#DIV/0!</v>
      </c>
      <c r="R29" s="15" t="e">
        <f t="shared" si="20"/>
        <v>#DIV/0!</v>
      </c>
      <c r="S29" s="15" t="e">
        <f t="shared" si="20"/>
        <v>#DIV/0!</v>
      </c>
      <c r="T29" s="15" t="e">
        <f t="shared" si="20"/>
        <v>#DIV/0!</v>
      </c>
      <c r="U29" s="15" t="e">
        <f t="shared" si="20"/>
        <v>#DIV/0!</v>
      </c>
      <c r="V29" s="15" t="e">
        <f t="shared" si="20"/>
        <v>#DIV/0!</v>
      </c>
      <c r="W29" s="15" t="e">
        <f t="shared" si="20"/>
        <v>#DIV/0!</v>
      </c>
      <c r="X29" s="15" t="e">
        <f t="shared" si="20"/>
        <v>#DIV/0!</v>
      </c>
      <c r="Y29" s="15" t="e">
        <f t="shared" si="20"/>
        <v>#DIV/0!</v>
      </c>
      <c r="Z29" s="46" t="e">
        <f t="shared" si="20"/>
        <v>#DIV/0!</v>
      </c>
      <c r="AA29" s="39" t="e">
        <f t="shared" si="8"/>
        <v>#DIV/0!</v>
      </c>
      <c r="AB29" s="37" t="e">
        <f t="shared" si="9"/>
        <v>#DIV/0!</v>
      </c>
    </row>
    <row r="30" spans="1:28">
      <c r="A30" s="26">
        <v>14</v>
      </c>
      <c r="B30" s="45"/>
      <c r="C30" s="46"/>
      <c r="D30" s="42"/>
      <c r="E30" s="62"/>
      <c r="F30" s="45" t="e">
        <f t="shared" si="6"/>
        <v>#DIV/0!</v>
      </c>
      <c r="G30" s="15" t="e">
        <f t="shared" ref="G30:Z30" si="21">ATAN(($C$17-($D$17/2)-($E$17/2)*COS(F30))/($B$17-($D$17/2)-($E$17/2)*SIN(F30)))</f>
        <v>#DIV/0!</v>
      </c>
      <c r="H30" s="15" t="e">
        <f t="shared" si="21"/>
        <v>#DIV/0!</v>
      </c>
      <c r="I30" s="15" t="e">
        <f t="shared" si="21"/>
        <v>#DIV/0!</v>
      </c>
      <c r="J30" s="15" t="e">
        <f t="shared" si="21"/>
        <v>#DIV/0!</v>
      </c>
      <c r="K30" s="15" t="e">
        <f t="shared" si="21"/>
        <v>#DIV/0!</v>
      </c>
      <c r="L30" s="15" t="e">
        <f t="shared" si="21"/>
        <v>#DIV/0!</v>
      </c>
      <c r="M30" s="15" t="e">
        <f t="shared" si="21"/>
        <v>#DIV/0!</v>
      </c>
      <c r="N30" s="15" t="e">
        <f t="shared" si="21"/>
        <v>#DIV/0!</v>
      </c>
      <c r="O30" s="15" t="e">
        <f t="shared" si="21"/>
        <v>#DIV/0!</v>
      </c>
      <c r="P30" s="15" t="e">
        <f t="shared" si="21"/>
        <v>#DIV/0!</v>
      </c>
      <c r="Q30" s="15" t="e">
        <f t="shared" si="21"/>
        <v>#DIV/0!</v>
      </c>
      <c r="R30" s="15" t="e">
        <f t="shared" si="21"/>
        <v>#DIV/0!</v>
      </c>
      <c r="S30" s="15" t="e">
        <f t="shared" si="21"/>
        <v>#DIV/0!</v>
      </c>
      <c r="T30" s="15" t="e">
        <f t="shared" si="21"/>
        <v>#DIV/0!</v>
      </c>
      <c r="U30" s="15" t="e">
        <f t="shared" si="21"/>
        <v>#DIV/0!</v>
      </c>
      <c r="V30" s="15" t="e">
        <f t="shared" si="21"/>
        <v>#DIV/0!</v>
      </c>
      <c r="W30" s="15" t="e">
        <f t="shared" si="21"/>
        <v>#DIV/0!</v>
      </c>
      <c r="X30" s="15" t="e">
        <f t="shared" si="21"/>
        <v>#DIV/0!</v>
      </c>
      <c r="Y30" s="15" t="e">
        <f t="shared" si="21"/>
        <v>#DIV/0!</v>
      </c>
      <c r="Z30" s="46" t="e">
        <f t="shared" si="21"/>
        <v>#DIV/0!</v>
      </c>
      <c r="AA30" s="39" t="e">
        <f t="shared" si="8"/>
        <v>#DIV/0!</v>
      </c>
      <c r="AB30" s="37" t="e">
        <f t="shared" si="9"/>
        <v>#DIV/0!</v>
      </c>
    </row>
    <row r="31" spans="1:28">
      <c r="A31" s="26">
        <v>15</v>
      </c>
      <c r="B31" s="45"/>
      <c r="C31" s="46"/>
      <c r="D31" s="42"/>
      <c r="E31" s="62"/>
      <c r="F31" s="45" t="e">
        <f t="shared" si="6"/>
        <v>#DIV/0!</v>
      </c>
      <c r="G31" s="15" t="e">
        <f t="shared" ref="G31:Z31" si="22">ATAN(($C$17-($D$17/2)-($E$17/2)*COS(F31))/($B$17-($D$17/2)-($E$17/2)*SIN(F31)))</f>
        <v>#DIV/0!</v>
      </c>
      <c r="H31" s="15" t="e">
        <f t="shared" si="22"/>
        <v>#DIV/0!</v>
      </c>
      <c r="I31" s="15" t="e">
        <f t="shared" si="22"/>
        <v>#DIV/0!</v>
      </c>
      <c r="J31" s="15" t="e">
        <f t="shared" si="22"/>
        <v>#DIV/0!</v>
      </c>
      <c r="K31" s="15" t="e">
        <f t="shared" si="22"/>
        <v>#DIV/0!</v>
      </c>
      <c r="L31" s="15" t="e">
        <f t="shared" si="22"/>
        <v>#DIV/0!</v>
      </c>
      <c r="M31" s="15" t="e">
        <f t="shared" si="22"/>
        <v>#DIV/0!</v>
      </c>
      <c r="N31" s="15" t="e">
        <f t="shared" si="22"/>
        <v>#DIV/0!</v>
      </c>
      <c r="O31" s="15" t="e">
        <f t="shared" si="22"/>
        <v>#DIV/0!</v>
      </c>
      <c r="P31" s="15" t="e">
        <f t="shared" si="22"/>
        <v>#DIV/0!</v>
      </c>
      <c r="Q31" s="15" t="e">
        <f t="shared" si="22"/>
        <v>#DIV/0!</v>
      </c>
      <c r="R31" s="15" t="e">
        <f t="shared" si="22"/>
        <v>#DIV/0!</v>
      </c>
      <c r="S31" s="15" t="e">
        <f t="shared" si="22"/>
        <v>#DIV/0!</v>
      </c>
      <c r="T31" s="15" t="e">
        <f t="shared" si="22"/>
        <v>#DIV/0!</v>
      </c>
      <c r="U31" s="15" t="e">
        <f t="shared" si="22"/>
        <v>#DIV/0!</v>
      </c>
      <c r="V31" s="15" t="e">
        <f t="shared" si="22"/>
        <v>#DIV/0!</v>
      </c>
      <c r="W31" s="15" t="e">
        <f t="shared" si="22"/>
        <v>#DIV/0!</v>
      </c>
      <c r="X31" s="15" t="e">
        <f t="shared" si="22"/>
        <v>#DIV/0!</v>
      </c>
      <c r="Y31" s="15" t="e">
        <f t="shared" si="22"/>
        <v>#DIV/0!</v>
      </c>
      <c r="Z31" s="46" t="e">
        <f t="shared" si="22"/>
        <v>#DIV/0!</v>
      </c>
      <c r="AA31" s="39" t="e">
        <f t="shared" si="8"/>
        <v>#DIV/0!</v>
      </c>
      <c r="AB31" s="37" t="e">
        <f t="shared" si="9"/>
        <v>#DIV/0!</v>
      </c>
    </row>
    <row r="32" spans="1:28">
      <c r="A32" s="26">
        <v>16</v>
      </c>
      <c r="B32" s="45"/>
      <c r="C32" s="46"/>
      <c r="D32" s="42"/>
      <c r="E32" s="62"/>
      <c r="F32" s="45" t="e">
        <f t="shared" si="6"/>
        <v>#DIV/0!</v>
      </c>
      <c r="G32" s="15" t="e">
        <f t="shared" ref="G32:Z32" si="23">ATAN(($C$17-($D$17/2)-($E$17/2)*COS(F32))/($B$17-($D$17/2)-($E$17/2)*SIN(F32)))</f>
        <v>#DIV/0!</v>
      </c>
      <c r="H32" s="15" t="e">
        <f t="shared" si="23"/>
        <v>#DIV/0!</v>
      </c>
      <c r="I32" s="15" t="e">
        <f t="shared" si="23"/>
        <v>#DIV/0!</v>
      </c>
      <c r="J32" s="15" t="e">
        <f t="shared" si="23"/>
        <v>#DIV/0!</v>
      </c>
      <c r="K32" s="15" t="e">
        <f t="shared" si="23"/>
        <v>#DIV/0!</v>
      </c>
      <c r="L32" s="15" t="e">
        <f t="shared" si="23"/>
        <v>#DIV/0!</v>
      </c>
      <c r="M32" s="15" t="e">
        <f t="shared" si="23"/>
        <v>#DIV/0!</v>
      </c>
      <c r="N32" s="15" t="e">
        <f t="shared" si="23"/>
        <v>#DIV/0!</v>
      </c>
      <c r="O32" s="15" t="e">
        <f t="shared" si="23"/>
        <v>#DIV/0!</v>
      </c>
      <c r="P32" s="15" t="e">
        <f t="shared" si="23"/>
        <v>#DIV/0!</v>
      </c>
      <c r="Q32" s="15" t="e">
        <f t="shared" si="23"/>
        <v>#DIV/0!</v>
      </c>
      <c r="R32" s="15" t="e">
        <f t="shared" si="23"/>
        <v>#DIV/0!</v>
      </c>
      <c r="S32" s="15" t="e">
        <f t="shared" si="23"/>
        <v>#DIV/0!</v>
      </c>
      <c r="T32" s="15" t="e">
        <f t="shared" si="23"/>
        <v>#DIV/0!</v>
      </c>
      <c r="U32" s="15" t="e">
        <f t="shared" si="23"/>
        <v>#DIV/0!</v>
      </c>
      <c r="V32" s="15" t="e">
        <f t="shared" si="23"/>
        <v>#DIV/0!</v>
      </c>
      <c r="W32" s="15" t="e">
        <f t="shared" si="23"/>
        <v>#DIV/0!</v>
      </c>
      <c r="X32" s="15" t="e">
        <f t="shared" si="23"/>
        <v>#DIV/0!</v>
      </c>
      <c r="Y32" s="15" t="e">
        <f t="shared" si="23"/>
        <v>#DIV/0!</v>
      </c>
      <c r="Z32" s="46" t="e">
        <f t="shared" si="23"/>
        <v>#DIV/0!</v>
      </c>
      <c r="AA32" s="39" t="e">
        <f t="shared" si="8"/>
        <v>#DIV/0!</v>
      </c>
      <c r="AB32" s="37" t="e">
        <f t="shared" si="9"/>
        <v>#DIV/0!</v>
      </c>
    </row>
    <row r="33" spans="1:28">
      <c r="A33" s="26">
        <v>17</v>
      </c>
      <c r="B33" s="45"/>
      <c r="C33" s="46"/>
      <c r="D33" s="42"/>
      <c r="E33" s="62"/>
      <c r="F33" s="45" t="e">
        <f t="shared" si="6"/>
        <v>#DIV/0!</v>
      </c>
      <c r="G33" s="15" t="e">
        <f t="shared" ref="G33:Z33" si="24">ATAN(($C$17-($D$17/2)-($E$17/2)*COS(F33))/($B$17-($D$17/2)-($E$17/2)*SIN(F33)))</f>
        <v>#DIV/0!</v>
      </c>
      <c r="H33" s="15" t="e">
        <f t="shared" si="24"/>
        <v>#DIV/0!</v>
      </c>
      <c r="I33" s="15" t="e">
        <f t="shared" si="24"/>
        <v>#DIV/0!</v>
      </c>
      <c r="J33" s="15" t="e">
        <f t="shared" si="24"/>
        <v>#DIV/0!</v>
      </c>
      <c r="K33" s="15" t="e">
        <f t="shared" si="24"/>
        <v>#DIV/0!</v>
      </c>
      <c r="L33" s="15" t="e">
        <f t="shared" si="24"/>
        <v>#DIV/0!</v>
      </c>
      <c r="M33" s="15" t="e">
        <f t="shared" si="24"/>
        <v>#DIV/0!</v>
      </c>
      <c r="N33" s="15" t="e">
        <f t="shared" si="24"/>
        <v>#DIV/0!</v>
      </c>
      <c r="O33" s="15" t="e">
        <f t="shared" si="24"/>
        <v>#DIV/0!</v>
      </c>
      <c r="P33" s="15" t="e">
        <f t="shared" si="24"/>
        <v>#DIV/0!</v>
      </c>
      <c r="Q33" s="15" t="e">
        <f t="shared" si="24"/>
        <v>#DIV/0!</v>
      </c>
      <c r="R33" s="15" t="e">
        <f t="shared" si="24"/>
        <v>#DIV/0!</v>
      </c>
      <c r="S33" s="15" t="e">
        <f t="shared" si="24"/>
        <v>#DIV/0!</v>
      </c>
      <c r="T33" s="15" t="e">
        <f t="shared" si="24"/>
        <v>#DIV/0!</v>
      </c>
      <c r="U33" s="15" t="e">
        <f t="shared" si="24"/>
        <v>#DIV/0!</v>
      </c>
      <c r="V33" s="15" t="e">
        <f t="shared" si="24"/>
        <v>#DIV/0!</v>
      </c>
      <c r="W33" s="15" t="e">
        <f t="shared" si="24"/>
        <v>#DIV/0!</v>
      </c>
      <c r="X33" s="15" t="e">
        <f t="shared" si="24"/>
        <v>#DIV/0!</v>
      </c>
      <c r="Y33" s="15" t="e">
        <f t="shared" si="24"/>
        <v>#DIV/0!</v>
      </c>
      <c r="Z33" s="46" t="e">
        <f t="shared" si="24"/>
        <v>#DIV/0!</v>
      </c>
      <c r="AA33" s="39" t="e">
        <f t="shared" si="8"/>
        <v>#DIV/0!</v>
      </c>
      <c r="AB33" s="37" t="e">
        <f t="shared" si="9"/>
        <v>#DIV/0!</v>
      </c>
    </row>
    <row r="34" spans="1:28">
      <c r="A34" s="26">
        <v>18</v>
      </c>
      <c r="B34" s="45"/>
      <c r="C34" s="46"/>
      <c r="D34" s="42"/>
      <c r="E34" s="62"/>
      <c r="F34" s="45" t="e">
        <f t="shared" si="6"/>
        <v>#DIV/0!</v>
      </c>
      <c r="G34" s="15" t="e">
        <f t="shared" ref="G34:Z34" si="25">ATAN(($C$17-($D$17/2)-($E$17/2)*COS(F34))/($B$17-($D$17/2)-($E$17/2)*SIN(F34)))</f>
        <v>#DIV/0!</v>
      </c>
      <c r="H34" s="15" t="e">
        <f t="shared" si="25"/>
        <v>#DIV/0!</v>
      </c>
      <c r="I34" s="15" t="e">
        <f t="shared" si="25"/>
        <v>#DIV/0!</v>
      </c>
      <c r="J34" s="15" t="e">
        <f t="shared" si="25"/>
        <v>#DIV/0!</v>
      </c>
      <c r="K34" s="15" t="e">
        <f t="shared" si="25"/>
        <v>#DIV/0!</v>
      </c>
      <c r="L34" s="15" t="e">
        <f t="shared" si="25"/>
        <v>#DIV/0!</v>
      </c>
      <c r="M34" s="15" t="e">
        <f t="shared" si="25"/>
        <v>#DIV/0!</v>
      </c>
      <c r="N34" s="15" t="e">
        <f t="shared" si="25"/>
        <v>#DIV/0!</v>
      </c>
      <c r="O34" s="15" t="e">
        <f t="shared" si="25"/>
        <v>#DIV/0!</v>
      </c>
      <c r="P34" s="15" t="e">
        <f t="shared" si="25"/>
        <v>#DIV/0!</v>
      </c>
      <c r="Q34" s="15" t="e">
        <f t="shared" si="25"/>
        <v>#DIV/0!</v>
      </c>
      <c r="R34" s="15" t="e">
        <f t="shared" si="25"/>
        <v>#DIV/0!</v>
      </c>
      <c r="S34" s="15" t="e">
        <f t="shared" si="25"/>
        <v>#DIV/0!</v>
      </c>
      <c r="T34" s="15" t="e">
        <f t="shared" si="25"/>
        <v>#DIV/0!</v>
      </c>
      <c r="U34" s="15" t="e">
        <f t="shared" si="25"/>
        <v>#DIV/0!</v>
      </c>
      <c r="V34" s="15" t="e">
        <f t="shared" si="25"/>
        <v>#DIV/0!</v>
      </c>
      <c r="W34" s="15" t="e">
        <f t="shared" si="25"/>
        <v>#DIV/0!</v>
      </c>
      <c r="X34" s="15" t="e">
        <f t="shared" si="25"/>
        <v>#DIV/0!</v>
      </c>
      <c r="Y34" s="15" t="e">
        <f t="shared" si="25"/>
        <v>#DIV/0!</v>
      </c>
      <c r="Z34" s="46" t="e">
        <f t="shared" si="25"/>
        <v>#DIV/0!</v>
      </c>
      <c r="AA34" s="39" t="e">
        <f t="shared" si="8"/>
        <v>#DIV/0!</v>
      </c>
      <c r="AB34" s="37" t="e">
        <f t="shared" si="9"/>
        <v>#DIV/0!</v>
      </c>
    </row>
    <row r="35" spans="1:28">
      <c r="A35" s="26">
        <v>19</v>
      </c>
      <c r="B35" s="45"/>
      <c r="C35" s="46"/>
      <c r="D35" s="42"/>
      <c r="E35" s="62"/>
      <c r="F35" s="45" t="e">
        <f t="shared" si="6"/>
        <v>#DIV/0!</v>
      </c>
      <c r="G35" s="15" t="e">
        <f t="shared" ref="G35:Z35" si="26">ATAN(($C$17-($D$17/2)-($E$17/2)*COS(F35))/($B$17-($D$17/2)-($E$17/2)*SIN(F35)))</f>
        <v>#DIV/0!</v>
      </c>
      <c r="H35" s="15" t="e">
        <f t="shared" si="26"/>
        <v>#DIV/0!</v>
      </c>
      <c r="I35" s="15" t="e">
        <f t="shared" si="26"/>
        <v>#DIV/0!</v>
      </c>
      <c r="J35" s="15" t="e">
        <f t="shared" si="26"/>
        <v>#DIV/0!</v>
      </c>
      <c r="K35" s="15" t="e">
        <f t="shared" si="26"/>
        <v>#DIV/0!</v>
      </c>
      <c r="L35" s="15" t="e">
        <f t="shared" si="26"/>
        <v>#DIV/0!</v>
      </c>
      <c r="M35" s="15" t="e">
        <f t="shared" si="26"/>
        <v>#DIV/0!</v>
      </c>
      <c r="N35" s="15" t="e">
        <f t="shared" si="26"/>
        <v>#DIV/0!</v>
      </c>
      <c r="O35" s="15" t="e">
        <f t="shared" si="26"/>
        <v>#DIV/0!</v>
      </c>
      <c r="P35" s="15" t="e">
        <f t="shared" si="26"/>
        <v>#DIV/0!</v>
      </c>
      <c r="Q35" s="15" t="e">
        <f t="shared" si="26"/>
        <v>#DIV/0!</v>
      </c>
      <c r="R35" s="15" t="e">
        <f t="shared" si="26"/>
        <v>#DIV/0!</v>
      </c>
      <c r="S35" s="15" t="e">
        <f t="shared" si="26"/>
        <v>#DIV/0!</v>
      </c>
      <c r="T35" s="15" t="e">
        <f t="shared" si="26"/>
        <v>#DIV/0!</v>
      </c>
      <c r="U35" s="15" t="e">
        <f t="shared" si="26"/>
        <v>#DIV/0!</v>
      </c>
      <c r="V35" s="15" t="e">
        <f t="shared" si="26"/>
        <v>#DIV/0!</v>
      </c>
      <c r="W35" s="15" t="e">
        <f t="shared" si="26"/>
        <v>#DIV/0!</v>
      </c>
      <c r="X35" s="15" t="e">
        <f t="shared" si="26"/>
        <v>#DIV/0!</v>
      </c>
      <c r="Y35" s="15" t="e">
        <f t="shared" si="26"/>
        <v>#DIV/0!</v>
      </c>
      <c r="Z35" s="46" t="e">
        <f t="shared" si="26"/>
        <v>#DIV/0!</v>
      </c>
      <c r="AA35" s="39" t="e">
        <f t="shared" si="8"/>
        <v>#DIV/0!</v>
      </c>
      <c r="AB35" s="37" t="e">
        <f t="shared" si="9"/>
        <v>#DIV/0!</v>
      </c>
    </row>
    <row r="36" spans="1:28">
      <c r="A36" s="26">
        <v>20</v>
      </c>
      <c r="B36" s="45"/>
      <c r="C36" s="46"/>
      <c r="D36" s="42"/>
      <c r="E36" s="62"/>
      <c r="F36" s="45" t="e">
        <f t="shared" si="6"/>
        <v>#DIV/0!</v>
      </c>
      <c r="G36" s="15" t="e">
        <f t="shared" ref="G36:Z36" si="27">ATAN(($C$17-($D$17/2)-($E$17/2)*COS(F36))/($B$17-($D$17/2)-($E$17/2)*SIN(F36)))</f>
        <v>#DIV/0!</v>
      </c>
      <c r="H36" s="15" t="e">
        <f t="shared" si="27"/>
        <v>#DIV/0!</v>
      </c>
      <c r="I36" s="15" t="e">
        <f t="shared" si="27"/>
        <v>#DIV/0!</v>
      </c>
      <c r="J36" s="15" t="e">
        <f t="shared" si="27"/>
        <v>#DIV/0!</v>
      </c>
      <c r="K36" s="15" t="e">
        <f t="shared" si="27"/>
        <v>#DIV/0!</v>
      </c>
      <c r="L36" s="15" t="e">
        <f t="shared" si="27"/>
        <v>#DIV/0!</v>
      </c>
      <c r="M36" s="15" t="e">
        <f t="shared" si="27"/>
        <v>#DIV/0!</v>
      </c>
      <c r="N36" s="15" t="e">
        <f t="shared" si="27"/>
        <v>#DIV/0!</v>
      </c>
      <c r="O36" s="15" t="e">
        <f t="shared" si="27"/>
        <v>#DIV/0!</v>
      </c>
      <c r="P36" s="15" t="e">
        <f t="shared" si="27"/>
        <v>#DIV/0!</v>
      </c>
      <c r="Q36" s="15" t="e">
        <f t="shared" si="27"/>
        <v>#DIV/0!</v>
      </c>
      <c r="R36" s="15" t="e">
        <f t="shared" si="27"/>
        <v>#DIV/0!</v>
      </c>
      <c r="S36" s="15" t="e">
        <f t="shared" si="27"/>
        <v>#DIV/0!</v>
      </c>
      <c r="T36" s="15" t="e">
        <f t="shared" si="27"/>
        <v>#DIV/0!</v>
      </c>
      <c r="U36" s="15" t="e">
        <f t="shared" si="27"/>
        <v>#DIV/0!</v>
      </c>
      <c r="V36" s="15" t="e">
        <f t="shared" si="27"/>
        <v>#DIV/0!</v>
      </c>
      <c r="W36" s="15" t="e">
        <f t="shared" si="27"/>
        <v>#DIV/0!</v>
      </c>
      <c r="X36" s="15" t="e">
        <f t="shared" si="27"/>
        <v>#DIV/0!</v>
      </c>
      <c r="Y36" s="15" t="e">
        <f t="shared" si="27"/>
        <v>#DIV/0!</v>
      </c>
      <c r="Z36" s="46" t="e">
        <f t="shared" si="27"/>
        <v>#DIV/0!</v>
      </c>
      <c r="AA36" s="39" t="e">
        <f t="shared" si="8"/>
        <v>#DIV/0!</v>
      </c>
      <c r="AB36" s="37" t="e">
        <f t="shared" si="9"/>
        <v>#DIV/0!</v>
      </c>
    </row>
    <row r="37" spans="1:28">
      <c r="A37" s="26">
        <v>21</v>
      </c>
      <c r="B37" s="45"/>
      <c r="C37" s="46"/>
      <c r="D37" s="42"/>
      <c r="E37" s="62"/>
      <c r="F37" s="45" t="e">
        <f t="shared" si="6"/>
        <v>#DIV/0!</v>
      </c>
      <c r="G37" s="15" t="e">
        <f t="shared" ref="G37:Z37" si="28">ATAN(($C$17-($D$17/2)-($E$17/2)*COS(F37))/($B$17-($D$17/2)-($E$17/2)*SIN(F37)))</f>
        <v>#DIV/0!</v>
      </c>
      <c r="H37" s="15" t="e">
        <f t="shared" si="28"/>
        <v>#DIV/0!</v>
      </c>
      <c r="I37" s="15" t="e">
        <f t="shared" si="28"/>
        <v>#DIV/0!</v>
      </c>
      <c r="J37" s="15" t="e">
        <f t="shared" si="28"/>
        <v>#DIV/0!</v>
      </c>
      <c r="K37" s="15" t="e">
        <f t="shared" si="28"/>
        <v>#DIV/0!</v>
      </c>
      <c r="L37" s="15" t="e">
        <f t="shared" si="28"/>
        <v>#DIV/0!</v>
      </c>
      <c r="M37" s="15" t="e">
        <f t="shared" si="28"/>
        <v>#DIV/0!</v>
      </c>
      <c r="N37" s="15" t="e">
        <f t="shared" si="28"/>
        <v>#DIV/0!</v>
      </c>
      <c r="O37" s="15" t="e">
        <f t="shared" si="28"/>
        <v>#DIV/0!</v>
      </c>
      <c r="P37" s="15" t="e">
        <f t="shared" si="28"/>
        <v>#DIV/0!</v>
      </c>
      <c r="Q37" s="15" t="e">
        <f t="shared" si="28"/>
        <v>#DIV/0!</v>
      </c>
      <c r="R37" s="15" t="e">
        <f t="shared" si="28"/>
        <v>#DIV/0!</v>
      </c>
      <c r="S37" s="15" t="e">
        <f t="shared" si="28"/>
        <v>#DIV/0!</v>
      </c>
      <c r="T37" s="15" t="e">
        <f t="shared" si="28"/>
        <v>#DIV/0!</v>
      </c>
      <c r="U37" s="15" t="e">
        <f t="shared" si="28"/>
        <v>#DIV/0!</v>
      </c>
      <c r="V37" s="15" t="e">
        <f t="shared" si="28"/>
        <v>#DIV/0!</v>
      </c>
      <c r="W37" s="15" t="e">
        <f t="shared" si="28"/>
        <v>#DIV/0!</v>
      </c>
      <c r="X37" s="15" t="e">
        <f t="shared" si="28"/>
        <v>#DIV/0!</v>
      </c>
      <c r="Y37" s="15" t="e">
        <f t="shared" si="28"/>
        <v>#DIV/0!</v>
      </c>
      <c r="Z37" s="46" t="e">
        <f t="shared" si="28"/>
        <v>#DIV/0!</v>
      </c>
      <c r="AA37" s="39" t="e">
        <f t="shared" si="8"/>
        <v>#DIV/0!</v>
      </c>
      <c r="AB37" s="37" t="e">
        <f t="shared" si="9"/>
        <v>#DIV/0!</v>
      </c>
    </row>
    <row r="38" spans="1:28">
      <c r="A38" s="26">
        <v>22</v>
      </c>
      <c r="B38" s="45"/>
      <c r="C38" s="46"/>
      <c r="D38" s="42"/>
      <c r="E38" s="62"/>
      <c r="F38" s="45" t="e">
        <f t="shared" si="6"/>
        <v>#DIV/0!</v>
      </c>
      <c r="G38" s="15" t="e">
        <f t="shared" ref="G38:Z38" si="29">ATAN(($C$17-($D$17/2)-($E$17/2)*COS(F38))/($B$17-($D$17/2)-($E$17/2)*SIN(F38)))</f>
        <v>#DIV/0!</v>
      </c>
      <c r="H38" s="15" t="e">
        <f t="shared" si="29"/>
        <v>#DIV/0!</v>
      </c>
      <c r="I38" s="15" t="e">
        <f t="shared" si="29"/>
        <v>#DIV/0!</v>
      </c>
      <c r="J38" s="15" t="e">
        <f t="shared" si="29"/>
        <v>#DIV/0!</v>
      </c>
      <c r="K38" s="15" t="e">
        <f t="shared" si="29"/>
        <v>#DIV/0!</v>
      </c>
      <c r="L38" s="15" t="e">
        <f t="shared" si="29"/>
        <v>#DIV/0!</v>
      </c>
      <c r="M38" s="15" t="e">
        <f t="shared" si="29"/>
        <v>#DIV/0!</v>
      </c>
      <c r="N38" s="15" t="e">
        <f t="shared" si="29"/>
        <v>#DIV/0!</v>
      </c>
      <c r="O38" s="15" t="e">
        <f t="shared" si="29"/>
        <v>#DIV/0!</v>
      </c>
      <c r="P38" s="15" t="e">
        <f t="shared" si="29"/>
        <v>#DIV/0!</v>
      </c>
      <c r="Q38" s="15" t="e">
        <f t="shared" si="29"/>
        <v>#DIV/0!</v>
      </c>
      <c r="R38" s="15" t="e">
        <f t="shared" si="29"/>
        <v>#DIV/0!</v>
      </c>
      <c r="S38" s="15" t="e">
        <f t="shared" si="29"/>
        <v>#DIV/0!</v>
      </c>
      <c r="T38" s="15" t="e">
        <f t="shared" si="29"/>
        <v>#DIV/0!</v>
      </c>
      <c r="U38" s="15" t="e">
        <f t="shared" si="29"/>
        <v>#DIV/0!</v>
      </c>
      <c r="V38" s="15" t="e">
        <f t="shared" si="29"/>
        <v>#DIV/0!</v>
      </c>
      <c r="W38" s="15" t="e">
        <f t="shared" si="29"/>
        <v>#DIV/0!</v>
      </c>
      <c r="X38" s="15" t="e">
        <f t="shared" si="29"/>
        <v>#DIV/0!</v>
      </c>
      <c r="Y38" s="15" t="e">
        <f t="shared" si="29"/>
        <v>#DIV/0!</v>
      </c>
      <c r="Z38" s="46" t="e">
        <f t="shared" si="29"/>
        <v>#DIV/0!</v>
      </c>
      <c r="AA38" s="39" t="e">
        <f t="shared" si="8"/>
        <v>#DIV/0!</v>
      </c>
      <c r="AB38" s="37" t="e">
        <f t="shared" si="9"/>
        <v>#DIV/0!</v>
      </c>
    </row>
    <row r="39" spans="1:28">
      <c r="A39" s="26">
        <v>23</v>
      </c>
      <c r="B39" s="45"/>
      <c r="C39" s="46"/>
      <c r="D39" s="42"/>
      <c r="E39" s="62"/>
      <c r="F39" s="45" t="e">
        <f t="shared" si="6"/>
        <v>#DIV/0!</v>
      </c>
      <c r="G39" s="15" t="e">
        <f t="shared" ref="G39:Z39" si="30">ATAN(($C$17-($D$17/2)-($E$17/2)*COS(F39))/($B$17-($D$17/2)-($E$17/2)*SIN(F39)))</f>
        <v>#DIV/0!</v>
      </c>
      <c r="H39" s="15" t="e">
        <f t="shared" si="30"/>
        <v>#DIV/0!</v>
      </c>
      <c r="I39" s="15" t="e">
        <f t="shared" si="30"/>
        <v>#DIV/0!</v>
      </c>
      <c r="J39" s="15" t="e">
        <f t="shared" si="30"/>
        <v>#DIV/0!</v>
      </c>
      <c r="K39" s="15" t="e">
        <f t="shared" si="30"/>
        <v>#DIV/0!</v>
      </c>
      <c r="L39" s="15" t="e">
        <f t="shared" si="30"/>
        <v>#DIV/0!</v>
      </c>
      <c r="M39" s="15" t="e">
        <f t="shared" si="30"/>
        <v>#DIV/0!</v>
      </c>
      <c r="N39" s="15" t="e">
        <f t="shared" si="30"/>
        <v>#DIV/0!</v>
      </c>
      <c r="O39" s="15" t="e">
        <f t="shared" si="30"/>
        <v>#DIV/0!</v>
      </c>
      <c r="P39" s="15" t="e">
        <f t="shared" si="30"/>
        <v>#DIV/0!</v>
      </c>
      <c r="Q39" s="15" t="e">
        <f t="shared" si="30"/>
        <v>#DIV/0!</v>
      </c>
      <c r="R39" s="15" t="e">
        <f t="shared" si="30"/>
        <v>#DIV/0!</v>
      </c>
      <c r="S39" s="15" t="e">
        <f t="shared" si="30"/>
        <v>#DIV/0!</v>
      </c>
      <c r="T39" s="15" t="e">
        <f t="shared" si="30"/>
        <v>#DIV/0!</v>
      </c>
      <c r="U39" s="15" t="e">
        <f t="shared" si="30"/>
        <v>#DIV/0!</v>
      </c>
      <c r="V39" s="15" t="e">
        <f t="shared" si="30"/>
        <v>#DIV/0!</v>
      </c>
      <c r="W39" s="15" t="e">
        <f t="shared" si="30"/>
        <v>#DIV/0!</v>
      </c>
      <c r="X39" s="15" t="e">
        <f t="shared" si="30"/>
        <v>#DIV/0!</v>
      </c>
      <c r="Y39" s="15" t="e">
        <f t="shared" si="30"/>
        <v>#DIV/0!</v>
      </c>
      <c r="Z39" s="46" t="e">
        <f t="shared" si="30"/>
        <v>#DIV/0!</v>
      </c>
      <c r="AA39" s="39" t="e">
        <f t="shared" si="8"/>
        <v>#DIV/0!</v>
      </c>
      <c r="AB39" s="37" t="e">
        <f t="shared" si="9"/>
        <v>#DIV/0!</v>
      </c>
    </row>
    <row r="40" spans="1:28">
      <c r="A40" s="26">
        <v>24</v>
      </c>
      <c r="B40" s="45"/>
      <c r="C40" s="46"/>
      <c r="D40" s="42"/>
      <c r="E40" s="62"/>
      <c r="F40" s="45" t="e">
        <f t="shared" si="6"/>
        <v>#DIV/0!</v>
      </c>
      <c r="G40" s="15" t="e">
        <f t="shared" ref="G40:Z40" si="31">ATAN(($C$17-($D$17/2)-($E$17/2)*COS(F40))/($B$17-($D$17/2)-($E$17/2)*SIN(F40)))</f>
        <v>#DIV/0!</v>
      </c>
      <c r="H40" s="15" t="e">
        <f t="shared" si="31"/>
        <v>#DIV/0!</v>
      </c>
      <c r="I40" s="15" t="e">
        <f t="shared" si="31"/>
        <v>#DIV/0!</v>
      </c>
      <c r="J40" s="15" t="e">
        <f t="shared" si="31"/>
        <v>#DIV/0!</v>
      </c>
      <c r="K40" s="15" t="e">
        <f t="shared" si="31"/>
        <v>#DIV/0!</v>
      </c>
      <c r="L40" s="15" t="e">
        <f t="shared" si="31"/>
        <v>#DIV/0!</v>
      </c>
      <c r="M40" s="15" t="e">
        <f t="shared" si="31"/>
        <v>#DIV/0!</v>
      </c>
      <c r="N40" s="15" t="e">
        <f t="shared" si="31"/>
        <v>#DIV/0!</v>
      </c>
      <c r="O40" s="15" t="e">
        <f t="shared" si="31"/>
        <v>#DIV/0!</v>
      </c>
      <c r="P40" s="15" t="e">
        <f t="shared" si="31"/>
        <v>#DIV/0!</v>
      </c>
      <c r="Q40" s="15" t="e">
        <f t="shared" si="31"/>
        <v>#DIV/0!</v>
      </c>
      <c r="R40" s="15" t="e">
        <f t="shared" si="31"/>
        <v>#DIV/0!</v>
      </c>
      <c r="S40" s="15" t="e">
        <f t="shared" si="31"/>
        <v>#DIV/0!</v>
      </c>
      <c r="T40" s="15" t="e">
        <f t="shared" si="31"/>
        <v>#DIV/0!</v>
      </c>
      <c r="U40" s="15" t="e">
        <f t="shared" si="31"/>
        <v>#DIV/0!</v>
      </c>
      <c r="V40" s="15" t="e">
        <f t="shared" si="31"/>
        <v>#DIV/0!</v>
      </c>
      <c r="W40" s="15" t="e">
        <f t="shared" si="31"/>
        <v>#DIV/0!</v>
      </c>
      <c r="X40" s="15" t="e">
        <f t="shared" si="31"/>
        <v>#DIV/0!</v>
      </c>
      <c r="Y40" s="15" t="e">
        <f t="shared" si="31"/>
        <v>#DIV/0!</v>
      </c>
      <c r="Z40" s="46" t="e">
        <f t="shared" si="31"/>
        <v>#DIV/0!</v>
      </c>
      <c r="AA40" s="39" t="e">
        <f t="shared" si="8"/>
        <v>#DIV/0!</v>
      </c>
      <c r="AB40" s="37" t="e">
        <f t="shared" si="9"/>
        <v>#DIV/0!</v>
      </c>
    </row>
    <row r="41" spans="1:28">
      <c r="A41" s="26">
        <v>25</v>
      </c>
      <c r="B41" s="45"/>
      <c r="C41" s="46"/>
      <c r="D41" s="42"/>
      <c r="E41" s="62"/>
      <c r="F41" s="45" t="e">
        <f t="shared" si="6"/>
        <v>#DIV/0!</v>
      </c>
      <c r="G41" s="15" t="e">
        <f t="shared" ref="G41:Z41" si="32">ATAN(($C$17-($D$17/2)-($E$17/2)*COS(F41))/($B$17-($D$17/2)-($E$17/2)*SIN(F41)))</f>
        <v>#DIV/0!</v>
      </c>
      <c r="H41" s="15" t="e">
        <f t="shared" si="32"/>
        <v>#DIV/0!</v>
      </c>
      <c r="I41" s="15" t="e">
        <f t="shared" si="32"/>
        <v>#DIV/0!</v>
      </c>
      <c r="J41" s="15" t="e">
        <f t="shared" si="32"/>
        <v>#DIV/0!</v>
      </c>
      <c r="K41" s="15" t="e">
        <f t="shared" si="32"/>
        <v>#DIV/0!</v>
      </c>
      <c r="L41" s="15" t="e">
        <f t="shared" si="32"/>
        <v>#DIV/0!</v>
      </c>
      <c r="M41" s="15" t="e">
        <f t="shared" si="32"/>
        <v>#DIV/0!</v>
      </c>
      <c r="N41" s="15" t="e">
        <f t="shared" si="32"/>
        <v>#DIV/0!</v>
      </c>
      <c r="O41" s="15" t="e">
        <f t="shared" si="32"/>
        <v>#DIV/0!</v>
      </c>
      <c r="P41" s="15" t="e">
        <f t="shared" si="32"/>
        <v>#DIV/0!</v>
      </c>
      <c r="Q41" s="15" t="e">
        <f t="shared" si="32"/>
        <v>#DIV/0!</v>
      </c>
      <c r="R41" s="15" t="e">
        <f t="shared" si="32"/>
        <v>#DIV/0!</v>
      </c>
      <c r="S41" s="15" t="e">
        <f t="shared" si="32"/>
        <v>#DIV/0!</v>
      </c>
      <c r="T41" s="15" t="e">
        <f t="shared" si="32"/>
        <v>#DIV/0!</v>
      </c>
      <c r="U41" s="15" t="e">
        <f t="shared" si="32"/>
        <v>#DIV/0!</v>
      </c>
      <c r="V41" s="15" t="e">
        <f t="shared" si="32"/>
        <v>#DIV/0!</v>
      </c>
      <c r="W41" s="15" t="e">
        <f t="shared" si="32"/>
        <v>#DIV/0!</v>
      </c>
      <c r="X41" s="15" t="e">
        <f t="shared" si="32"/>
        <v>#DIV/0!</v>
      </c>
      <c r="Y41" s="15" t="e">
        <f t="shared" si="32"/>
        <v>#DIV/0!</v>
      </c>
      <c r="Z41" s="46" t="e">
        <f t="shared" si="32"/>
        <v>#DIV/0!</v>
      </c>
      <c r="AA41" s="39" t="e">
        <f t="shared" si="8"/>
        <v>#DIV/0!</v>
      </c>
      <c r="AB41" s="37" t="e">
        <f t="shared" si="9"/>
        <v>#DIV/0!</v>
      </c>
    </row>
    <row r="42" spans="1:28">
      <c r="A42" s="26">
        <v>26</v>
      </c>
      <c r="B42" s="45"/>
      <c r="C42" s="46"/>
      <c r="D42" s="42"/>
      <c r="E42" s="62"/>
      <c r="F42" s="45" t="e">
        <f t="shared" si="6"/>
        <v>#DIV/0!</v>
      </c>
      <c r="G42" s="15" t="e">
        <f t="shared" ref="G42:Z42" si="33">ATAN(($C$17-($D$17/2)-($E$17/2)*COS(F42))/($B$17-($D$17/2)-($E$17/2)*SIN(F42)))</f>
        <v>#DIV/0!</v>
      </c>
      <c r="H42" s="15" t="e">
        <f t="shared" si="33"/>
        <v>#DIV/0!</v>
      </c>
      <c r="I42" s="15" t="e">
        <f t="shared" si="33"/>
        <v>#DIV/0!</v>
      </c>
      <c r="J42" s="15" t="e">
        <f t="shared" si="33"/>
        <v>#DIV/0!</v>
      </c>
      <c r="K42" s="15" t="e">
        <f t="shared" si="33"/>
        <v>#DIV/0!</v>
      </c>
      <c r="L42" s="15" t="e">
        <f t="shared" si="33"/>
        <v>#DIV/0!</v>
      </c>
      <c r="M42" s="15" t="e">
        <f t="shared" si="33"/>
        <v>#DIV/0!</v>
      </c>
      <c r="N42" s="15" t="e">
        <f t="shared" si="33"/>
        <v>#DIV/0!</v>
      </c>
      <c r="O42" s="15" t="e">
        <f t="shared" si="33"/>
        <v>#DIV/0!</v>
      </c>
      <c r="P42" s="15" t="e">
        <f t="shared" si="33"/>
        <v>#DIV/0!</v>
      </c>
      <c r="Q42" s="15" t="e">
        <f t="shared" si="33"/>
        <v>#DIV/0!</v>
      </c>
      <c r="R42" s="15" t="e">
        <f t="shared" si="33"/>
        <v>#DIV/0!</v>
      </c>
      <c r="S42" s="15" t="e">
        <f t="shared" si="33"/>
        <v>#DIV/0!</v>
      </c>
      <c r="T42" s="15" t="e">
        <f t="shared" si="33"/>
        <v>#DIV/0!</v>
      </c>
      <c r="U42" s="15" t="e">
        <f t="shared" si="33"/>
        <v>#DIV/0!</v>
      </c>
      <c r="V42" s="15" t="e">
        <f t="shared" si="33"/>
        <v>#DIV/0!</v>
      </c>
      <c r="W42" s="15" t="e">
        <f t="shared" si="33"/>
        <v>#DIV/0!</v>
      </c>
      <c r="X42" s="15" t="e">
        <f t="shared" si="33"/>
        <v>#DIV/0!</v>
      </c>
      <c r="Y42" s="15" t="e">
        <f t="shared" si="33"/>
        <v>#DIV/0!</v>
      </c>
      <c r="Z42" s="46" t="e">
        <f t="shared" si="33"/>
        <v>#DIV/0!</v>
      </c>
      <c r="AA42" s="39" t="e">
        <f t="shared" si="8"/>
        <v>#DIV/0!</v>
      </c>
      <c r="AB42" s="37" t="e">
        <f t="shared" si="9"/>
        <v>#DIV/0!</v>
      </c>
    </row>
    <row r="43" spans="1:28">
      <c r="A43" s="26">
        <v>27</v>
      </c>
      <c r="B43" s="45"/>
      <c r="C43" s="46"/>
      <c r="D43" s="42"/>
      <c r="E43" s="62"/>
      <c r="F43" s="45" t="e">
        <f t="shared" si="6"/>
        <v>#DIV/0!</v>
      </c>
      <c r="G43" s="15" t="e">
        <f t="shared" ref="G43:Z43" si="34">ATAN(($C$17-($D$17/2)-($E$17/2)*COS(F43))/($B$17-($D$17/2)-($E$17/2)*SIN(F43)))</f>
        <v>#DIV/0!</v>
      </c>
      <c r="H43" s="15" t="e">
        <f t="shared" si="34"/>
        <v>#DIV/0!</v>
      </c>
      <c r="I43" s="15" t="e">
        <f t="shared" si="34"/>
        <v>#DIV/0!</v>
      </c>
      <c r="J43" s="15" t="e">
        <f t="shared" si="34"/>
        <v>#DIV/0!</v>
      </c>
      <c r="K43" s="15" t="e">
        <f t="shared" si="34"/>
        <v>#DIV/0!</v>
      </c>
      <c r="L43" s="15" t="e">
        <f t="shared" si="34"/>
        <v>#DIV/0!</v>
      </c>
      <c r="M43" s="15" t="e">
        <f t="shared" si="34"/>
        <v>#DIV/0!</v>
      </c>
      <c r="N43" s="15" t="e">
        <f t="shared" si="34"/>
        <v>#DIV/0!</v>
      </c>
      <c r="O43" s="15" t="e">
        <f t="shared" si="34"/>
        <v>#DIV/0!</v>
      </c>
      <c r="P43" s="15" t="e">
        <f t="shared" si="34"/>
        <v>#DIV/0!</v>
      </c>
      <c r="Q43" s="15" t="e">
        <f t="shared" si="34"/>
        <v>#DIV/0!</v>
      </c>
      <c r="R43" s="15" t="e">
        <f t="shared" si="34"/>
        <v>#DIV/0!</v>
      </c>
      <c r="S43" s="15" t="e">
        <f t="shared" si="34"/>
        <v>#DIV/0!</v>
      </c>
      <c r="T43" s="15" t="e">
        <f t="shared" si="34"/>
        <v>#DIV/0!</v>
      </c>
      <c r="U43" s="15" t="e">
        <f t="shared" si="34"/>
        <v>#DIV/0!</v>
      </c>
      <c r="V43" s="15" t="e">
        <f t="shared" si="34"/>
        <v>#DIV/0!</v>
      </c>
      <c r="W43" s="15" t="e">
        <f t="shared" si="34"/>
        <v>#DIV/0!</v>
      </c>
      <c r="X43" s="15" t="e">
        <f t="shared" si="34"/>
        <v>#DIV/0!</v>
      </c>
      <c r="Y43" s="15" t="e">
        <f t="shared" si="34"/>
        <v>#DIV/0!</v>
      </c>
      <c r="Z43" s="46" t="e">
        <f t="shared" si="34"/>
        <v>#DIV/0!</v>
      </c>
      <c r="AA43" s="39" t="e">
        <f t="shared" si="8"/>
        <v>#DIV/0!</v>
      </c>
      <c r="AB43" s="37" t="e">
        <f t="shared" si="9"/>
        <v>#DIV/0!</v>
      </c>
    </row>
    <row r="44" spans="1:28">
      <c r="A44" s="26">
        <v>28</v>
      </c>
      <c r="B44" s="45"/>
      <c r="C44" s="46"/>
      <c r="D44" s="42"/>
      <c r="E44" s="62"/>
      <c r="F44" s="45" t="e">
        <f t="shared" si="6"/>
        <v>#DIV/0!</v>
      </c>
      <c r="G44" s="15" t="e">
        <f t="shared" ref="G44:Z44" si="35">ATAN(($C$17-($D$17/2)-($E$17/2)*COS(F44))/($B$17-($D$17/2)-($E$17/2)*SIN(F44)))</f>
        <v>#DIV/0!</v>
      </c>
      <c r="H44" s="15" t="e">
        <f t="shared" si="35"/>
        <v>#DIV/0!</v>
      </c>
      <c r="I44" s="15" t="e">
        <f t="shared" si="35"/>
        <v>#DIV/0!</v>
      </c>
      <c r="J44" s="15" t="e">
        <f t="shared" si="35"/>
        <v>#DIV/0!</v>
      </c>
      <c r="K44" s="15" t="e">
        <f t="shared" si="35"/>
        <v>#DIV/0!</v>
      </c>
      <c r="L44" s="15" t="e">
        <f t="shared" si="35"/>
        <v>#DIV/0!</v>
      </c>
      <c r="M44" s="15" t="e">
        <f t="shared" si="35"/>
        <v>#DIV/0!</v>
      </c>
      <c r="N44" s="15" t="e">
        <f t="shared" si="35"/>
        <v>#DIV/0!</v>
      </c>
      <c r="O44" s="15" t="e">
        <f t="shared" si="35"/>
        <v>#DIV/0!</v>
      </c>
      <c r="P44" s="15" t="e">
        <f t="shared" si="35"/>
        <v>#DIV/0!</v>
      </c>
      <c r="Q44" s="15" t="e">
        <f t="shared" si="35"/>
        <v>#DIV/0!</v>
      </c>
      <c r="R44" s="15" t="e">
        <f t="shared" si="35"/>
        <v>#DIV/0!</v>
      </c>
      <c r="S44" s="15" t="e">
        <f t="shared" si="35"/>
        <v>#DIV/0!</v>
      </c>
      <c r="T44" s="15" t="e">
        <f t="shared" si="35"/>
        <v>#DIV/0!</v>
      </c>
      <c r="U44" s="15" t="e">
        <f t="shared" si="35"/>
        <v>#DIV/0!</v>
      </c>
      <c r="V44" s="15" t="e">
        <f t="shared" si="35"/>
        <v>#DIV/0!</v>
      </c>
      <c r="W44" s="15" t="e">
        <f t="shared" si="35"/>
        <v>#DIV/0!</v>
      </c>
      <c r="X44" s="15" t="e">
        <f t="shared" si="35"/>
        <v>#DIV/0!</v>
      </c>
      <c r="Y44" s="15" t="e">
        <f t="shared" si="35"/>
        <v>#DIV/0!</v>
      </c>
      <c r="Z44" s="46" t="e">
        <f t="shared" si="35"/>
        <v>#DIV/0!</v>
      </c>
      <c r="AA44" s="39" t="e">
        <f t="shared" si="8"/>
        <v>#DIV/0!</v>
      </c>
      <c r="AB44" s="37" t="e">
        <f t="shared" si="9"/>
        <v>#DIV/0!</v>
      </c>
    </row>
    <row r="45" spans="1:28">
      <c r="A45" s="26">
        <v>29</v>
      </c>
      <c r="B45" s="45"/>
      <c r="C45" s="46"/>
      <c r="D45" s="42"/>
      <c r="E45" s="62"/>
      <c r="F45" s="45" t="e">
        <f t="shared" si="6"/>
        <v>#DIV/0!</v>
      </c>
      <c r="G45" s="15" t="e">
        <f t="shared" ref="G45:Z45" si="36">ATAN(($C$17-($D$17/2)-($E$17/2)*COS(F45))/($B$17-($D$17/2)-($E$17/2)*SIN(F45)))</f>
        <v>#DIV/0!</v>
      </c>
      <c r="H45" s="15" t="e">
        <f t="shared" si="36"/>
        <v>#DIV/0!</v>
      </c>
      <c r="I45" s="15" t="e">
        <f t="shared" si="36"/>
        <v>#DIV/0!</v>
      </c>
      <c r="J45" s="15" t="e">
        <f t="shared" si="36"/>
        <v>#DIV/0!</v>
      </c>
      <c r="K45" s="15" t="e">
        <f t="shared" si="36"/>
        <v>#DIV/0!</v>
      </c>
      <c r="L45" s="15" t="e">
        <f t="shared" si="36"/>
        <v>#DIV/0!</v>
      </c>
      <c r="M45" s="15" t="e">
        <f t="shared" si="36"/>
        <v>#DIV/0!</v>
      </c>
      <c r="N45" s="15" t="e">
        <f t="shared" si="36"/>
        <v>#DIV/0!</v>
      </c>
      <c r="O45" s="15" t="e">
        <f t="shared" si="36"/>
        <v>#DIV/0!</v>
      </c>
      <c r="P45" s="15" t="e">
        <f t="shared" si="36"/>
        <v>#DIV/0!</v>
      </c>
      <c r="Q45" s="15" t="e">
        <f t="shared" si="36"/>
        <v>#DIV/0!</v>
      </c>
      <c r="R45" s="15" t="e">
        <f t="shared" si="36"/>
        <v>#DIV/0!</v>
      </c>
      <c r="S45" s="15" t="e">
        <f t="shared" si="36"/>
        <v>#DIV/0!</v>
      </c>
      <c r="T45" s="15" t="e">
        <f t="shared" si="36"/>
        <v>#DIV/0!</v>
      </c>
      <c r="U45" s="15" t="e">
        <f t="shared" si="36"/>
        <v>#DIV/0!</v>
      </c>
      <c r="V45" s="15" t="e">
        <f t="shared" si="36"/>
        <v>#DIV/0!</v>
      </c>
      <c r="W45" s="15" t="e">
        <f t="shared" si="36"/>
        <v>#DIV/0!</v>
      </c>
      <c r="X45" s="15" t="e">
        <f t="shared" si="36"/>
        <v>#DIV/0!</v>
      </c>
      <c r="Y45" s="15" t="e">
        <f t="shared" si="36"/>
        <v>#DIV/0!</v>
      </c>
      <c r="Z45" s="46" t="e">
        <f t="shared" si="36"/>
        <v>#DIV/0!</v>
      </c>
      <c r="AA45" s="39" t="e">
        <f t="shared" si="8"/>
        <v>#DIV/0!</v>
      </c>
      <c r="AB45" s="37" t="e">
        <f t="shared" si="9"/>
        <v>#DIV/0!</v>
      </c>
    </row>
    <row r="46" spans="1:28">
      <c r="A46" s="26">
        <v>30</v>
      </c>
      <c r="B46" s="45"/>
      <c r="C46" s="46"/>
      <c r="D46" s="42"/>
      <c r="E46" s="62"/>
      <c r="F46" s="45" t="e">
        <f t="shared" si="6"/>
        <v>#DIV/0!</v>
      </c>
      <c r="G46" s="15" t="e">
        <f t="shared" ref="G46:Z46" si="37">ATAN(($C$17-($D$17/2)-($E$17/2)*COS(F46))/($B$17-($D$17/2)-($E$17/2)*SIN(F46)))</f>
        <v>#DIV/0!</v>
      </c>
      <c r="H46" s="15" t="e">
        <f t="shared" si="37"/>
        <v>#DIV/0!</v>
      </c>
      <c r="I46" s="15" t="e">
        <f t="shared" si="37"/>
        <v>#DIV/0!</v>
      </c>
      <c r="J46" s="15" t="e">
        <f t="shared" si="37"/>
        <v>#DIV/0!</v>
      </c>
      <c r="K46" s="15" t="e">
        <f t="shared" si="37"/>
        <v>#DIV/0!</v>
      </c>
      <c r="L46" s="15" t="e">
        <f t="shared" si="37"/>
        <v>#DIV/0!</v>
      </c>
      <c r="M46" s="15" t="e">
        <f t="shared" si="37"/>
        <v>#DIV/0!</v>
      </c>
      <c r="N46" s="15" t="e">
        <f t="shared" si="37"/>
        <v>#DIV/0!</v>
      </c>
      <c r="O46" s="15" t="e">
        <f t="shared" si="37"/>
        <v>#DIV/0!</v>
      </c>
      <c r="P46" s="15" t="e">
        <f t="shared" si="37"/>
        <v>#DIV/0!</v>
      </c>
      <c r="Q46" s="15" t="e">
        <f t="shared" si="37"/>
        <v>#DIV/0!</v>
      </c>
      <c r="R46" s="15" t="e">
        <f t="shared" si="37"/>
        <v>#DIV/0!</v>
      </c>
      <c r="S46" s="15" t="e">
        <f t="shared" si="37"/>
        <v>#DIV/0!</v>
      </c>
      <c r="T46" s="15" t="e">
        <f t="shared" si="37"/>
        <v>#DIV/0!</v>
      </c>
      <c r="U46" s="15" t="e">
        <f t="shared" si="37"/>
        <v>#DIV/0!</v>
      </c>
      <c r="V46" s="15" t="e">
        <f t="shared" si="37"/>
        <v>#DIV/0!</v>
      </c>
      <c r="W46" s="15" t="e">
        <f t="shared" si="37"/>
        <v>#DIV/0!</v>
      </c>
      <c r="X46" s="15" t="e">
        <f t="shared" si="37"/>
        <v>#DIV/0!</v>
      </c>
      <c r="Y46" s="15" t="e">
        <f t="shared" si="37"/>
        <v>#DIV/0!</v>
      </c>
      <c r="Z46" s="46" t="e">
        <f t="shared" si="37"/>
        <v>#DIV/0!</v>
      </c>
      <c r="AA46" s="39" t="e">
        <f t="shared" si="8"/>
        <v>#DIV/0!</v>
      </c>
      <c r="AB46" s="37" t="e">
        <f t="shared" si="9"/>
        <v>#DIV/0!</v>
      </c>
    </row>
    <row r="47" spans="1:28">
      <c r="A47" s="26">
        <v>31</v>
      </c>
      <c r="B47" s="45"/>
      <c r="C47" s="46"/>
      <c r="D47" s="42"/>
      <c r="E47" s="62"/>
      <c r="F47" s="45" t="e">
        <f t="shared" si="6"/>
        <v>#DIV/0!</v>
      </c>
      <c r="G47" s="15" t="e">
        <f t="shared" ref="G47:Z47" si="38">ATAN(($C$17-($D$17/2)-($E$17/2)*COS(F47))/($B$17-($D$17/2)-($E$17/2)*SIN(F47)))</f>
        <v>#DIV/0!</v>
      </c>
      <c r="H47" s="15" t="e">
        <f t="shared" si="38"/>
        <v>#DIV/0!</v>
      </c>
      <c r="I47" s="15" t="e">
        <f t="shared" si="38"/>
        <v>#DIV/0!</v>
      </c>
      <c r="J47" s="15" t="e">
        <f t="shared" si="38"/>
        <v>#DIV/0!</v>
      </c>
      <c r="K47" s="15" t="e">
        <f t="shared" si="38"/>
        <v>#DIV/0!</v>
      </c>
      <c r="L47" s="15" t="e">
        <f t="shared" si="38"/>
        <v>#DIV/0!</v>
      </c>
      <c r="M47" s="15" t="e">
        <f t="shared" si="38"/>
        <v>#DIV/0!</v>
      </c>
      <c r="N47" s="15" t="e">
        <f t="shared" si="38"/>
        <v>#DIV/0!</v>
      </c>
      <c r="O47" s="15" t="e">
        <f t="shared" si="38"/>
        <v>#DIV/0!</v>
      </c>
      <c r="P47" s="15" t="e">
        <f t="shared" si="38"/>
        <v>#DIV/0!</v>
      </c>
      <c r="Q47" s="15" t="e">
        <f t="shared" si="38"/>
        <v>#DIV/0!</v>
      </c>
      <c r="R47" s="15" t="e">
        <f t="shared" si="38"/>
        <v>#DIV/0!</v>
      </c>
      <c r="S47" s="15" t="e">
        <f t="shared" si="38"/>
        <v>#DIV/0!</v>
      </c>
      <c r="T47" s="15" t="e">
        <f t="shared" si="38"/>
        <v>#DIV/0!</v>
      </c>
      <c r="U47" s="15" t="e">
        <f t="shared" si="38"/>
        <v>#DIV/0!</v>
      </c>
      <c r="V47" s="15" t="e">
        <f t="shared" si="38"/>
        <v>#DIV/0!</v>
      </c>
      <c r="W47" s="15" t="e">
        <f t="shared" si="38"/>
        <v>#DIV/0!</v>
      </c>
      <c r="X47" s="15" t="e">
        <f t="shared" si="38"/>
        <v>#DIV/0!</v>
      </c>
      <c r="Y47" s="15" t="e">
        <f t="shared" si="38"/>
        <v>#DIV/0!</v>
      </c>
      <c r="Z47" s="46" t="e">
        <f t="shared" si="38"/>
        <v>#DIV/0!</v>
      </c>
      <c r="AA47" s="39" t="e">
        <f t="shared" si="8"/>
        <v>#DIV/0!</v>
      </c>
      <c r="AB47" s="37" t="e">
        <f t="shared" si="9"/>
        <v>#DIV/0!</v>
      </c>
    </row>
    <row r="48" spans="1:28">
      <c r="A48" s="26">
        <v>32</v>
      </c>
      <c r="B48" s="45"/>
      <c r="C48" s="46"/>
      <c r="D48" s="42"/>
      <c r="E48" s="62"/>
      <c r="F48" s="45" t="e">
        <f t="shared" si="6"/>
        <v>#DIV/0!</v>
      </c>
      <c r="G48" s="15" t="e">
        <f t="shared" ref="G48:Z48" si="39">ATAN(($C$17-($D$17/2)-($E$17/2)*COS(F48))/($B$17-($D$17/2)-($E$17/2)*SIN(F48)))</f>
        <v>#DIV/0!</v>
      </c>
      <c r="H48" s="15" t="e">
        <f t="shared" si="39"/>
        <v>#DIV/0!</v>
      </c>
      <c r="I48" s="15" t="e">
        <f t="shared" si="39"/>
        <v>#DIV/0!</v>
      </c>
      <c r="J48" s="15" t="e">
        <f t="shared" si="39"/>
        <v>#DIV/0!</v>
      </c>
      <c r="K48" s="15" t="e">
        <f t="shared" si="39"/>
        <v>#DIV/0!</v>
      </c>
      <c r="L48" s="15" t="e">
        <f t="shared" si="39"/>
        <v>#DIV/0!</v>
      </c>
      <c r="M48" s="15" t="e">
        <f t="shared" si="39"/>
        <v>#DIV/0!</v>
      </c>
      <c r="N48" s="15" t="e">
        <f t="shared" si="39"/>
        <v>#DIV/0!</v>
      </c>
      <c r="O48" s="15" t="e">
        <f t="shared" si="39"/>
        <v>#DIV/0!</v>
      </c>
      <c r="P48" s="15" t="e">
        <f t="shared" si="39"/>
        <v>#DIV/0!</v>
      </c>
      <c r="Q48" s="15" t="e">
        <f t="shared" si="39"/>
        <v>#DIV/0!</v>
      </c>
      <c r="R48" s="15" t="e">
        <f t="shared" si="39"/>
        <v>#DIV/0!</v>
      </c>
      <c r="S48" s="15" t="e">
        <f t="shared" si="39"/>
        <v>#DIV/0!</v>
      </c>
      <c r="T48" s="15" t="e">
        <f t="shared" si="39"/>
        <v>#DIV/0!</v>
      </c>
      <c r="U48" s="15" t="e">
        <f t="shared" si="39"/>
        <v>#DIV/0!</v>
      </c>
      <c r="V48" s="15" t="e">
        <f t="shared" si="39"/>
        <v>#DIV/0!</v>
      </c>
      <c r="W48" s="15" t="e">
        <f t="shared" si="39"/>
        <v>#DIV/0!</v>
      </c>
      <c r="X48" s="15" t="e">
        <f t="shared" si="39"/>
        <v>#DIV/0!</v>
      </c>
      <c r="Y48" s="15" t="e">
        <f t="shared" si="39"/>
        <v>#DIV/0!</v>
      </c>
      <c r="Z48" s="46" t="e">
        <f t="shared" si="39"/>
        <v>#DIV/0!</v>
      </c>
      <c r="AA48" s="39" t="e">
        <f t="shared" si="8"/>
        <v>#DIV/0!</v>
      </c>
      <c r="AB48" s="37" t="e">
        <f t="shared" si="9"/>
        <v>#DIV/0!</v>
      </c>
    </row>
    <row r="49" spans="1:28">
      <c r="A49" s="26">
        <v>33</v>
      </c>
      <c r="B49" s="45"/>
      <c r="C49" s="46"/>
      <c r="D49" s="42"/>
      <c r="E49" s="62"/>
      <c r="F49" s="45" t="e">
        <f t="shared" si="6"/>
        <v>#DIV/0!</v>
      </c>
      <c r="G49" s="15" t="e">
        <f t="shared" ref="G49:Z49" si="40">ATAN(($C$17-($D$17/2)-($E$17/2)*COS(F49))/($B$17-($D$17/2)-($E$17/2)*SIN(F49)))</f>
        <v>#DIV/0!</v>
      </c>
      <c r="H49" s="15" t="e">
        <f t="shared" si="40"/>
        <v>#DIV/0!</v>
      </c>
      <c r="I49" s="15" t="e">
        <f t="shared" si="40"/>
        <v>#DIV/0!</v>
      </c>
      <c r="J49" s="15" t="e">
        <f t="shared" si="40"/>
        <v>#DIV/0!</v>
      </c>
      <c r="K49" s="15" t="e">
        <f t="shared" si="40"/>
        <v>#DIV/0!</v>
      </c>
      <c r="L49" s="15" t="e">
        <f t="shared" si="40"/>
        <v>#DIV/0!</v>
      </c>
      <c r="M49" s="15" t="e">
        <f t="shared" si="40"/>
        <v>#DIV/0!</v>
      </c>
      <c r="N49" s="15" t="e">
        <f t="shared" si="40"/>
        <v>#DIV/0!</v>
      </c>
      <c r="O49" s="15" t="e">
        <f t="shared" si="40"/>
        <v>#DIV/0!</v>
      </c>
      <c r="P49" s="15" t="e">
        <f t="shared" si="40"/>
        <v>#DIV/0!</v>
      </c>
      <c r="Q49" s="15" t="e">
        <f t="shared" si="40"/>
        <v>#DIV/0!</v>
      </c>
      <c r="R49" s="15" t="e">
        <f t="shared" si="40"/>
        <v>#DIV/0!</v>
      </c>
      <c r="S49" s="15" t="e">
        <f t="shared" si="40"/>
        <v>#DIV/0!</v>
      </c>
      <c r="T49" s="15" t="e">
        <f t="shared" si="40"/>
        <v>#DIV/0!</v>
      </c>
      <c r="U49" s="15" t="e">
        <f t="shared" si="40"/>
        <v>#DIV/0!</v>
      </c>
      <c r="V49" s="15" t="e">
        <f t="shared" si="40"/>
        <v>#DIV/0!</v>
      </c>
      <c r="W49" s="15" t="e">
        <f t="shared" si="40"/>
        <v>#DIV/0!</v>
      </c>
      <c r="X49" s="15" t="e">
        <f t="shared" si="40"/>
        <v>#DIV/0!</v>
      </c>
      <c r="Y49" s="15" t="e">
        <f t="shared" si="40"/>
        <v>#DIV/0!</v>
      </c>
      <c r="Z49" s="46" t="e">
        <f t="shared" si="40"/>
        <v>#DIV/0!</v>
      </c>
      <c r="AA49" s="39" t="e">
        <f t="shared" si="8"/>
        <v>#DIV/0!</v>
      </c>
      <c r="AB49" s="37" t="e">
        <f t="shared" si="9"/>
        <v>#DIV/0!</v>
      </c>
    </row>
    <row r="50" spans="1:28">
      <c r="A50" s="26">
        <v>34</v>
      </c>
      <c r="B50" s="45"/>
      <c r="C50" s="46"/>
      <c r="D50" s="42"/>
      <c r="E50" s="62"/>
      <c r="F50" s="45" t="e">
        <f t="shared" si="6"/>
        <v>#DIV/0!</v>
      </c>
      <c r="G50" s="15" t="e">
        <f t="shared" ref="G50:Z50" si="41">ATAN(($C$17-($D$17/2)-($E$17/2)*COS(F50))/($B$17-($D$17/2)-($E$17/2)*SIN(F50)))</f>
        <v>#DIV/0!</v>
      </c>
      <c r="H50" s="15" t="e">
        <f t="shared" si="41"/>
        <v>#DIV/0!</v>
      </c>
      <c r="I50" s="15" t="e">
        <f t="shared" si="41"/>
        <v>#DIV/0!</v>
      </c>
      <c r="J50" s="15" t="e">
        <f t="shared" si="41"/>
        <v>#DIV/0!</v>
      </c>
      <c r="K50" s="15" t="e">
        <f t="shared" si="41"/>
        <v>#DIV/0!</v>
      </c>
      <c r="L50" s="15" t="e">
        <f t="shared" si="41"/>
        <v>#DIV/0!</v>
      </c>
      <c r="M50" s="15" t="e">
        <f t="shared" si="41"/>
        <v>#DIV/0!</v>
      </c>
      <c r="N50" s="15" t="e">
        <f t="shared" si="41"/>
        <v>#DIV/0!</v>
      </c>
      <c r="O50" s="15" t="e">
        <f t="shared" si="41"/>
        <v>#DIV/0!</v>
      </c>
      <c r="P50" s="15" t="e">
        <f t="shared" si="41"/>
        <v>#DIV/0!</v>
      </c>
      <c r="Q50" s="15" t="e">
        <f t="shared" si="41"/>
        <v>#DIV/0!</v>
      </c>
      <c r="R50" s="15" t="e">
        <f t="shared" si="41"/>
        <v>#DIV/0!</v>
      </c>
      <c r="S50" s="15" t="e">
        <f t="shared" si="41"/>
        <v>#DIV/0!</v>
      </c>
      <c r="T50" s="15" t="e">
        <f t="shared" si="41"/>
        <v>#DIV/0!</v>
      </c>
      <c r="U50" s="15" t="e">
        <f t="shared" si="41"/>
        <v>#DIV/0!</v>
      </c>
      <c r="V50" s="15" t="e">
        <f t="shared" si="41"/>
        <v>#DIV/0!</v>
      </c>
      <c r="W50" s="15" t="e">
        <f t="shared" si="41"/>
        <v>#DIV/0!</v>
      </c>
      <c r="X50" s="15" t="e">
        <f t="shared" si="41"/>
        <v>#DIV/0!</v>
      </c>
      <c r="Y50" s="15" t="e">
        <f t="shared" si="41"/>
        <v>#DIV/0!</v>
      </c>
      <c r="Z50" s="46" t="e">
        <f t="shared" si="41"/>
        <v>#DIV/0!</v>
      </c>
      <c r="AA50" s="39" t="e">
        <f t="shared" si="8"/>
        <v>#DIV/0!</v>
      </c>
      <c r="AB50" s="37" t="e">
        <f t="shared" si="9"/>
        <v>#DIV/0!</v>
      </c>
    </row>
    <row r="51" spans="1:28">
      <c r="A51" s="26">
        <v>35</v>
      </c>
      <c r="B51" s="45"/>
      <c r="C51" s="46"/>
      <c r="D51" s="42"/>
      <c r="E51" s="62"/>
      <c r="F51" s="45" t="e">
        <f t="shared" si="6"/>
        <v>#DIV/0!</v>
      </c>
      <c r="G51" s="15" t="e">
        <f t="shared" ref="G51:Z51" si="42">ATAN(($C$17-($D$17/2)-($E$17/2)*COS(F51))/($B$17-($D$17/2)-($E$17/2)*SIN(F51)))</f>
        <v>#DIV/0!</v>
      </c>
      <c r="H51" s="15" t="e">
        <f t="shared" si="42"/>
        <v>#DIV/0!</v>
      </c>
      <c r="I51" s="15" t="e">
        <f t="shared" si="42"/>
        <v>#DIV/0!</v>
      </c>
      <c r="J51" s="15" t="e">
        <f t="shared" si="42"/>
        <v>#DIV/0!</v>
      </c>
      <c r="K51" s="15" t="e">
        <f t="shared" si="42"/>
        <v>#DIV/0!</v>
      </c>
      <c r="L51" s="15" t="e">
        <f t="shared" si="42"/>
        <v>#DIV/0!</v>
      </c>
      <c r="M51" s="15" t="e">
        <f t="shared" si="42"/>
        <v>#DIV/0!</v>
      </c>
      <c r="N51" s="15" t="e">
        <f t="shared" si="42"/>
        <v>#DIV/0!</v>
      </c>
      <c r="O51" s="15" t="e">
        <f t="shared" si="42"/>
        <v>#DIV/0!</v>
      </c>
      <c r="P51" s="15" t="e">
        <f t="shared" si="42"/>
        <v>#DIV/0!</v>
      </c>
      <c r="Q51" s="15" t="e">
        <f t="shared" si="42"/>
        <v>#DIV/0!</v>
      </c>
      <c r="R51" s="15" t="e">
        <f t="shared" si="42"/>
        <v>#DIV/0!</v>
      </c>
      <c r="S51" s="15" t="e">
        <f t="shared" si="42"/>
        <v>#DIV/0!</v>
      </c>
      <c r="T51" s="15" t="e">
        <f t="shared" si="42"/>
        <v>#DIV/0!</v>
      </c>
      <c r="U51" s="15" t="e">
        <f t="shared" si="42"/>
        <v>#DIV/0!</v>
      </c>
      <c r="V51" s="15" t="e">
        <f t="shared" si="42"/>
        <v>#DIV/0!</v>
      </c>
      <c r="W51" s="15" t="e">
        <f t="shared" si="42"/>
        <v>#DIV/0!</v>
      </c>
      <c r="X51" s="15" t="e">
        <f t="shared" si="42"/>
        <v>#DIV/0!</v>
      </c>
      <c r="Y51" s="15" t="e">
        <f t="shared" si="42"/>
        <v>#DIV/0!</v>
      </c>
      <c r="Z51" s="46" t="e">
        <f t="shared" si="42"/>
        <v>#DIV/0!</v>
      </c>
      <c r="AA51" s="39" t="e">
        <f t="shared" si="8"/>
        <v>#DIV/0!</v>
      </c>
      <c r="AB51" s="37" t="e">
        <f t="shared" si="9"/>
        <v>#DIV/0!</v>
      </c>
    </row>
    <row r="52" spans="1:28">
      <c r="A52" s="26">
        <v>36</v>
      </c>
      <c r="B52" s="45"/>
      <c r="C52" s="46"/>
      <c r="D52" s="42"/>
      <c r="E52" s="62"/>
      <c r="F52" s="45" t="e">
        <f t="shared" si="6"/>
        <v>#DIV/0!</v>
      </c>
      <c r="G52" s="15" t="e">
        <f t="shared" ref="G52:Z52" si="43">ATAN(($C$17-($D$17/2)-($E$17/2)*COS(F52))/($B$17-($D$17/2)-($E$17/2)*SIN(F52)))</f>
        <v>#DIV/0!</v>
      </c>
      <c r="H52" s="15" t="e">
        <f t="shared" si="43"/>
        <v>#DIV/0!</v>
      </c>
      <c r="I52" s="15" t="e">
        <f t="shared" si="43"/>
        <v>#DIV/0!</v>
      </c>
      <c r="J52" s="15" t="e">
        <f t="shared" si="43"/>
        <v>#DIV/0!</v>
      </c>
      <c r="K52" s="15" t="e">
        <f t="shared" si="43"/>
        <v>#DIV/0!</v>
      </c>
      <c r="L52" s="15" t="e">
        <f t="shared" si="43"/>
        <v>#DIV/0!</v>
      </c>
      <c r="M52" s="15" t="e">
        <f t="shared" si="43"/>
        <v>#DIV/0!</v>
      </c>
      <c r="N52" s="15" t="e">
        <f t="shared" si="43"/>
        <v>#DIV/0!</v>
      </c>
      <c r="O52" s="15" t="e">
        <f t="shared" si="43"/>
        <v>#DIV/0!</v>
      </c>
      <c r="P52" s="15" t="e">
        <f t="shared" si="43"/>
        <v>#DIV/0!</v>
      </c>
      <c r="Q52" s="15" t="e">
        <f t="shared" si="43"/>
        <v>#DIV/0!</v>
      </c>
      <c r="R52" s="15" t="e">
        <f t="shared" si="43"/>
        <v>#DIV/0!</v>
      </c>
      <c r="S52" s="15" t="e">
        <f t="shared" si="43"/>
        <v>#DIV/0!</v>
      </c>
      <c r="T52" s="15" t="e">
        <f t="shared" si="43"/>
        <v>#DIV/0!</v>
      </c>
      <c r="U52" s="15" t="e">
        <f t="shared" si="43"/>
        <v>#DIV/0!</v>
      </c>
      <c r="V52" s="15" t="e">
        <f t="shared" si="43"/>
        <v>#DIV/0!</v>
      </c>
      <c r="W52" s="15" t="e">
        <f t="shared" si="43"/>
        <v>#DIV/0!</v>
      </c>
      <c r="X52" s="15" t="e">
        <f t="shared" si="43"/>
        <v>#DIV/0!</v>
      </c>
      <c r="Y52" s="15" t="e">
        <f t="shared" si="43"/>
        <v>#DIV/0!</v>
      </c>
      <c r="Z52" s="46" t="e">
        <f t="shared" si="43"/>
        <v>#DIV/0!</v>
      </c>
      <c r="AA52" s="39" t="e">
        <f t="shared" si="8"/>
        <v>#DIV/0!</v>
      </c>
      <c r="AB52" s="37" t="e">
        <f t="shared" si="9"/>
        <v>#DIV/0!</v>
      </c>
    </row>
    <row r="53" spans="1:28">
      <c r="A53" s="26">
        <v>37</v>
      </c>
      <c r="B53" s="45"/>
      <c r="C53" s="46"/>
      <c r="D53" s="42"/>
      <c r="E53" s="62"/>
      <c r="F53" s="45" t="e">
        <f t="shared" si="6"/>
        <v>#DIV/0!</v>
      </c>
      <c r="G53" s="15" t="e">
        <f t="shared" ref="G53:Z53" si="44">ATAN(($C$17-($D$17/2)-($E$17/2)*COS(F53))/($B$17-($D$17/2)-($E$17/2)*SIN(F53)))</f>
        <v>#DIV/0!</v>
      </c>
      <c r="H53" s="15" t="e">
        <f t="shared" si="44"/>
        <v>#DIV/0!</v>
      </c>
      <c r="I53" s="15" t="e">
        <f t="shared" si="44"/>
        <v>#DIV/0!</v>
      </c>
      <c r="J53" s="15" t="e">
        <f t="shared" si="44"/>
        <v>#DIV/0!</v>
      </c>
      <c r="K53" s="15" t="e">
        <f t="shared" si="44"/>
        <v>#DIV/0!</v>
      </c>
      <c r="L53" s="15" t="e">
        <f t="shared" si="44"/>
        <v>#DIV/0!</v>
      </c>
      <c r="M53" s="15" t="e">
        <f t="shared" si="44"/>
        <v>#DIV/0!</v>
      </c>
      <c r="N53" s="15" t="e">
        <f t="shared" si="44"/>
        <v>#DIV/0!</v>
      </c>
      <c r="O53" s="15" t="e">
        <f t="shared" si="44"/>
        <v>#DIV/0!</v>
      </c>
      <c r="P53" s="15" t="e">
        <f t="shared" si="44"/>
        <v>#DIV/0!</v>
      </c>
      <c r="Q53" s="15" t="e">
        <f t="shared" si="44"/>
        <v>#DIV/0!</v>
      </c>
      <c r="R53" s="15" t="e">
        <f t="shared" si="44"/>
        <v>#DIV/0!</v>
      </c>
      <c r="S53" s="15" t="e">
        <f t="shared" si="44"/>
        <v>#DIV/0!</v>
      </c>
      <c r="T53" s="15" t="e">
        <f t="shared" si="44"/>
        <v>#DIV/0!</v>
      </c>
      <c r="U53" s="15" t="e">
        <f t="shared" si="44"/>
        <v>#DIV/0!</v>
      </c>
      <c r="V53" s="15" t="e">
        <f t="shared" si="44"/>
        <v>#DIV/0!</v>
      </c>
      <c r="W53" s="15" t="e">
        <f t="shared" si="44"/>
        <v>#DIV/0!</v>
      </c>
      <c r="X53" s="15" t="e">
        <f t="shared" si="44"/>
        <v>#DIV/0!</v>
      </c>
      <c r="Y53" s="15" t="e">
        <f t="shared" si="44"/>
        <v>#DIV/0!</v>
      </c>
      <c r="Z53" s="46" t="e">
        <f t="shared" si="44"/>
        <v>#DIV/0!</v>
      </c>
      <c r="AA53" s="39" t="e">
        <f t="shared" si="8"/>
        <v>#DIV/0!</v>
      </c>
      <c r="AB53" s="37" t="e">
        <f t="shared" si="9"/>
        <v>#DIV/0!</v>
      </c>
    </row>
    <row r="54" spans="1:28">
      <c r="A54" s="26">
        <v>38</v>
      </c>
      <c r="B54" s="45"/>
      <c r="C54" s="46"/>
      <c r="D54" s="42"/>
      <c r="E54" s="62"/>
      <c r="F54" s="45" t="e">
        <f t="shared" si="6"/>
        <v>#DIV/0!</v>
      </c>
      <c r="G54" s="15" t="e">
        <f t="shared" ref="G54:Z54" si="45">ATAN(($C$17-($D$17/2)-($E$17/2)*COS(F54))/($B$17-($D$17/2)-($E$17/2)*SIN(F54)))</f>
        <v>#DIV/0!</v>
      </c>
      <c r="H54" s="15" t="e">
        <f t="shared" si="45"/>
        <v>#DIV/0!</v>
      </c>
      <c r="I54" s="15" t="e">
        <f t="shared" si="45"/>
        <v>#DIV/0!</v>
      </c>
      <c r="J54" s="15" t="e">
        <f t="shared" si="45"/>
        <v>#DIV/0!</v>
      </c>
      <c r="K54" s="15" t="e">
        <f t="shared" si="45"/>
        <v>#DIV/0!</v>
      </c>
      <c r="L54" s="15" t="e">
        <f t="shared" si="45"/>
        <v>#DIV/0!</v>
      </c>
      <c r="M54" s="15" t="e">
        <f t="shared" si="45"/>
        <v>#DIV/0!</v>
      </c>
      <c r="N54" s="15" t="e">
        <f t="shared" si="45"/>
        <v>#DIV/0!</v>
      </c>
      <c r="O54" s="15" t="e">
        <f t="shared" si="45"/>
        <v>#DIV/0!</v>
      </c>
      <c r="P54" s="15" t="e">
        <f t="shared" si="45"/>
        <v>#DIV/0!</v>
      </c>
      <c r="Q54" s="15" t="e">
        <f t="shared" si="45"/>
        <v>#DIV/0!</v>
      </c>
      <c r="R54" s="15" t="e">
        <f t="shared" si="45"/>
        <v>#DIV/0!</v>
      </c>
      <c r="S54" s="15" t="e">
        <f t="shared" si="45"/>
        <v>#DIV/0!</v>
      </c>
      <c r="T54" s="15" t="e">
        <f t="shared" si="45"/>
        <v>#DIV/0!</v>
      </c>
      <c r="U54" s="15" t="e">
        <f t="shared" si="45"/>
        <v>#DIV/0!</v>
      </c>
      <c r="V54" s="15" t="e">
        <f t="shared" si="45"/>
        <v>#DIV/0!</v>
      </c>
      <c r="W54" s="15" t="e">
        <f t="shared" si="45"/>
        <v>#DIV/0!</v>
      </c>
      <c r="X54" s="15" t="e">
        <f t="shared" si="45"/>
        <v>#DIV/0!</v>
      </c>
      <c r="Y54" s="15" t="e">
        <f t="shared" si="45"/>
        <v>#DIV/0!</v>
      </c>
      <c r="Z54" s="46" t="e">
        <f t="shared" si="45"/>
        <v>#DIV/0!</v>
      </c>
      <c r="AA54" s="39" t="e">
        <f t="shared" si="8"/>
        <v>#DIV/0!</v>
      </c>
      <c r="AB54" s="37" t="e">
        <f t="shared" si="9"/>
        <v>#DIV/0!</v>
      </c>
    </row>
    <row r="55" spans="1:28">
      <c r="A55" s="26">
        <v>39</v>
      </c>
      <c r="B55" s="45"/>
      <c r="C55" s="46"/>
      <c r="D55" s="42"/>
      <c r="E55" s="62"/>
      <c r="F55" s="45" t="e">
        <f t="shared" si="6"/>
        <v>#DIV/0!</v>
      </c>
      <c r="G55" s="15" t="e">
        <f t="shared" ref="G55:Z55" si="46">ATAN(($C$17-($D$17/2)-($E$17/2)*COS(F55))/($B$17-($D$17/2)-($E$17/2)*SIN(F55)))</f>
        <v>#DIV/0!</v>
      </c>
      <c r="H55" s="15" t="e">
        <f t="shared" si="46"/>
        <v>#DIV/0!</v>
      </c>
      <c r="I55" s="15" t="e">
        <f t="shared" si="46"/>
        <v>#DIV/0!</v>
      </c>
      <c r="J55" s="15" t="e">
        <f t="shared" si="46"/>
        <v>#DIV/0!</v>
      </c>
      <c r="K55" s="15" t="e">
        <f t="shared" si="46"/>
        <v>#DIV/0!</v>
      </c>
      <c r="L55" s="15" t="e">
        <f t="shared" si="46"/>
        <v>#DIV/0!</v>
      </c>
      <c r="M55" s="15" t="e">
        <f t="shared" si="46"/>
        <v>#DIV/0!</v>
      </c>
      <c r="N55" s="15" t="e">
        <f t="shared" si="46"/>
        <v>#DIV/0!</v>
      </c>
      <c r="O55" s="15" t="e">
        <f t="shared" si="46"/>
        <v>#DIV/0!</v>
      </c>
      <c r="P55" s="15" t="e">
        <f t="shared" si="46"/>
        <v>#DIV/0!</v>
      </c>
      <c r="Q55" s="15" t="e">
        <f t="shared" si="46"/>
        <v>#DIV/0!</v>
      </c>
      <c r="R55" s="15" t="e">
        <f t="shared" si="46"/>
        <v>#DIV/0!</v>
      </c>
      <c r="S55" s="15" t="e">
        <f t="shared" si="46"/>
        <v>#DIV/0!</v>
      </c>
      <c r="T55" s="15" t="e">
        <f t="shared" si="46"/>
        <v>#DIV/0!</v>
      </c>
      <c r="U55" s="15" t="e">
        <f t="shared" si="46"/>
        <v>#DIV/0!</v>
      </c>
      <c r="V55" s="15" t="e">
        <f t="shared" si="46"/>
        <v>#DIV/0!</v>
      </c>
      <c r="W55" s="15" t="e">
        <f t="shared" si="46"/>
        <v>#DIV/0!</v>
      </c>
      <c r="X55" s="15" t="e">
        <f t="shared" si="46"/>
        <v>#DIV/0!</v>
      </c>
      <c r="Y55" s="15" t="e">
        <f t="shared" si="46"/>
        <v>#DIV/0!</v>
      </c>
      <c r="Z55" s="46" t="e">
        <f t="shared" si="46"/>
        <v>#DIV/0!</v>
      </c>
      <c r="AA55" s="39" t="e">
        <f t="shared" si="8"/>
        <v>#DIV/0!</v>
      </c>
      <c r="AB55" s="37" t="e">
        <f t="shared" si="9"/>
        <v>#DIV/0!</v>
      </c>
    </row>
    <row r="56" spans="1:28">
      <c r="A56" s="26">
        <v>40</v>
      </c>
      <c r="B56" s="45"/>
      <c r="C56" s="46"/>
      <c r="D56" s="42"/>
      <c r="E56" s="62"/>
      <c r="F56" s="45" t="e">
        <f t="shared" si="6"/>
        <v>#DIV/0!</v>
      </c>
      <c r="G56" s="15" t="e">
        <f t="shared" ref="G56:Z56" si="47">ATAN(($C$17-($D$17/2)-($E$17/2)*COS(F56))/($B$17-($D$17/2)-($E$17/2)*SIN(F56)))</f>
        <v>#DIV/0!</v>
      </c>
      <c r="H56" s="15" t="e">
        <f t="shared" si="47"/>
        <v>#DIV/0!</v>
      </c>
      <c r="I56" s="15" t="e">
        <f t="shared" si="47"/>
        <v>#DIV/0!</v>
      </c>
      <c r="J56" s="15" t="e">
        <f t="shared" si="47"/>
        <v>#DIV/0!</v>
      </c>
      <c r="K56" s="15" t="e">
        <f t="shared" si="47"/>
        <v>#DIV/0!</v>
      </c>
      <c r="L56" s="15" t="e">
        <f t="shared" si="47"/>
        <v>#DIV/0!</v>
      </c>
      <c r="M56" s="15" t="e">
        <f t="shared" si="47"/>
        <v>#DIV/0!</v>
      </c>
      <c r="N56" s="15" t="e">
        <f t="shared" si="47"/>
        <v>#DIV/0!</v>
      </c>
      <c r="O56" s="15" t="e">
        <f t="shared" si="47"/>
        <v>#DIV/0!</v>
      </c>
      <c r="P56" s="15" t="e">
        <f t="shared" si="47"/>
        <v>#DIV/0!</v>
      </c>
      <c r="Q56" s="15" t="e">
        <f t="shared" si="47"/>
        <v>#DIV/0!</v>
      </c>
      <c r="R56" s="15" t="e">
        <f t="shared" si="47"/>
        <v>#DIV/0!</v>
      </c>
      <c r="S56" s="15" t="e">
        <f t="shared" si="47"/>
        <v>#DIV/0!</v>
      </c>
      <c r="T56" s="15" t="e">
        <f t="shared" si="47"/>
        <v>#DIV/0!</v>
      </c>
      <c r="U56" s="15" t="e">
        <f t="shared" si="47"/>
        <v>#DIV/0!</v>
      </c>
      <c r="V56" s="15" t="e">
        <f t="shared" si="47"/>
        <v>#DIV/0!</v>
      </c>
      <c r="W56" s="15" t="e">
        <f t="shared" si="47"/>
        <v>#DIV/0!</v>
      </c>
      <c r="X56" s="15" t="e">
        <f t="shared" si="47"/>
        <v>#DIV/0!</v>
      </c>
      <c r="Y56" s="15" t="e">
        <f t="shared" si="47"/>
        <v>#DIV/0!</v>
      </c>
      <c r="Z56" s="46" t="e">
        <f t="shared" si="47"/>
        <v>#DIV/0!</v>
      </c>
      <c r="AA56" s="39" t="e">
        <f t="shared" si="8"/>
        <v>#DIV/0!</v>
      </c>
      <c r="AB56" s="37" t="e">
        <f t="shared" si="9"/>
        <v>#DIV/0!</v>
      </c>
    </row>
    <row r="57" spans="1:28">
      <c r="A57" s="26">
        <v>41</v>
      </c>
      <c r="B57" s="45"/>
      <c r="C57" s="46"/>
      <c r="D57" s="42"/>
      <c r="E57" s="62"/>
      <c r="F57" s="45" t="e">
        <f t="shared" si="6"/>
        <v>#DIV/0!</v>
      </c>
      <c r="G57" s="15" t="e">
        <f t="shared" ref="G57:Z57" si="48">ATAN(($C$17-($D$17/2)-($E$17/2)*COS(F57))/($B$17-($D$17/2)-($E$17/2)*SIN(F57)))</f>
        <v>#DIV/0!</v>
      </c>
      <c r="H57" s="15" t="e">
        <f t="shared" si="48"/>
        <v>#DIV/0!</v>
      </c>
      <c r="I57" s="15" t="e">
        <f t="shared" si="48"/>
        <v>#DIV/0!</v>
      </c>
      <c r="J57" s="15" t="e">
        <f t="shared" si="48"/>
        <v>#DIV/0!</v>
      </c>
      <c r="K57" s="15" t="e">
        <f t="shared" si="48"/>
        <v>#DIV/0!</v>
      </c>
      <c r="L57" s="15" t="e">
        <f t="shared" si="48"/>
        <v>#DIV/0!</v>
      </c>
      <c r="M57" s="15" t="e">
        <f t="shared" si="48"/>
        <v>#DIV/0!</v>
      </c>
      <c r="N57" s="15" t="e">
        <f t="shared" si="48"/>
        <v>#DIV/0!</v>
      </c>
      <c r="O57" s="15" t="e">
        <f t="shared" si="48"/>
        <v>#DIV/0!</v>
      </c>
      <c r="P57" s="15" t="e">
        <f t="shared" si="48"/>
        <v>#DIV/0!</v>
      </c>
      <c r="Q57" s="15" t="e">
        <f t="shared" si="48"/>
        <v>#DIV/0!</v>
      </c>
      <c r="R57" s="15" t="e">
        <f t="shared" si="48"/>
        <v>#DIV/0!</v>
      </c>
      <c r="S57" s="15" t="e">
        <f t="shared" si="48"/>
        <v>#DIV/0!</v>
      </c>
      <c r="T57" s="15" t="e">
        <f t="shared" si="48"/>
        <v>#DIV/0!</v>
      </c>
      <c r="U57" s="15" t="e">
        <f t="shared" si="48"/>
        <v>#DIV/0!</v>
      </c>
      <c r="V57" s="15" t="e">
        <f t="shared" si="48"/>
        <v>#DIV/0!</v>
      </c>
      <c r="W57" s="15" t="e">
        <f t="shared" si="48"/>
        <v>#DIV/0!</v>
      </c>
      <c r="X57" s="15" t="e">
        <f t="shared" si="48"/>
        <v>#DIV/0!</v>
      </c>
      <c r="Y57" s="15" t="e">
        <f t="shared" si="48"/>
        <v>#DIV/0!</v>
      </c>
      <c r="Z57" s="46" t="e">
        <f t="shared" si="48"/>
        <v>#DIV/0!</v>
      </c>
      <c r="AA57" s="39" t="e">
        <f t="shared" si="8"/>
        <v>#DIV/0!</v>
      </c>
      <c r="AB57" s="37" t="e">
        <f t="shared" si="9"/>
        <v>#DIV/0!</v>
      </c>
    </row>
    <row r="58" spans="1:28">
      <c r="A58" s="26">
        <v>42</v>
      </c>
      <c r="B58" s="45"/>
      <c r="C58" s="46"/>
      <c r="D58" s="42"/>
      <c r="E58" s="62"/>
      <c r="F58" s="45" t="e">
        <f t="shared" si="6"/>
        <v>#DIV/0!</v>
      </c>
      <c r="G58" s="15" t="e">
        <f t="shared" ref="G58:Z58" si="49">ATAN(($C$17-($D$17/2)-($E$17/2)*COS(F58))/($B$17-($D$17/2)-($E$17/2)*SIN(F58)))</f>
        <v>#DIV/0!</v>
      </c>
      <c r="H58" s="15" t="e">
        <f t="shared" si="49"/>
        <v>#DIV/0!</v>
      </c>
      <c r="I58" s="15" t="e">
        <f t="shared" si="49"/>
        <v>#DIV/0!</v>
      </c>
      <c r="J58" s="15" t="e">
        <f t="shared" si="49"/>
        <v>#DIV/0!</v>
      </c>
      <c r="K58" s="15" t="e">
        <f t="shared" si="49"/>
        <v>#DIV/0!</v>
      </c>
      <c r="L58" s="15" t="e">
        <f t="shared" si="49"/>
        <v>#DIV/0!</v>
      </c>
      <c r="M58" s="15" t="e">
        <f t="shared" si="49"/>
        <v>#DIV/0!</v>
      </c>
      <c r="N58" s="15" t="e">
        <f t="shared" si="49"/>
        <v>#DIV/0!</v>
      </c>
      <c r="O58" s="15" t="e">
        <f t="shared" si="49"/>
        <v>#DIV/0!</v>
      </c>
      <c r="P58" s="15" t="e">
        <f t="shared" si="49"/>
        <v>#DIV/0!</v>
      </c>
      <c r="Q58" s="15" t="e">
        <f t="shared" si="49"/>
        <v>#DIV/0!</v>
      </c>
      <c r="R58" s="15" t="e">
        <f t="shared" si="49"/>
        <v>#DIV/0!</v>
      </c>
      <c r="S58" s="15" t="e">
        <f t="shared" si="49"/>
        <v>#DIV/0!</v>
      </c>
      <c r="T58" s="15" t="e">
        <f t="shared" si="49"/>
        <v>#DIV/0!</v>
      </c>
      <c r="U58" s="15" t="e">
        <f t="shared" si="49"/>
        <v>#DIV/0!</v>
      </c>
      <c r="V58" s="15" t="e">
        <f t="shared" si="49"/>
        <v>#DIV/0!</v>
      </c>
      <c r="W58" s="15" t="e">
        <f t="shared" si="49"/>
        <v>#DIV/0!</v>
      </c>
      <c r="X58" s="15" t="e">
        <f t="shared" si="49"/>
        <v>#DIV/0!</v>
      </c>
      <c r="Y58" s="15" t="e">
        <f t="shared" si="49"/>
        <v>#DIV/0!</v>
      </c>
      <c r="Z58" s="46" t="e">
        <f t="shared" si="49"/>
        <v>#DIV/0!</v>
      </c>
      <c r="AA58" s="39" t="e">
        <f t="shared" si="8"/>
        <v>#DIV/0!</v>
      </c>
      <c r="AB58" s="37" t="e">
        <f t="shared" si="9"/>
        <v>#DIV/0!</v>
      </c>
    </row>
    <row r="59" spans="1:28">
      <c r="A59" s="26">
        <v>43</v>
      </c>
      <c r="B59" s="45"/>
      <c r="C59" s="46"/>
      <c r="D59" s="42"/>
      <c r="E59" s="62"/>
      <c r="F59" s="45" t="e">
        <f t="shared" si="6"/>
        <v>#DIV/0!</v>
      </c>
      <c r="G59" s="15" t="e">
        <f t="shared" ref="G59:Z59" si="50">ATAN(($C$17-($D$17/2)-($E$17/2)*COS(F59))/($B$17-($D$17/2)-($E$17/2)*SIN(F59)))</f>
        <v>#DIV/0!</v>
      </c>
      <c r="H59" s="15" t="e">
        <f t="shared" si="50"/>
        <v>#DIV/0!</v>
      </c>
      <c r="I59" s="15" t="e">
        <f t="shared" si="50"/>
        <v>#DIV/0!</v>
      </c>
      <c r="J59" s="15" t="e">
        <f t="shared" si="50"/>
        <v>#DIV/0!</v>
      </c>
      <c r="K59" s="15" t="e">
        <f t="shared" si="50"/>
        <v>#DIV/0!</v>
      </c>
      <c r="L59" s="15" t="e">
        <f t="shared" si="50"/>
        <v>#DIV/0!</v>
      </c>
      <c r="M59" s="15" t="e">
        <f t="shared" si="50"/>
        <v>#DIV/0!</v>
      </c>
      <c r="N59" s="15" t="e">
        <f t="shared" si="50"/>
        <v>#DIV/0!</v>
      </c>
      <c r="O59" s="15" t="e">
        <f t="shared" si="50"/>
        <v>#DIV/0!</v>
      </c>
      <c r="P59" s="15" t="e">
        <f t="shared" si="50"/>
        <v>#DIV/0!</v>
      </c>
      <c r="Q59" s="15" t="e">
        <f t="shared" si="50"/>
        <v>#DIV/0!</v>
      </c>
      <c r="R59" s="15" t="e">
        <f t="shared" si="50"/>
        <v>#DIV/0!</v>
      </c>
      <c r="S59" s="15" t="e">
        <f t="shared" si="50"/>
        <v>#DIV/0!</v>
      </c>
      <c r="T59" s="15" t="e">
        <f t="shared" si="50"/>
        <v>#DIV/0!</v>
      </c>
      <c r="U59" s="15" t="e">
        <f t="shared" si="50"/>
        <v>#DIV/0!</v>
      </c>
      <c r="V59" s="15" t="e">
        <f t="shared" si="50"/>
        <v>#DIV/0!</v>
      </c>
      <c r="W59" s="15" t="e">
        <f t="shared" si="50"/>
        <v>#DIV/0!</v>
      </c>
      <c r="X59" s="15" t="e">
        <f t="shared" si="50"/>
        <v>#DIV/0!</v>
      </c>
      <c r="Y59" s="15" t="e">
        <f t="shared" si="50"/>
        <v>#DIV/0!</v>
      </c>
      <c r="Z59" s="46" t="e">
        <f t="shared" si="50"/>
        <v>#DIV/0!</v>
      </c>
      <c r="AA59" s="39" t="e">
        <f t="shared" si="8"/>
        <v>#DIV/0!</v>
      </c>
      <c r="AB59" s="37" t="e">
        <f t="shared" si="9"/>
        <v>#DIV/0!</v>
      </c>
    </row>
    <row r="60" spans="1:28">
      <c r="A60" s="26">
        <v>44</v>
      </c>
      <c r="B60" s="45"/>
      <c r="C60" s="46"/>
      <c r="D60" s="42"/>
      <c r="E60" s="62"/>
      <c r="F60" s="45" t="e">
        <f t="shared" si="6"/>
        <v>#DIV/0!</v>
      </c>
      <c r="G60" s="15" t="e">
        <f t="shared" ref="G60:Z60" si="51">ATAN(($C$17-($D$17/2)-($E$17/2)*COS(F60))/($B$17-($D$17/2)-($E$17/2)*SIN(F60)))</f>
        <v>#DIV/0!</v>
      </c>
      <c r="H60" s="15" t="e">
        <f t="shared" si="51"/>
        <v>#DIV/0!</v>
      </c>
      <c r="I60" s="15" t="e">
        <f t="shared" si="51"/>
        <v>#DIV/0!</v>
      </c>
      <c r="J60" s="15" t="e">
        <f t="shared" si="51"/>
        <v>#DIV/0!</v>
      </c>
      <c r="K60" s="15" t="e">
        <f t="shared" si="51"/>
        <v>#DIV/0!</v>
      </c>
      <c r="L60" s="15" t="e">
        <f t="shared" si="51"/>
        <v>#DIV/0!</v>
      </c>
      <c r="M60" s="15" t="e">
        <f t="shared" si="51"/>
        <v>#DIV/0!</v>
      </c>
      <c r="N60" s="15" t="e">
        <f t="shared" si="51"/>
        <v>#DIV/0!</v>
      </c>
      <c r="O60" s="15" t="e">
        <f t="shared" si="51"/>
        <v>#DIV/0!</v>
      </c>
      <c r="P60" s="15" t="e">
        <f t="shared" si="51"/>
        <v>#DIV/0!</v>
      </c>
      <c r="Q60" s="15" t="e">
        <f t="shared" si="51"/>
        <v>#DIV/0!</v>
      </c>
      <c r="R60" s="15" t="e">
        <f t="shared" si="51"/>
        <v>#DIV/0!</v>
      </c>
      <c r="S60" s="15" t="e">
        <f t="shared" si="51"/>
        <v>#DIV/0!</v>
      </c>
      <c r="T60" s="15" t="e">
        <f t="shared" si="51"/>
        <v>#DIV/0!</v>
      </c>
      <c r="U60" s="15" t="e">
        <f t="shared" si="51"/>
        <v>#DIV/0!</v>
      </c>
      <c r="V60" s="15" t="e">
        <f t="shared" si="51"/>
        <v>#DIV/0!</v>
      </c>
      <c r="W60" s="15" t="e">
        <f t="shared" si="51"/>
        <v>#DIV/0!</v>
      </c>
      <c r="X60" s="15" t="e">
        <f t="shared" si="51"/>
        <v>#DIV/0!</v>
      </c>
      <c r="Y60" s="15" t="e">
        <f t="shared" si="51"/>
        <v>#DIV/0!</v>
      </c>
      <c r="Z60" s="46" t="e">
        <f t="shared" si="51"/>
        <v>#DIV/0!</v>
      </c>
      <c r="AA60" s="39" t="e">
        <f t="shared" si="8"/>
        <v>#DIV/0!</v>
      </c>
      <c r="AB60" s="37" t="e">
        <f t="shared" si="9"/>
        <v>#DIV/0!</v>
      </c>
    </row>
    <row r="61" spans="1:28">
      <c r="A61" s="26">
        <v>45</v>
      </c>
      <c r="B61" s="45"/>
      <c r="C61" s="46"/>
      <c r="D61" s="42"/>
      <c r="E61" s="62"/>
      <c r="F61" s="45" t="e">
        <f t="shared" si="6"/>
        <v>#DIV/0!</v>
      </c>
      <c r="G61" s="15" t="e">
        <f t="shared" ref="G61:Z61" si="52">ATAN(($C$17-($D$17/2)-($E$17/2)*COS(F61))/($B$17-($D$17/2)-($E$17/2)*SIN(F61)))</f>
        <v>#DIV/0!</v>
      </c>
      <c r="H61" s="15" t="e">
        <f t="shared" si="52"/>
        <v>#DIV/0!</v>
      </c>
      <c r="I61" s="15" t="e">
        <f t="shared" si="52"/>
        <v>#DIV/0!</v>
      </c>
      <c r="J61" s="15" t="e">
        <f t="shared" si="52"/>
        <v>#DIV/0!</v>
      </c>
      <c r="K61" s="15" t="e">
        <f t="shared" si="52"/>
        <v>#DIV/0!</v>
      </c>
      <c r="L61" s="15" t="e">
        <f t="shared" si="52"/>
        <v>#DIV/0!</v>
      </c>
      <c r="M61" s="15" t="e">
        <f t="shared" si="52"/>
        <v>#DIV/0!</v>
      </c>
      <c r="N61" s="15" t="e">
        <f t="shared" si="52"/>
        <v>#DIV/0!</v>
      </c>
      <c r="O61" s="15" t="e">
        <f t="shared" si="52"/>
        <v>#DIV/0!</v>
      </c>
      <c r="P61" s="15" t="e">
        <f t="shared" si="52"/>
        <v>#DIV/0!</v>
      </c>
      <c r="Q61" s="15" t="e">
        <f t="shared" si="52"/>
        <v>#DIV/0!</v>
      </c>
      <c r="R61" s="15" t="e">
        <f t="shared" si="52"/>
        <v>#DIV/0!</v>
      </c>
      <c r="S61" s="15" t="e">
        <f t="shared" si="52"/>
        <v>#DIV/0!</v>
      </c>
      <c r="T61" s="15" t="e">
        <f t="shared" si="52"/>
        <v>#DIV/0!</v>
      </c>
      <c r="U61" s="15" t="e">
        <f t="shared" si="52"/>
        <v>#DIV/0!</v>
      </c>
      <c r="V61" s="15" t="e">
        <f t="shared" si="52"/>
        <v>#DIV/0!</v>
      </c>
      <c r="W61" s="15" t="e">
        <f t="shared" si="52"/>
        <v>#DIV/0!</v>
      </c>
      <c r="X61" s="15" t="e">
        <f t="shared" si="52"/>
        <v>#DIV/0!</v>
      </c>
      <c r="Y61" s="15" t="e">
        <f t="shared" si="52"/>
        <v>#DIV/0!</v>
      </c>
      <c r="Z61" s="46" t="e">
        <f t="shared" si="52"/>
        <v>#DIV/0!</v>
      </c>
      <c r="AA61" s="39" t="e">
        <f t="shared" si="8"/>
        <v>#DIV/0!</v>
      </c>
      <c r="AB61" s="37" t="e">
        <f t="shared" si="9"/>
        <v>#DIV/0!</v>
      </c>
    </row>
    <row r="62" spans="1:28">
      <c r="A62" s="26">
        <v>46</v>
      </c>
      <c r="B62" s="45"/>
      <c r="C62" s="46"/>
      <c r="D62" s="42"/>
      <c r="E62" s="62"/>
      <c r="F62" s="45" t="e">
        <f t="shared" si="6"/>
        <v>#DIV/0!</v>
      </c>
      <c r="G62" s="15" t="e">
        <f t="shared" ref="G62:Z62" si="53">ATAN(($C$17-($D$17/2)-($E$17/2)*COS(F62))/($B$17-($D$17/2)-($E$17/2)*SIN(F62)))</f>
        <v>#DIV/0!</v>
      </c>
      <c r="H62" s="15" t="e">
        <f t="shared" si="53"/>
        <v>#DIV/0!</v>
      </c>
      <c r="I62" s="15" t="e">
        <f t="shared" si="53"/>
        <v>#DIV/0!</v>
      </c>
      <c r="J62" s="15" t="e">
        <f t="shared" si="53"/>
        <v>#DIV/0!</v>
      </c>
      <c r="K62" s="15" t="e">
        <f t="shared" si="53"/>
        <v>#DIV/0!</v>
      </c>
      <c r="L62" s="15" t="e">
        <f t="shared" si="53"/>
        <v>#DIV/0!</v>
      </c>
      <c r="M62" s="15" t="e">
        <f t="shared" si="53"/>
        <v>#DIV/0!</v>
      </c>
      <c r="N62" s="15" t="e">
        <f t="shared" si="53"/>
        <v>#DIV/0!</v>
      </c>
      <c r="O62" s="15" t="e">
        <f t="shared" si="53"/>
        <v>#DIV/0!</v>
      </c>
      <c r="P62" s="15" t="e">
        <f t="shared" si="53"/>
        <v>#DIV/0!</v>
      </c>
      <c r="Q62" s="15" t="e">
        <f t="shared" si="53"/>
        <v>#DIV/0!</v>
      </c>
      <c r="R62" s="15" t="e">
        <f t="shared" si="53"/>
        <v>#DIV/0!</v>
      </c>
      <c r="S62" s="15" t="e">
        <f t="shared" si="53"/>
        <v>#DIV/0!</v>
      </c>
      <c r="T62" s="15" t="e">
        <f t="shared" si="53"/>
        <v>#DIV/0!</v>
      </c>
      <c r="U62" s="15" t="e">
        <f t="shared" si="53"/>
        <v>#DIV/0!</v>
      </c>
      <c r="V62" s="15" t="e">
        <f t="shared" si="53"/>
        <v>#DIV/0!</v>
      </c>
      <c r="W62" s="15" t="e">
        <f t="shared" si="53"/>
        <v>#DIV/0!</v>
      </c>
      <c r="X62" s="15" t="e">
        <f t="shared" si="53"/>
        <v>#DIV/0!</v>
      </c>
      <c r="Y62" s="15" t="e">
        <f t="shared" si="53"/>
        <v>#DIV/0!</v>
      </c>
      <c r="Z62" s="46" t="e">
        <f t="shared" si="53"/>
        <v>#DIV/0!</v>
      </c>
      <c r="AA62" s="39" t="e">
        <f t="shared" si="8"/>
        <v>#DIV/0!</v>
      </c>
      <c r="AB62" s="37" t="e">
        <f t="shared" si="9"/>
        <v>#DIV/0!</v>
      </c>
    </row>
    <row r="63" spans="1:28">
      <c r="A63" s="26">
        <v>47</v>
      </c>
      <c r="B63" s="45"/>
      <c r="C63" s="46"/>
      <c r="D63" s="42"/>
      <c r="E63" s="62"/>
      <c r="F63" s="45" t="e">
        <f t="shared" si="6"/>
        <v>#DIV/0!</v>
      </c>
      <c r="G63" s="15" t="e">
        <f t="shared" ref="G63:Z63" si="54">ATAN(($C$17-($D$17/2)-($E$17/2)*COS(F63))/($B$17-($D$17/2)-($E$17/2)*SIN(F63)))</f>
        <v>#DIV/0!</v>
      </c>
      <c r="H63" s="15" t="e">
        <f t="shared" si="54"/>
        <v>#DIV/0!</v>
      </c>
      <c r="I63" s="15" t="e">
        <f t="shared" si="54"/>
        <v>#DIV/0!</v>
      </c>
      <c r="J63" s="15" t="e">
        <f t="shared" si="54"/>
        <v>#DIV/0!</v>
      </c>
      <c r="K63" s="15" t="e">
        <f t="shared" si="54"/>
        <v>#DIV/0!</v>
      </c>
      <c r="L63" s="15" t="e">
        <f t="shared" si="54"/>
        <v>#DIV/0!</v>
      </c>
      <c r="M63" s="15" t="e">
        <f t="shared" si="54"/>
        <v>#DIV/0!</v>
      </c>
      <c r="N63" s="15" t="e">
        <f t="shared" si="54"/>
        <v>#DIV/0!</v>
      </c>
      <c r="O63" s="15" t="e">
        <f t="shared" si="54"/>
        <v>#DIV/0!</v>
      </c>
      <c r="P63" s="15" t="e">
        <f t="shared" si="54"/>
        <v>#DIV/0!</v>
      </c>
      <c r="Q63" s="15" t="e">
        <f t="shared" si="54"/>
        <v>#DIV/0!</v>
      </c>
      <c r="R63" s="15" t="e">
        <f t="shared" si="54"/>
        <v>#DIV/0!</v>
      </c>
      <c r="S63" s="15" t="e">
        <f t="shared" si="54"/>
        <v>#DIV/0!</v>
      </c>
      <c r="T63" s="15" t="e">
        <f t="shared" si="54"/>
        <v>#DIV/0!</v>
      </c>
      <c r="U63" s="15" t="e">
        <f t="shared" si="54"/>
        <v>#DIV/0!</v>
      </c>
      <c r="V63" s="15" t="e">
        <f t="shared" si="54"/>
        <v>#DIV/0!</v>
      </c>
      <c r="W63" s="15" t="e">
        <f t="shared" si="54"/>
        <v>#DIV/0!</v>
      </c>
      <c r="X63" s="15" t="e">
        <f t="shared" si="54"/>
        <v>#DIV/0!</v>
      </c>
      <c r="Y63" s="15" t="e">
        <f t="shared" si="54"/>
        <v>#DIV/0!</v>
      </c>
      <c r="Z63" s="46" t="e">
        <f t="shared" si="54"/>
        <v>#DIV/0!</v>
      </c>
      <c r="AA63" s="39" t="e">
        <f t="shared" si="8"/>
        <v>#DIV/0!</v>
      </c>
      <c r="AB63" s="37" t="e">
        <f t="shared" si="9"/>
        <v>#DIV/0!</v>
      </c>
    </row>
    <row r="64" spans="1:28">
      <c r="A64" s="26">
        <v>48</v>
      </c>
      <c r="B64" s="45"/>
      <c r="C64" s="46"/>
      <c r="D64" s="42"/>
      <c r="E64" s="62"/>
      <c r="F64" s="45" t="e">
        <f t="shared" si="6"/>
        <v>#DIV/0!</v>
      </c>
      <c r="G64" s="15" t="e">
        <f t="shared" ref="G64:Z64" si="55">ATAN(($C$17-($D$17/2)-($E$17/2)*COS(F64))/($B$17-($D$17/2)-($E$17/2)*SIN(F64)))</f>
        <v>#DIV/0!</v>
      </c>
      <c r="H64" s="15" t="e">
        <f t="shared" si="55"/>
        <v>#DIV/0!</v>
      </c>
      <c r="I64" s="15" t="e">
        <f t="shared" si="55"/>
        <v>#DIV/0!</v>
      </c>
      <c r="J64" s="15" t="e">
        <f t="shared" si="55"/>
        <v>#DIV/0!</v>
      </c>
      <c r="K64" s="15" t="e">
        <f t="shared" si="55"/>
        <v>#DIV/0!</v>
      </c>
      <c r="L64" s="15" t="e">
        <f t="shared" si="55"/>
        <v>#DIV/0!</v>
      </c>
      <c r="M64" s="15" t="e">
        <f t="shared" si="55"/>
        <v>#DIV/0!</v>
      </c>
      <c r="N64" s="15" t="e">
        <f t="shared" si="55"/>
        <v>#DIV/0!</v>
      </c>
      <c r="O64" s="15" t="e">
        <f t="shared" si="55"/>
        <v>#DIV/0!</v>
      </c>
      <c r="P64" s="15" t="e">
        <f t="shared" si="55"/>
        <v>#DIV/0!</v>
      </c>
      <c r="Q64" s="15" t="e">
        <f t="shared" si="55"/>
        <v>#DIV/0!</v>
      </c>
      <c r="R64" s="15" t="e">
        <f t="shared" si="55"/>
        <v>#DIV/0!</v>
      </c>
      <c r="S64" s="15" t="e">
        <f t="shared" si="55"/>
        <v>#DIV/0!</v>
      </c>
      <c r="T64" s="15" t="e">
        <f t="shared" si="55"/>
        <v>#DIV/0!</v>
      </c>
      <c r="U64" s="15" t="e">
        <f t="shared" si="55"/>
        <v>#DIV/0!</v>
      </c>
      <c r="V64" s="15" t="e">
        <f t="shared" si="55"/>
        <v>#DIV/0!</v>
      </c>
      <c r="W64" s="15" t="e">
        <f t="shared" si="55"/>
        <v>#DIV/0!</v>
      </c>
      <c r="X64" s="15" t="e">
        <f t="shared" si="55"/>
        <v>#DIV/0!</v>
      </c>
      <c r="Y64" s="15" t="e">
        <f t="shared" si="55"/>
        <v>#DIV/0!</v>
      </c>
      <c r="Z64" s="46" t="e">
        <f t="shared" si="55"/>
        <v>#DIV/0!</v>
      </c>
      <c r="AA64" s="39" t="e">
        <f t="shared" si="8"/>
        <v>#DIV/0!</v>
      </c>
      <c r="AB64" s="37" t="e">
        <f t="shared" si="9"/>
        <v>#DIV/0!</v>
      </c>
    </row>
    <row r="65" spans="1:28">
      <c r="A65" s="26">
        <v>49</v>
      </c>
      <c r="B65" s="45"/>
      <c r="C65" s="46"/>
      <c r="D65" s="42"/>
      <c r="E65" s="62"/>
      <c r="F65" s="45" t="e">
        <f t="shared" si="6"/>
        <v>#DIV/0!</v>
      </c>
      <c r="G65" s="15" t="e">
        <f t="shared" ref="G65:Z65" si="56">ATAN(($C$17-($D$17/2)-($E$17/2)*COS(F65))/($B$17-($D$17/2)-($E$17/2)*SIN(F65)))</f>
        <v>#DIV/0!</v>
      </c>
      <c r="H65" s="15" t="e">
        <f t="shared" si="56"/>
        <v>#DIV/0!</v>
      </c>
      <c r="I65" s="15" t="e">
        <f t="shared" si="56"/>
        <v>#DIV/0!</v>
      </c>
      <c r="J65" s="15" t="e">
        <f t="shared" si="56"/>
        <v>#DIV/0!</v>
      </c>
      <c r="K65" s="15" t="e">
        <f t="shared" si="56"/>
        <v>#DIV/0!</v>
      </c>
      <c r="L65" s="15" t="e">
        <f t="shared" si="56"/>
        <v>#DIV/0!</v>
      </c>
      <c r="M65" s="15" t="e">
        <f t="shared" si="56"/>
        <v>#DIV/0!</v>
      </c>
      <c r="N65" s="15" t="e">
        <f t="shared" si="56"/>
        <v>#DIV/0!</v>
      </c>
      <c r="O65" s="15" t="e">
        <f t="shared" si="56"/>
        <v>#DIV/0!</v>
      </c>
      <c r="P65" s="15" t="e">
        <f t="shared" si="56"/>
        <v>#DIV/0!</v>
      </c>
      <c r="Q65" s="15" t="e">
        <f t="shared" si="56"/>
        <v>#DIV/0!</v>
      </c>
      <c r="R65" s="15" t="e">
        <f t="shared" si="56"/>
        <v>#DIV/0!</v>
      </c>
      <c r="S65" s="15" t="e">
        <f t="shared" si="56"/>
        <v>#DIV/0!</v>
      </c>
      <c r="T65" s="15" t="e">
        <f t="shared" si="56"/>
        <v>#DIV/0!</v>
      </c>
      <c r="U65" s="15" t="e">
        <f t="shared" si="56"/>
        <v>#DIV/0!</v>
      </c>
      <c r="V65" s="15" t="e">
        <f t="shared" si="56"/>
        <v>#DIV/0!</v>
      </c>
      <c r="W65" s="15" t="e">
        <f t="shared" si="56"/>
        <v>#DIV/0!</v>
      </c>
      <c r="X65" s="15" t="e">
        <f t="shared" si="56"/>
        <v>#DIV/0!</v>
      </c>
      <c r="Y65" s="15" t="e">
        <f t="shared" si="56"/>
        <v>#DIV/0!</v>
      </c>
      <c r="Z65" s="46" t="e">
        <f t="shared" si="56"/>
        <v>#DIV/0!</v>
      </c>
      <c r="AA65" s="39" t="e">
        <f t="shared" si="8"/>
        <v>#DIV/0!</v>
      </c>
      <c r="AB65" s="37" t="e">
        <f t="shared" si="9"/>
        <v>#DIV/0!</v>
      </c>
    </row>
    <row r="66" spans="1:28" ht="15.75" thickBot="1">
      <c r="A66" s="27">
        <v>50</v>
      </c>
      <c r="B66" s="48"/>
      <c r="C66" s="49"/>
      <c r="D66" s="44"/>
      <c r="E66" s="63"/>
      <c r="F66" s="48" t="e">
        <f t="shared" si="6"/>
        <v>#DIV/0!</v>
      </c>
      <c r="G66" s="19" t="e">
        <f t="shared" ref="G66:Z66" si="57">ATAN(($C$17-($D$17/2)-($E$17/2)*COS(F66))/($B$17-($D$17/2)-($E$17/2)*SIN(F66)))</f>
        <v>#DIV/0!</v>
      </c>
      <c r="H66" s="19" t="e">
        <f t="shared" si="57"/>
        <v>#DIV/0!</v>
      </c>
      <c r="I66" s="19" t="e">
        <f t="shared" si="57"/>
        <v>#DIV/0!</v>
      </c>
      <c r="J66" s="19" t="e">
        <f t="shared" si="57"/>
        <v>#DIV/0!</v>
      </c>
      <c r="K66" s="19" t="e">
        <f t="shared" si="57"/>
        <v>#DIV/0!</v>
      </c>
      <c r="L66" s="19" t="e">
        <f t="shared" si="57"/>
        <v>#DIV/0!</v>
      </c>
      <c r="M66" s="19" t="e">
        <f t="shared" si="57"/>
        <v>#DIV/0!</v>
      </c>
      <c r="N66" s="19" t="e">
        <f t="shared" si="57"/>
        <v>#DIV/0!</v>
      </c>
      <c r="O66" s="19" t="e">
        <f t="shared" si="57"/>
        <v>#DIV/0!</v>
      </c>
      <c r="P66" s="19" t="e">
        <f t="shared" si="57"/>
        <v>#DIV/0!</v>
      </c>
      <c r="Q66" s="19" t="e">
        <f t="shared" si="57"/>
        <v>#DIV/0!</v>
      </c>
      <c r="R66" s="19" t="e">
        <f t="shared" si="57"/>
        <v>#DIV/0!</v>
      </c>
      <c r="S66" s="19" t="e">
        <f t="shared" si="57"/>
        <v>#DIV/0!</v>
      </c>
      <c r="T66" s="19" t="e">
        <f t="shared" si="57"/>
        <v>#DIV/0!</v>
      </c>
      <c r="U66" s="19" t="e">
        <f t="shared" si="57"/>
        <v>#DIV/0!</v>
      </c>
      <c r="V66" s="19" t="e">
        <f t="shared" si="57"/>
        <v>#DIV/0!</v>
      </c>
      <c r="W66" s="19" t="e">
        <f t="shared" si="57"/>
        <v>#DIV/0!</v>
      </c>
      <c r="X66" s="19" t="e">
        <f t="shared" si="57"/>
        <v>#DIV/0!</v>
      </c>
      <c r="Y66" s="19" t="e">
        <f t="shared" si="57"/>
        <v>#DIV/0!</v>
      </c>
      <c r="Z66" s="49" t="e">
        <f t="shared" si="57"/>
        <v>#DIV/0!</v>
      </c>
      <c r="AA66" s="41" t="e">
        <f t="shared" si="8"/>
        <v>#DIV/0!</v>
      </c>
      <c r="AB66" s="20" t="e">
        <f t="shared" si="9"/>
        <v>#DIV/0!</v>
      </c>
    </row>
  </sheetData>
  <mergeCells count="4">
    <mergeCell ref="B15:C15"/>
    <mergeCell ref="D15:E15"/>
    <mergeCell ref="AA15:AB15"/>
    <mergeCell ref="F15:Z15"/>
  </mergeCells>
  <pageMargins left="0.7" right="0.7" top="0.75" bottom="0.75" header="0.3" footer="0.3"/>
  <pageSetup orientation="portrait" r:id="rId1"/>
  <drawing r:id="rId2"/>
  <legacyDrawing r:id="rId3"/>
  <oleObjects>
    <oleObject progId="Equation.3" shapeId="2049" r:id="rId4"/>
    <oleObject progId="Equation.3" shapeId="2050" r:id="rId5"/>
    <oleObject progId="Equation.3" shapeId="2051" r:id="rId6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</vt:lpstr>
      <vt:lpstr>CIR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Giffin</dc:creator>
  <cp:lastModifiedBy>Brian Giffin</cp:lastModifiedBy>
  <dcterms:created xsi:type="dcterms:W3CDTF">2013-07-12T01:29:42Z</dcterms:created>
  <dcterms:modified xsi:type="dcterms:W3CDTF">2014-07-27T04:04:14Z</dcterms:modified>
</cp:coreProperties>
</file>