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4355" windowHeight="7230"/>
  </bookViews>
  <sheets>
    <sheet name="Tubing" sheetId="1" r:id="rId1"/>
    <sheet name="Info" sheetId="2" r:id="rId2"/>
  </sheets>
  <calcPr calcId="125725"/>
</workbook>
</file>

<file path=xl/calcChain.xml><?xml version="1.0" encoding="utf-8"?>
<calcChain xmlns="http://schemas.openxmlformats.org/spreadsheetml/2006/main">
  <c r="I129" i="1"/>
  <c r="J129"/>
  <c r="K129" s="1"/>
  <c r="I124"/>
  <c r="J124"/>
  <c r="K124" s="1"/>
  <c r="I117"/>
  <c r="J117"/>
  <c r="K117" s="1"/>
  <c r="J85"/>
  <c r="I45"/>
  <c r="J45"/>
  <c r="K45" s="1"/>
  <c r="E21"/>
  <c r="J21" s="1"/>
  <c r="E13"/>
  <c r="J13" s="1"/>
  <c r="I153"/>
  <c r="J153"/>
  <c r="K153" s="1"/>
  <c r="N153"/>
  <c r="I154"/>
  <c r="J154"/>
  <c r="N154"/>
  <c r="I151"/>
  <c r="J151"/>
  <c r="K151" s="1"/>
  <c r="N151"/>
  <c r="I146"/>
  <c r="J146"/>
  <c r="K146" s="1"/>
  <c r="N146"/>
  <c r="I138"/>
  <c r="J138"/>
  <c r="N138"/>
  <c r="J122"/>
  <c r="K122" s="1"/>
  <c r="I122"/>
  <c r="I115"/>
  <c r="J115"/>
  <c r="L115" s="1"/>
  <c r="N141"/>
  <c r="M115" l="1"/>
  <c r="N115" s="1"/>
  <c r="L129"/>
  <c r="M129"/>
  <c r="N129" s="1"/>
  <c r="L124"/>
  <c r="M124"/>
  <c r="N124" s="1"/>
  <c r="L117"/>
  <c r="M117"/>
  <c r="N117" s="1"/>
  <c r="L85"/>
  <c r="K85"/>
  <c r="I85"/>
  <c r="M85" s="1"/>
  <c r="N85" s="1"/>
  <c r="K115"/>
  <c r="L122"/>
  <c r="I21"/>
  <c r="M21" s="1"/>
  <c r="N21" s="1"/>
  <c r="M122"/>
  <c r="N122" s="1"/>
  <c r="L45"/>
  <c r="M45"/>
  <c r="N45" s="1"/>
  <c r="L21"/>
  <c r="K21"/>
  <c r="K13"/>
  <c r="L13"/>
  <c r="I13"/>
  <c r="M13" s="1"/>
  <c r="N13" s="1"/>
  <c r="M154"/>
  <c r="L153"/>
  <c r="M153"/>
  <c r="L151"/>
  <c r="M151"/>
  <c r="L146"/>
  <c r="M146"/>
  <c r="M138"/>
  <c r="K154"/>
  <c r="L154"/>
  <c r="K138"/>
  <c r="L138"/>
  <c r="L137"/>
  <c r="L147"/>
  <c r="N136"/>
  <c r="N137"/>
  <c r="N139"/>
  <c r="N140"/>
  <c r="N142"/>
  <c r="N143"/>
  <c r="N144"/>
  <c r="N145"/>
  <c r="N147"/>
  <c r="N148"/>
  <c r="N149"/>
  <c r="N150"/>
  <c r="N152"/>
  <c r="N135"/>
  <c r="M137"/>
  <c r="J136"/>
  <c r="K136" s="1"/>
  <c r="J137"/>
  <c r="K137" s="1"/>
  <c r="J139"/>
  <c r="K139" s="1"/>
  <c r="J140"/>
  <c r="K140" s="1"/>
  <c r="J141"/>
  <c r="K141" s="1"/>
  <c r="J142"/>
  <c r="K142" s="1"/>
  <c r="J143"/>
  <c r="K143" s="1"/>
  <c r="J144"/>
  <c r="K144" s="1"/>
  <c r="J145"/>
  <c r="K145" s="1"/>
  <c r="J147"/>
  <c r="K147" s="1"/>
  <c r="J148"/>
  <c r="K148" s="1"/>
  <c r="J149"/>
  <c r="K149" s="1"/>
  <c r="J150"/>
  <c r="K150" s="1"/>
  <c r="J152"/>
  <c r="K152" s="1"/>
  <c r="J135"/>
  <c r="J3"/>
  <c r="K3" s="1"/>
  <c r="J4"/>
  <c r="K4" s="1"/>
  <c r="J5"/>
  <c r="K5" s="1"/>
  <c r="J6"/>
  <c r="K6" s="1"/>
  <c r="J7"/>
  <c r="K7" s="1"/>
  <c r="J14"/>
  <c r="K14" s="1"/>
  <c r="J15"/>
  <c r="K15" s="1"/>
  <c r="J16"/>
  <c r="K16" s="1"/>
  <c r="J17"/>
  <c r="K17" s="1"/>
  <c r="J18"/>
  <c r="K18" s="1"/>
  <c r="J19"/>
  <c r="K19" s="1"/>
  <c r="J20"/>
  <c r="K20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40"/>
  <c r="K40" s="1"/>
  <c r="J41"/>
  <c r="K41" s="1"/>
  <c r="J42"/>
  <c r="K42" s="1"/>
  <c r="J43"/>
  <c r="K43" s="1"/>
  <c r="J44"/>
  <c r="K44" s="1"/>
  <c r="J46"/>
  <c r="K46" s="1"/>
  <c r="J47"/>
  <c r="K47" s="1"/>
  <c r="J48"/>
  <c r="K48" s="1"/>
  <c r="J49"/>
  <c r="K49" s="1"/>
  <c r="J50"/>
  <c r="K50" s="1"/>
  <c r="J51"/>
  <c r="K51" s="1"/>
  <c r="J52"/>
  <c r="K52" s="1"/>
  <c r="J53"/>
  <c r="K53" s="1"/>
  <c r="J54"/>
  <c r="K54" s="1"/>
  <c r="J55"/>
  <c r="K55" s="1"/>
  <c r="J56"/>
  <c r="K56" s="1"/>
  <c r="J58"/>
  <c r="K58" s="1"/>
  <c r="J59"/>
  <c r="K59" s="1"/>
  <c r="J60"/>
  <c r="K60" s="1"/>
  <c r="J61"/>
  <c r="K61" s="1"/>
  <c r="J62"/>
  <c r="K62" s="1"/>
  <c r="J63"/>
  <c r="K63" s="1"/>
  <c r="J64"/>
  <c r="K64" s="1"/>
  <c r="J65"/>
  <c r="K65" s="1"/>
  <c r="J66"/>
  <c r="K66" s="1"/>
  <c r="J67"/>
  <c r="K67" s="1"/>
  <c r="J68"/>
  <c r="K68" s="1"/>
  <c r="J69"/>
  <c r="K69" s="1"/>
  <c r="J70"/>
  <c r="K70" s="1"/>
  <c r="J71"/>
  <c r="K71" s="1"/>
  <c r="J72"/>
  <c r="K72" s="1"/>
  <c r="J73"/>
  <c r="K73" s="1"/>
  <c r="J74"/>
  <c r="K74" s="1"/>
  <c r="J75"/>
  <c r="K75" s="1"/>
  <c r="J78"/>
  <c r="K78" s="1"/>
  <c r="J79"/>
  <c r="K79" s="1"/>
  <c r="J80"/>
  <c r="K80" s="1"/>
  <c r="J81"/>
  <c r="K81" s="1"/>
  <c r="J82"/>
  <c r="K82" s="1"/>
  <c r="J83"/>
  <c r="K83" s="1"/>
  <c r="J86"/>
  <c r="K86" s="1"/>
  <c r="J87"/>
  <c r="K87" s="1"/>
  <c r="J88"/>
  <c r="K88" s="1"/>
  <c r="J89"/>
  <c r="K89" s="1"/>
  <c r="J90"/>
  <c r="K90" s="1"/>
  <c r="J91"/>
  <c r="K91" s="1"/>
  <c r="J92"/>
  <c r="K92" s="1"/>
  <c r="J93"/>
  <c r="K93" s="1"/>
  <c r="J94"/>
  <c r="K94" s="1"/>
  <c r="J98"/>
  <c r="K98" s="1"/>
  <c r="J109"/>
  <c r="K109" s="1"/>
  <c r="J110"/>
  <c r="K110" s="1"/>
  <c r="J111"/>
  <c r="K111" s="1"/>
  <c r="J112"/>
  <c r="K112" s="1"/>
  <c r="J113"/>
  <c r="K113" s="1"/>
  <c r="J114"/>
  <c r="K114" s="1"/>
  <c r="J116"/>
  <c r="K116" s="1"/>
  <c r="J118"/>
  <c r="K118" s="1"/>
  <c r="J119"/>
  <c r="K119" s="1"/>
  <c r="J120"/>
  <c r="K120" s="1"/>
  <c r="J121"/>
  <c r="K121" s="1"/>
  <c r="J123"/>
  <c r="K123" s="1"/>
  <c r="J125"/>
  <c r="K125" s="1"/>
  <c r="J126"/>
  <c r="K126" s="1"/>
  <c r="J127"/>
  <c r="K127" s="1"/>
  <c r="J128"/>
  <c r="K128" s="1"/>
  <c r="J130"/>
  <c r="K130" s="1"/>
  <c r="J131"/>
  <c r="K131" s="1"/>
  <c r="J132"/>
  <c r="K132" s="1"/>
  <c r="J133"/>
  <c r="K133" s="1"/>
  <c r="J134"/>
  <c r="K134" s="1"/>
  <c r="I3"/>
  <c r="I4"/>
  <c r="I5"/>
  <c r="I6"/>
  <c r="I7"/>
  <c r="I14"/>
  <c r="I15"/>
  <c r="I16"/>
  <c r="I17"/>
  <c r="I18"/>
  <c r="I19"/>
  <c r="I20"/>
  <c r="I28"/>
  <c r="I29"/>
  <c r="I30"/>
  <c r="I31"/>
  <c r="I32"/>
  <c r="I33"/>
  <c r="I34"/>
  <c r="I35"/>
  <c r="I40"/>
  <c r="I41"/>
  <c r="I42"/>
  <c r="I43"/>
  <c r="I44"/>
  <c r="I46"/>
  <c r="I47"/>
  <c r="I48"/>
  <c r="I49"/>
  <c r="I50"/>
  <c r="I51"/>
  <c r="I52"/>
  <c r="I53"/>
  <c r="I54"/>
  <c r="I55"/>
  <c r="I56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8"/>
  <c r="I79"/>
  <c r="I80"/>
  <c r="I81"/>
  <c r="I82"/>
  <c r="I83"/>
  <c r="I86"/>
  <c r="I87"/>
  <c r="I88"/>
  <c r="I89"/>
  <c r="I90"/>
  <c r="I91"/>
  <c r="I92"/>
  <c r="I93"/>
  <c r="I94"/>
  <c r="I104"/>
  <c r="I109"/>
  <c r="I110"/>
  <c r="I111"/>
  <c r="I112"/>
  <c r="I113"/>
  <c r="I114"/>
  <c r="I116"/>
  <c r="I118"/>
  <c r="I119"/>
  <c r="I120"/>
  <c r="I121"/>
  <c r="I123"/>
  <c r="I125"/>
  <c r="I126"/>
  <c r="I127"/>
  <c r="I128"/>
  <c r="I130"/>
  <c r="I131"/>
  <c r="I132"/>
  <c r="I133"/>
  <c r="I134"/>
  <c r="I2"/>
  <c r="I136"/>
  <c r="I137"/>
  <c r="I139"/>
  <c r="I140"/>
  <c r="I141"/>
  <c r="I142"/>
  <c r="I143"/>
  <c r="I144"/>
  <c r="I145"/>
  <c r="I147"/>
  <c r="I148"/>
  <c r="I149"/>
  <c r="I150"/>
  <c r="I152"/>
  <c r="I135"/>
  <c r="D57"/>
  <c r="I57" s="1"/>
  <c r="D76"/>
  <c r="I76" s="1"/>
  <c r="D77"/>
  <c r="J77" s="1"/>
  <c r="K77" s="1"/>
  <c r="D84"/>
  <c r="I84" s="1"/>
  <c r="E102"/>
  <c r="I102" s="1"/>
  <c r="E103"/>
  <c r="J103" s="1"/>
  <c r="K103" s="1"/>
  <c r="E104"/>
  <c r="J104" s="1"/>
  <c r="K104" s="1"/>
  <c r="E105"/>
  <c r="I105" s="1"/>
  <c r="E106"/>
  <c r="I106" s="1"/>
  <c r="E107"/>
  <c r="J107" s="1"/>
  <c r="K107" s="1"/>
  <c r="E108"/>
  <c r="J108" s="1"/>
  <c r="K108" s="1"/>
  <c r="E101"/>
  <c r="I101" s="1"/>
  <c r="E96"/>
  <c r="J96" s="1"/>
  <c r="K96" s="1"/>
  <c r="E97"/>
  <c r="I97" s="1"/>
  <c r="E98"/>
  <c r="I98" s="1"/>
  <c r="E99"/>
  <c r="J99" s="1"/>
  <c r="K99" s="1"/>
  <c r="E100"/>
  <c r="J100" s="1"/>
  <c r="K100" s="1"/>
  <c r="E95"/>
  <c r="J95" s="1"/>
  <c r="K95" s="1"/>
  <c r="E37"/>
  <c r="J37" s="1"/>
  <c r="E38"/>
  <c r="J38" s="1"/>
  <c r="E39"/>
  <c r="J39" s="1"/>
  <c r="E36"/>
  <c r="I36" s="1"/>
  <c r="E23"/>
  <c r="J23" s="1"/>
  <c r="E24"/>
  <c r="I24" s="1"/>
  <c r="E25"/>
  <c r="I25" s="1"/>
  <c r="E26"/>
  <c r="J26" s="1"/>
  <c r="E27"/>
  <c r="J27" s="1"/>
  <c r="E22"/>
  <c r="J22" s="1"/>
  <c r="E9"/>
  <c r="J9" s="1"/>
  <c r="E10"/>
  <c r="I10" s="1"/>
  <c r="E11"/>
  <c r="I11" s="1"/>
  <c r="E12"/>
  <c r="J12" s="1"/>
  <c r="E8"/>
  <c r="J8" s="1"/>
  <c r="E2"/>
  <c r="J2" s="1"/>
  <c r="I107" l="1"/>
  <c r="I108"/>
  <c r="I95"/>
  <c r="M95" s="1"/>
  <c r="N95" s="1"/>
  <c r="I77"/>
  <c r="M77" s="1"/>
  <c r="N77" s="1"/>
  <c r="I37"/>
  <c r="J97"/>
  <c r="K97" s="1"/>
  <c r="J10"/>
  <c r="K10" s="1"/>
  <c r="I23"/>
  <c r="M23" s="1"/>
  <c r="N23" s="1"/>
  <c r="J11"/>
  <c r="K11" s="1"/>
  <c r="M55"/>
  <c r="N55" s="1"/>
  <c r="M51"/>
  <c r="N51" s="1"/>
  <c r="M47"/>
  <c r="N47" s="1"/>
  <c r="M42"/>
  <c r="N42" s="1"/>
  <c r="M7"/>
  <c r="N7" s="1"/>
  <c r="L51"/>
  <c r="L52"/>
  <c r="M3"/>
  <c r="N3" s="1"/>
  <c r="L35"/>
  <c r="L42"/>
  <c r="M17"/>
  <c r="N17" s="1"/>
  <c r="M54"/>
  <c r="N54" s="1"/>
  <c r="L56"/>
  <c r="L43"/>
  <c r="M29"/>
  <c r="N29" s="1"/>
  <c r="L64"/>
  <c r="L48"/>
  <c r="L18"/>
  <c r="K37"/>
  <c r="M37"/>
  <c r="N37" s="1"/>
  <c r="I22"/>
  <c r="I12"/>
  <c r="M16"/>
  <c r="N16" s="1"/>
  <c r="I38"/>
  <c r="J24"/>
  <c r="K24" s="1"/>
  <c r="M142"/>
  <c r="M58"/>
  <c r="N58" s="1"/>
  <c r="M41"/>
  <c r="N41" s="1"/>
  <c r="M20"/>
  <c r="N20" s="1"/>
  <c r="L150"/>
  <c r="L141"/>
  <c r="L67"/>
  <c r="L59"/>
  <c r="L30"/>
  <c r="L5"/>
  <c r="M150"/>
  <c r="M145"/>
  <c r="M141"/>
  <c r="M136"/>
  <c r="I99"/>
  <c r="M99" s="1"/>
  <c r="N99" s="1"/>
  <c r="M34"/>
  <c r="N34" s="1"/>
  <c r="M30"/>
  <c r="N30" s="1"/>
  <c r="I26"/>
  <c r="M26" s="1"/>
  <c r="N26" s="1"/>
  <c r="J101"/>
  <c r="K101" s="1"/>
  <c r="J84"/>
  <c r="K84" s="1"/>
  <c r="J76"/>
  <c r="K76" s="1"/>
  <c r="J36"/>
  <c r="K36" s="1"/>
  <c r="M147"/>
  <c r="M62"/>
  <c r="N62" s="1"/>
  <c r="M46"/>
  <c r="N46" s="1"/>
  <c r="L152"/>
  <c r="L142"/>
  <c r="L68"/>
  <c r="L60"/>
  <c r="L31"/>
  <c r="L14"/>
  <c r="I103"/>
  <c r="M103" s="1"/>
  <c r="N103" s="1"/>
  <c r="M67"/>
  <c r="N67" s="1"/>
  <c r="M63"/>
  <c r="N63" s="1"/>
  <c r="M59"/>
  <c r="N59" s="1"/>
  <c r="I27"/>
  <c r="M27" s="1"/>
  <c r="N27" s="1"/>
  <c r="M4"/>
  <c r="N4" s="1"/>
  <c r="J105"/>
  <c r="K105" s="1"/>
  <c r="M152"/>
  <c r="M66"/>
  <c r="N66" s="1"/>
  <c r="M50"/>
  <c r="N50" s="1"/>
  <c r="M33"/>
  <c r="N33" s="1"/>
  <c r="M11"/>
  <c r="N11" s="1"/>
  <c r="L145"/>
  <c r="L136"/>
  <c r="L63"/>
  <c r="L55"/>
  <c r="L47"/>
  <c r="L34"/>
  <c r="L17"/>
  <c r="L4"/>
  <c r="K12"/>
  <c r="M12"/>
  <c r="N12" s="1"/>
  <c r="L12"/>
  <c r="K22"/>
  <c r="M22"/>
  <c r="N22" s="1"/>
  <c r="L22"/>
  <c r="K38"/>
  <c r="M38"/>
  <c r="N38" s="1"/>
  <c r="L38"/>
  <c r="K8"/>
  <c r="L8"/>
  <c r="K9"/>
  <c r="L9"/>
  <c r="K39"/>
  <c r="L39"/>
  <c r="K2"/>
  <c r="L2"/>
  <c r="M2"/>
  <c r="N2" s="1"/>
  <c r="K26"/>
  <c r="L26"/>
  <c r="K27"/>
  <c r="L27"/>
  <c r="K23"/>
  <c r="L23"/>
  <c r="K135"/>
  <c r="M135"/>
  <c r="I8"/>
  <c r="M8" s="1"/>
  <c r="N8" s="1"/>
  <c r="J57"/>
  <c r="I100"/>
  <c r="M100" s="1"/>
  <c r="N100" s="1"/>
  <c r="I96"/>
  <c r="M96" s="1"/>
  <c r="N96" s="1"/>
  <c r="J102"/>
  <c r="K102" s="1"/>
  <c r="J25"/>
  <c r="M148"/>
  <c r="M143"/>
  <c r="M139"/>
  <c r="L148"/>
  <c r="L143"/>
  <c r="L139"/>
  <c r="M149"/>
  <c r="M144"/>
  <c r="M140"/>
  <c r="M68"/>
  <c r="N68" s="1"/>
  <c r="M64"/>
  <c r="N64" s="1"/>
  <c r="M60"/>
  <c r="N60" s="1"/>
  <c r="M56"/>
  <c r="N56" s="1"/>
  <c r="M52"/>
  <c r="N52" s="1"/>
  <c r="M48"/>
  <c r="N48" s="1"/>
  <c r="M43"/>
  <c r="N43" s="1"/>
  <c r="M35"/>
  <c r="N35" s="1"/>
  <c r="M31"/>
  <c r="N31" s="1"/>
  <c r="M18"/>
  <c r="N18" s="1"/>
  <c r="M14"/>
  <c r="N14" s="1"/>
  <c r="M5"/>
  <c r="N5" s="1"/>
  <c r="L149"/>
  <c r="L144"/>
  <c r="L140"/>
  <c r="L135"/>
  <c r="L65"/>
  <c r="L61"/>
  <c r="L53"/>
  <c r="L49"/>
  <c r="L44"/>
  <c r="L40"/>
  <c r="L32"/>
  <c r="L28"/>
  <c r="L19"/>
  <c r="L15"/>
  <c r="L10"/>
  <c r="L6"/>
  <c r="I39"/>
  <c r="M39" s="1"/>
  <c r="N39" s="1"/>
  <c r="I9"/>
  <c r="M9" s="1"/>
  <c r="N9" s="1"/>
  <c r="J106"/>
  <c r="K106" s="1"/>
  <c r="M65"/>
  <c r="N65" s="1"/>
  <c r="M61"/>
  <c r="N61" s="1"/>
  <c r="M53"/>
  <c r="N53" s="1"/>
  <c r="M49"/>
  <c r="N49" s="1"/>
  <c r="M44"/>
  <c r="N44" s="1"/>
  <c r="M40"/>
  <c r="N40" s="1"/>
  <c r="M32"/>
  <c r="N32" s="1"/>
  <c r="M28"/>
  <c r="N28" s="1"/>
  <c r="M19"/>
  <c r="N19" s="1"/>
  <c r="M15"/>
  <c r="N15" s="1"/>
  <c r="M6"/>
  <c r="N6" s="1"/>
  <c r="L66"/>
  <c r="L62"/>
  <c r="L58"/>
  <c r="L54"/>
  <c r="L50"/>
  <c r="L46"/>
  <c r="L41"/>
  <c r="L37"/>
  <c r="L33"/>
  <c r="L29"/>
  <c r="L20"/>
  <c r="L16"/>
  <c r="L11"/>
  <c r="L7"/>
  <c r="L3"/>
  <c r="L78"/>
  <c r="M131"/>
  <c r="N131" s="1"/>
  <c r="M126"/>
  <c r="N126" s="1"/>
  <c r="M121"/>
  <c r="N121" s="1"/>
  <c r="M116"/>
  <c r="N116" s="1"/>
  <c r="M111"/>
  <c r="N111" s="1"/>
  <c r="M107"/>
  <c r="N107" s="1"/>
  <c r="M91"/>
  <c r="N91" s="1"/>
  <c r="M87"/>
  <c r="N87" s="1"/>
  <c r="M82"/>
  <c r="N82" s="1"/>
  <c r="M78"/>
  <c r="N78" s="1"/>
  <c r="M71"/>
  <c r="N71" s="1"/>
  <c r="L71"/>
  <c r="L103"/>
  <c r="L111"/>
  <c r="L121"/>
  <c r="L87"/>
  <c r="L131"/>
  <c r="L95"/>
  <c r="M123"/>
  <c r="N123" s="1"/>
  <c r="M89"/>
  <c r="N89" s="1"/>
  <c r="M73"/>
  <c r="N73" s="1"/>
  <c r="M134"/>
  <c r="N134" s="1"/>
  <c r="M114"/>
  <c r="N114" s="1"/>
  <c r="M90"/>
  <c r="N90" s="1"/>
  <c r="M81"/>
  <c r="N81" s="1"/>
  <c r="L134"/>
  <c r="L125"/>
  <c r="L114"/>
  <c r="L98"/>
  <c r="L90"/>
  <c r="L81"/>
  <c r="L74"/>
  <c r="M130"/>
  <c r="N130" s="1"/>
  <c r="M120"/>
  <c r="N120" s="1"/>
  <c r="M110"/>
  <c r="N110" s="1"/>
  <c r="M94"/>
  <c r="N94" s="1"/>
  <c r="M86"/>
  <c r="N86" s="1"/>
  <c r="M70"/>
  <c r="N70" s="1"/>
  <c r="L130"/>
  <c r="L120"/>
  <c r="L110"/>
  <c r="L94"/>
  <c r="L86"/>
  <c r="L77"/>
  <c r="L70"/>
  <c r="M133"/>
  <c r="N133" s="1"/>
  <c r="M113"/>
  <c r="N113" s="1"/>
  <c r="M80"/>
  <c r="N80" s="1"/>
  <c r="M125"/>
  <c r="N125" s="1"/>
  <c r="M98"/>
  <c r="N98" s="1"/>
  <c r="M74"/>
  <c r="N74" s="1"/>
  <c r="M128"/>
  <c r="N128" s="1"/>
  <c r="M119"/>
  <c r="N119" s="1"/>
  <c r="M109"/>
  <c r="N109" s="1"/>
  <c r="M101"/>
  <c r="N101" s="1"/>
  <c r="M93"/>
  <c r="N93" s="1"/>
  <c r="M76"/>
  <c r="N76" s="1"/>
  <c r="M69"/>
  <c r="N69" s="1"/>
  <c r="L126"/>
  <c r="L116"/>
  <c r="L107"/>
  <c r="L99"/>
  <c r="L91"/>
  <c r="L82"/>
  <c r="M132"/>
  <c r="N132" s="1"/>
  <c r="M127"/>
  <c r="N127" s="1"/>
  <c r="M118"/>
  <c r="N118" s="1"/>
  <c r="M112"/>
  <c r="N112" s="1"/>
  <c r="M108"/>
  <c r="N108" s="1"/>
  <c r="M104"/>
  <c r="N104" s="1"/>
  <c r="M92"/>
  <c r="N92" s="1"/>
  <c r="M88"/>
  <c r="N88" s="1"/>
  <c r="M83"/>
  <c r="N83" s="1"/>
  <c r="M79"/>
  <c r="N79" s="1"/>
  <c r="M75"/>
  <c r="N75" s="1"/>
  <c r="M72"/>
  <c r="N72" s="1"/>
  <c r="L133"/>
  <c r="L128"/>
  <c r="L123"/>
  <c r="L119"/>
  <c r="L113"/>
  <c r="L109"/>
  <c r="L93"/>
  <c r="L89"/>
  <c r="L80"/>
  <c r="L73"/>
  <c r="L69"/>
  <c r="L132"/>
  <c r="L127"/>
  <c r="L118"/>
  <c r="L112"/>
  <c r="L108"/>
  <c r="L104"/>
  <c r="L100"/>
  <c r="L96"/>
  <c r="L92"/>
  <c r="L88"/>
  <c r="L83"/>
  <c r="L79"/>
  <c r="L75"/>
  <c r="L72"/>
  <c r="L97" l="1"/>
  <c r="M10"/>
  <c r="N10" s="1"/>
  <c r="M97"/>
  <c r="N97" s="1"/>
  <c r="L84"/>
  <c r="M24"/>
  <c r="N24" s="1"/>
  <c r="L24"/>
  <c r="L76"/>
  <c r="M105"/>
  <c r="N105" s="1"/>
  <c r="L105"/>
  <c r="L36"/>
  <c r="M36"/>
  <c r="N36" s="1"/>
  <c r="L101"/>
  <c r="M84"/>
  <c r="N84" s="1"/>
  <c r="M106"/>
  <c r="N106" s="1"/>
  <c r="K25"/>
  <c r="L25"/>
  <c r="M25"/>
  <c r="N25" s="1"/>
  <c r="K57"/>
  <c r="M57"/>
  <c r="N57" s="1"/>
  <c r="L57"/>
  <c r="L102"/>
  <c r="M102"/>
  <c r="N102" s="1"/>
  <c r="L106"/>
</calcChain>
</file>

<file path=xl/sharedStrings.xml><?xml version="1.0" encoding="utf-8"?>
<sst xmlns="http://schemas.openxmlformats.org/spreadsheetml/2006/main" count="338" uniqueCount="173">
  <si>
    <t>R3/16X035-41</t>
  </si>
  <si>
    <t>R1/4X028-41</t>
  </si>
  <si>
    <t>R1/4X035-41</t>
  </si>
  <si>
    <t>R1/4X049-41</t>
  </si>
  <si>
    <t>R1/4X058-41</t>
  </si>
  <si>
    <t>R1/4X065-41</t>
  </si>
  <si>
    <t>R5/16X028-41</t>
  </si>
  <si>
    <t>R5/16X035-41</t>
  </si>
  <si>
    <t>R5/16X049-41</t>
  </si>
  <si>
    <t>R5/16X058-41</t>
  </si>
  <si>
    <t>R5/16X065-41</t>
  </si>
  <si>
    <t>R3/8X028-41</t>
  </si>
  <si>
    <t>R3/8X035-41</t>
  </si>
  <si>
    <t>R3/8X049-41</t>
  </si>
  <si>
    <t>R3/8X058-41</t>
  </si>
  <si>
    <t>R3/8X065-41</t>
  </si>
  <si>
    <t>R3/8X083-41</t>
  </si>
  <si>
    <t>R3/8X095-41</t>
  </si>
  <si>
    <t>R7/16X035-41</t>
  </si>
  <si>
    <t>R7/16X049-41</t>
  </si>
  <si>
    <t>R7/16X058-41</t>
  </si>
  <si>
    <t>R7/16X065-41</t>
  </si>
  <si>
    <t>R7/16X095-41</t>
  </si>
  <si>
    <t>R7/16X120-41</t>
  </si>
  <si>
    <t>R1/2X028-41</t>
  </si>
  <si>
    <t>R1/2X035-41</t>
  </si>
  <si>
    <t>R1/2X049-41</t>
  </si>
  <si>
    <t>R1/2X058-41</t>
  </si>
  <si>
    <t>R1/2X065-41</t>
  </si>
  <si>
    <t>R1/2X083-41</t>
  </si>
  <si>
    <t>R1/2X095-41</t>
  </si>
  <si>
    <t>R1/2X120-41</t>
  </si>
  <si>
    <t>R9/16X035-41</t>
  </si>
  <si>
    <t>R9/16X049-41</t>
  </si>
  <si>
    <t>R9/16X065-41</t>
  </si>
  <si>
    <t>R9/16X120-41</t>
  </si>
  <si>
    <t>R5/8X028-41</t>
  </si>
  <si>
    <t>R5/8X035-41</t>
  </si>
  <si>
    <t>R5/8X049-41</t>
  </si>
  <si>
    <t>R5/8X058-41</t>
  </si>
  <si>
    <t>R5/8X065-41</t>
  </si>
  <si>
    <t>R5/8X095-41</t>
  </si>
  <si>
    <t>R5/8X120-41</t>
  </si>
  <si>
    <t>R5/8X156-41</t>
  </si>
  <si>
    <t>R3/4X028-41</t>
  </si>
  <si>
    <t>R3/4X035-41</t>
  </si>
  <si>
    <t>R3/4X049-41</t>
  </si>
  <si>
    <t>R3/4X058-41</t>
  </si>
  <si>
    <t>R3/4X065-41</t>
  </si>
  <si>
    <t>R3/4X095-41</t>
  </si>
  <si>
    <t>R3/4X120-41</t>
  </si>
  <si>
    <t>R3/4X156-41</t>
  </si>
  <si>
    <t>R3/4X188-41</t>
  </si>
  <si>
    <t>R7/8X028-41</t>
  </si>
  <si>
    <t>R7/8X035-41</t>
  </si>
  <si>
    <t>R7/8X049-41</t>
  </si>
  <si>
    <t>R7/8X058-41</t>
  </si>
  <si>
    <t>R7/8X065-41</t>
  </si>
  <si>
    <t>R7/8X083-41</t>
  </si>
  <si>
    <t>R7/8X095-41</t>
  </si>
  <si>
    <t>R7/8X120-41</t>
  </si>
  <si>
    <t>R7/8X188-41</t>
  </si>
  <si>
    <t>R1X028-41</t>
  </si>
  <si>
    <t>R1X035-41</t>
  </si>
  <si>
    <t>R1X049-41</t>
  </si>
  <si>
    <t>R1X058-41</t>
  </si>
  <si>
    <t>R1X065-41</t>
  </si>
  <si>
    <t>R1X083-41</t>
  </si>
  <si>
    <t>R1X095-41</t>
  </si>
  <si>
    <t>R1X120-41</t>
  </si>
  <si>
    <t>R1X156-41</t>
  </si>
  <si>
    <t>R1X188-41</t>
  </si>
  <si>
    <t>R1X250-41</t>
  </si>
  <si>
    <t>R1-1/8X035-41</t>
  </si>
  <si>
    <t>R1-1/8X049-41</t>
  </si>
  <si>
    <t>R1-1/8X058-41</t>
  </si>
  <si>
    <t>R1-1/8X065-41</t>
  </si>
  <si>
    <t>R1-1/8X095-41</t>
  </si>
  <si>
    <t>R1-1/8X120-41</t>
  </si>
  <si>
    <t>R1-1/8X250-41</t>
  </si>
  <si>
    <t>R1-1/4X035-41</t>
  </si>
  <si>
    <t>R1-1/4X049-41</t>
  </si>
  <si>
    <t>R1-1/4X058-41</t>
  </si>
  <si>
    <t>R1-1/4X065-41</t>
  </si>
  <si>
    <t>R1-1/4X083-41</t>
  </si>
  <si>
    <t>R1-1/4X095-41</t>
  </si>
  <si>
    <t>R1-1/4X120-41</t>
  </si>
  <si>
    <t>R1-1/4X156-41</t>
  </si>
  <si>
    <t>R1-1/4X250-41</t>
  </si>
  <si>
    <t>R1-3/8X035-41</t>
  </si>
  <si>
    <t>R1-3/8X049-41</t>
  </si>
  <si>
    <t>R1-3/8X058-41</t>
  </si>
  <si>
    <t>R1-3/8X065-41</t>
  </si>
  <si>
    <t>R1-3/8X095-41</t>
  </si>
  <si>
    <t>R1-3/8X120-41</t>
  </si>
  <si>
    <t>R1-1/2X035-41</t>
  </si>
  <si>
    <t>R1-1/2X049-41</t>
  </si>
  <si>
    <t>R1-1/2X058-41</t>
  </si>
  <si>
    <t>R1-1/2X065-41</t>
  </si>
  <si>
    <t>R1-1/2X083-41</t>
  </si>
  <si>
    <t>R1-1/2X095-41</t>
  </si>
  <si>
    <t>R1-1/2X120-41</t>
  </si>
  <si>
    <t>R1-1/2X188-41</t>
  </si>
  <si>
    <t>R1-5/8X049-41</t>
  </si>
  <si>
    <t>R1-5/8X058-41</t>
  </si>
  <si>
    <t>R1-5/8X065-41</t>
  </si>
  <si>
    <t>R1-5/8X083-41</t>
  </si>
  <si>
    <t>R1-5/8X095-41</t>
  </si>
  <si>
    <t>R1-5/8X120-41</t>
  </si>
  <si>
    <t>R1-5/8X156-41</t>
  </si>
  <si>
    <t>R1-5/8X188-41</t>
  </si>
  <si>
    <t>R1-3/4X049-41</t>
  </si>
  <si>
    <t>R1-3/4X058-41</t>
  </si>
  <si>
    <t>R1-3/4X065-41</t>
  </si>
  <si>
    <t>R1-3/4X095-41</t>
  </si>
  <si>
    <t>R1-3/4X120-41</t>
  </si>
  <si>
    <t>R1-3/4X188-41</t>
  </si>
  <si>
    <t>R2X049-41</t>
  </si>
  <si>
    <t>R2X065-41</t>
  </si>
  <si>
    <t>R2X095-41</t>
  </si>
  <si>
    <t>R2X120-41</t>
  </si>
  <si>
    <t>R2X188-41</t>
  </si>
  <si>
    <t>R2-1/4X120-41</t>
  </si>
  <si>
    <t>R2-1/4X250-41</t>
  </si>
  <si>
    <t>R2-1/2X120-41</t>
  </si>
  <si>
    <t>R2-1/2X250-41</t>
  </si>
  <si>
    <t>I.D. (in)</t>
  </si>
  <si>
    <t>O.D. (in)</t>
  </si>
  <si>
    <t>Item #</t>
  </si>
  <si>
    <t>t (in)</t>
  </si>
  <si>
    <t>Wt. (lb/ft)</t>
  </si>
  <si>
    <t xml:space="preserve">SQ3/8X035-41 </t>
  </si>
  <si>
    <t xml:space="preserve">SQ1/2X035-41 </t>
  </si>
  <si>
    <t xml:space="preserve">SQ1/2X049-41 </t>
  </si>
  <si>
    <t xml:space="preserve">SQ5/8X035-41 </t>
  </si>
  <si>
    <t xml:space="preserve">SQ5/8X049-41 </t>
  </si>
  <si>
    <t xml:space="preserve">SQ5/8X065-41 </t>
  </si>
  <si>
    <t xml:space="preserve">SQ3/4X035-41 </t>
  </si>
  <si>
    <t xml:space="preserve">SQ3/4X049-41 </t>
  </si>
  <si>
    <t xml:space="preserve">SQ3/4X058-41 </t>
  </si>
  <si>
    <t xml:space="preserve">SQ3/4X065-41 </t>
  </si>
  <si>
    <t xml:space="preserve">SQ7/8X049-41 </t>
  </si>
  <si>
    <t xml:space="preserve">SQ7/8X065-41 </t>
  </si>
  <si>
    <t xml:space="preserve">SQ1X035-41 </t>
  </si>
  <si>
    <t xml:space="preserve">SQ1X049-41 </t>
  </si>
  <si>
    <t xml:space="preserve">SQ1X065-41 </t>
  </si>
  <si>
    <t>w (in)</t>
  </si>
  <si>
    <r>
      <t>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</si>
  <si>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Price ($/ft)</t>
  </si>
  <si>
    <r>
      <t>r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(in)</t>
    </r>
  </si>
  <si>
    <r>
      <t>J (in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</si>
  <si>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(in)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</si>
  <si>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</si>
  <si>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</si>
  <si>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Type</t>
  </si>
  <si>
    <t>PIPE</t>
  </si>
  <si>
    <t>TUBE</t>
  </si>
  <si>
    <t xml:space="preserve">SQ1/2X095-41 </t>
  </si>
  <si>
    <t xml:space="preserve">SQ7/8X035-41 </t>
  </si>
  <si>
    <t xml:space="preserve">SQ1X058-41 </t>
  </si>
  <si>
    <t xml:space="preserve">SQ1-1/8X049-41 </t>
  </si>
  <si>
    <t>SQ1-1/8X058-41</t>
  </si>
  <si>
    <t>N/A</t>
  </si>
  <si>
    <t>R5/16X083-41</t>
  </si>
  <si>
    <t>R7/16X028-41</t>
  </si>
  <si>
    <t>R5/8X083-41</t>
  </si>
  <si>
    <t>R1-3/16X095-41</t>
  </si>
  <si>
    <t>R1-3/4X035-41</t>
  </si>
  <si>
    <t>R1-7/8X120-41</t>
  </si>
  <si>
    <t>R2X156-41</t>
  </si>
  <si>
    <t>Last Updated: 7/28/2014</t>
  </si>
  <si>
    <t>By: Brian Giffin</t>
  </si>
  <si>
    <t>(All tubing sizes taken from Wick's inventory)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</si>
</sst>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1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/>
  <cols>
    <col min="1" max="1" width="15.42578125" bestFit="1" customWidth="1"/>
    <col min="2" max="2" width="5.42578125" style="10" bestFit="1" customWidth="1"/>
    <col min="3" max="3" width="10.5703125" style="1" bestFit="1" customWidth="1"/>
    <col min="4" max="4" width="7.5703125" style="1" bestFit="1" customWidth="1"/>
    <col min="5" max="5" width="8.42578125" style="1" bestFit="1" customWidth="1"/>
    <col min="6" max="6" width="6.5703125" style="1" bestFit="1" customWidth="1"/>
    <col min="7" max="7" width="5.5703125" style="1" bestFit="1" customWidth="1"/>
    <col min="8" max="8" width="10" bestFit="1" customWidth="1"/>
    <col min="9" max="9" width="6.5703125" bestFit="1" customWidth="1"/>
    <col min="10" max="10" width="7.85546875" bestFit="1" customWidth="1"/>
    <col min="11" max="11" width="7.85546875" style="10" customWidth="1"/>
  </cols>
  <sheetData>
    <row r="1" spans="1:14" ht="18.75">
      <c r="A1" s="3" t="s">
        <v>128</v>
      </c>
      <c r="B1" s="3" t="s">
        <v>154</v>
      </c>
      <c r="C1" s="4" t="s">
        <v>148</v>
      </c>
      <c r="D1" s="4" t="s">
        <v>126</v>
      </c>
      <c r="E1" s="4" t="s">
        <v>127</v>
      </c>
      <c r="F1" s="4" t="s">
        <v>146</v>
      </c>
      <c r="G1" s="4" t="s">
        <v>129</v>
      </c>
      <c r="H1" s="4" t="s">
        <v>130</v>
      </c>
      <c r="I1" s="3" t="s">
        <v>147</v>
      </c>
      <c r="J1" s="3" t="s">
        <v>152</v>
      </c>
      <c r="K1" s="3" t="s">
        <v>153</v>
      </c>
      <c r="L1" s="4" t="s">
        <v>150</v>
      </c>
      <c r="M1" s="4" t="s">
        <v>151</v>
      </c>
      <c r="N1" s="3" t="s">
        <v>149</v>
      </c>
    </row>
    <row r="2" spans="1:14">
      <c r="A2" s="2" t="s">
        <v>0</v>
      </c>
      <c r="B2" s="8" t="s">
        <v>155</v>
      </c>
      <c r="C2" s="5">
        <v>4.21</v>
      </c>
      <c r="D2" s="1">
        <v>0.11799999999999999</v>
      </c>
      <c r="E2" s="1">
        <f>3/16</f>
        <v>0.1875</v>
      </c>
      <c r="G2" s="6">
        <v>3.5000000000000003E-2</v>
      </c>
      <c r="H2" s="1">
        <v>5.7200000000000001E-2</v>
      </c>
      <c r="I2" s="1">
        <f>PI()*((E2/2)^2-(D2/2)^2)</f>
        <v>1.6675770154795471E-2</v>
      </c>
      <c r="J2" s="7">
        <f>(PI()/4)*((E2/2)^4-(D2/2)^4)</f>
        <v>5.1153185508743779E-5</v>
      </c>
      <c r="K2" s="7">
        <f>J2/(E2/2)</f>
        <v>5.4563397875993368E-4</v>
      </c>
      <c r="L2">
        <f>2*J2</f>
        <v>1.0230637101748756E-4</v>
      </c>
      <c r="M2">
        <f>SQRT(J2/I2)</f>
        <v>5.5385157082019729E-2</v>
      </c>
      <c r="N2">
        <f>M2</f>
        <v>5.5385157082019729E-2</v>
      </c>
    </row>
    <row r="3" spans="1:14">
      <c r="A3" s="2" t="s">
        <v>1</v>
      </c>
      <c r="B3" s="8" t="s">
        <v>155</v>
      </c>
      <c r="C3" s="5">
        <v>2.6</v>
      </c>
      <c r="D3" s="1">
        <v>0.19400000000000001</v>
      </c>
      <c r="E3" s="1">
        <v>0.25</v>
      </c>
      <c r="G3" s="6">
        <v>2.8000000000000001E-2</v>
      </c>
      <c r="H3" s="1">
        <v>6.6400000000000001E-2</v>
      </c>
      <c r="I3" s="1">
        <f t="shared" ref="I3:I68" si="0">PI()*((E3/2)^2-(D3/2)^2)</f>
        <v>1.9528139934714153E-2</v>
      </c>
      <c r="J3" s="7">
        <f t="shared" ref="J3:J68" si="1">(PI()/4)*((E3/2)^4-(D3/2)^4)</f>
        <v>1.2221686378140851E-4</v>
      </c>
      <c r="K3" s="7">
        <f t="shared" ref="K3:K68" si="2">J3/(E3/2)</f>
        <v>9.7773491025126809E-4</v>
      </c>
      <c r="L3" s="10">
        <f t="shared" ref="L3:L68" si="3">2*J3</f>
        <v>2.4443372756281702E-4</v>
      </c>
      <c r="M3" s="10">
        <f t="shared" ref="M3:M68" si="4">SQRT(J3/I3)</f>
        <v>7.9110681958885931E-2</v>
      </c>
      <c r="N3" s="10">
        <f t="shared" ref="N3:N68" si="5">M3</f>
        <v>7.9110681958885931E-2</v>
      </c>
    </row>
    <row r="4" spans="1:14">
      <c r="A4" s="2" t="s">
        <v>2</v>
      </c>
      <c r="B4" s="8" t="s">
        <v>155</v>
      </c>
      <c r="C4" s="5">
        <v>2.69</v>
      </c>
      <c r="D4" s="1">
        <v>0.18</v>
      </c>
      <c r="E4" s="1">
        <v>0.25</v>
      </c>
      <c r="G4" s="6">
        <v>3.5000000000000003E-2</v>
      </c>
      <c r="H4" s="1">
        <v>8.0399999999999999E-2</v>
      </c>
      <c r="I4" s="1">
        <f t="shared" si="0"/>
        <v>2.3640484718263195E-2</v>
      </c>
      <c r="J4" s="7">
        <f t="shared" si="1"/>
        <v>1.4021762498519857E-4</v>
      </c>
      <c r="K4" s="7">
        <f t="shared" si="2"/>
        <v>1.1217409998815885E-3</v>
      </c>
      <c r="L4" s="10">
        <f t="shared" si="3"/>
        <v>2.8043524997039713E-4</v>
      </c>
      <c r="M4" s="10">
        <f t="shared" si="4"/>
        <v>7.701460900374682E-2</v>
      </c>
      <c r="N4" s="10">
        <f t="shared" si="5"/>
        <v>7.701460900374682E-2</v>
      </c>
    </row>
    <row r="5" spans="1:14">
      <c r="A5" s="2" t="s">
        <v>3</v>
      </c>
      <c r="B5" s="8" t="s">
        <v>155</v>
      </c>
      <c r="C5" s="5">
        <v>3.57</v>
      </c>
      <c r="D5" s="1">
        <v>0.152</v>
      </c>
      <c r="E5" s="1">
        <v>0.25</v>
      </c>
      <c r="G5" s="6">
        <v>4.9000000000000002E-2</v>
      </c>
      <c r="H5" s="1">
        <v>0.1052</v>
      </c>
      <c r="I5" s="1">
        <f t="shared" si="0"/>
        <v>3.0941546045205874E-2</v>
      </c>
      <c r="J5" s="7">
        <f t="shared" si="1"/>
        <v>1.6554500672836273E-4</v>
      </c>
      <c r="K5" s="7">
        <f t="shared" si="2"/>
        <v>1.3243600538269018E-3</v>
      </c>
      <c r="L5" s="10">
        <f t="shared" si="3"/>
        <v>3.3109001345672546E-4</v>
      </c>
      <c r="M5" s="10">
        <f t="shared" si="4"/>
        <v>7.3145403136492454E-2</v>
      </c>
      <c r="N5" s="10">
        <f t="shared" si="5"/>
        <v>7.3145403136492454E-2</v>
      </c>
    </row>
    <row r="6" spans="1:14">
      <c r="A6" s="2" t="s">
        <v>4</v>
      </c>
      <c r="B6" s="8" t="s">
        <v>155</v>
      </c>
      <c r="C6" s="5">
        <v>5.98</v>
      </c>
      <c r="D6" s="1">
        <v>0.13400000000000001</v>
      </c>
      <c r="E6" s="1">
        <v>0.25</v>
      </c>
      <c r="G6" s="6">
        <v>5.8000000000000003E-2</v>
      </c>
      <c r="H6" s="1">
        <v>0.11890000000000001</v>
      </c>
      <c r="I6" s="1">
        <f t="shared" si="0"/>
        <v>3.4984775790375934E-2</v>
      </c>
      <c r="J6" s="7">
        <f t="shared" si="1"/>
        <v>1.759209450619054E-4</v>
      </c>
      <c r="K6" s="7">
        <f t="shared" si="2"/>
        <v>1.4073675604952432E-3</v>
      </c>
      <c r="L6" s="10">
        <f t="shared" si="3"/>
        <v>3.5184189012381079E-4</v>
      </c>
      <c r="M6" s="10">
        <f t="shared" si="4"/>
        <v>7.091191719309245E-2</v>
      </c>
      <c r="N6" s="10">
        <f t="shared" si="5"/>
        <v>7.091191719309245E-2</v>
      </c>
    </row>
    <row r="7" spans="1:14">
      <c r="A7" s="2" t="s">
        <v>5</v>
      </c>
      <c r="B7" s="8" t="s">
        <v>155</v>
      </c>
      <c r="C7" s="5">
        <v>4.49</v>
      </c>
      <c r="D7" s="1">
        <v>0.12</v>
      </c>
      <c r="E7" s="1">
        <v>0.25</v>
      </c>
      <c r="G7" s="6">
        <v>6.5000000000000002E-2</v>
      </c>
      <c r="H7" s="1">
        <v>0.12839999999999999</v>
      </c>
      <c r="I7" s="1">
        <f t="shared" si="0"/>
        <v>3.7777651659417266E-2</v>
      </c>
      <c r="J7" s="7">
        <f t="shared" si="1"/>
        <v>1.8156883828807422E-4</v>
      </c>
      <c r="K7" s="7">
        <f t="shared" si="2"/>
        <v>1.4525507063045937E-3</v>
      </c>
      <c r="L7" s="10">
        <f t="shared" si="3"/>
        <v>3.6313767657614843E-4</v>
      </c>
      <c r="M7" s="10">
        <f t="shared" si="4"/>
        <v>6.9327123119310233E-2</v>
      </c>
      <c r="N7" s="10">
        <f t="shared" si="5"/>
        <v>6.9327123119310233E-2</v>
      </c>
    </row>
    <row r="8" spans="1:14">
      <c r="A8" s="2" t="s">
        <v>6</v>
      </c>
      <c r="B8" s="8" t="s">
        <v>155</v>
      </c>
      <c r="C8" s="5">
        <v>3.97</v>
      </c>
      <c r="D8" s="1">
        <v>0.25600000000000001</v>
      </c>
      <c r="E8" s="1">
        <f>5/16</f>
        <v>0.3125</v>
      </c>
      <c r="G8" s="6">
        <v>2.8000000000000001E-2</v>
      </c>
      <c r="H8" s="1">
        <v>8.5199999999999998E-2</v>
      </c>
      <c r="I8" s="1">
        <f t="shared" si="0"/>
        <v>2.5227185357866892E-2</v>
      </c>
      <c r="J8" s="7">
        <f t="shared" si="1"/>
        <v>2.5730507123233453E-4</v>
      </c>
      <c r="K8" s="7">
        <f t="shared" si="2"/>
        <v>1.6467524558869411E-3</v>
      </c>
      <c r="L8" s="10">
        <f t="shared" si="3"/>
        <v>5.1461014246466906E-4</v>
      </c>
      <c r="M8" s="10">
        <f t="shared" si="4"/>
        <v>0.10099265134157037</v>
      </c>
      <c r="N8" s="10">
        <f t="shared" si="5"/>
        <v>0.10099265134157037</v>
      </c>
    </row>
    <row r="9" spans="1:14">
      <c r="A9" s="2" t="s">
        <v>7</v>
      </c>
      <c r="B9" s="8" t="s">
        <v>155</v>
      </c>
      <c r="C9" s="5">
        <v>4.4800000000000004</v>
      </c>
      <c r="D9" s="1">
        <v>0.24299999999999999</v>
      </c>
      <c r="E9" s="1">
        <f t="shared" ref="E9:E13" si="6">5/16</f>
        <v>0.3125</v>
      </c>
      <c r="G9" s="6">
        <v>3.5000000000000003E-2</v>
      </c>
      <c r="H9" s="1">
        <v>0.10390000000000001</v>
      </c>
      <c r="I9" s="1">
        <f t="shared" si="0"/>
        <v>3.0322063243826136E-2</v>
      </c>
      <c r="J9" s="7">
        <f t="shared" si="1"/>
        <v>2.9697665632122405E-4</v>
      </c>
      <c r="K9" s="7">
        <f t="shared" si="2"/>
        <v>1.900650600455834E-3</v>
      </c>
      <c r="L9" s="10">
        <f t="shared" si="3"/>
        <v>5.939533126424481E-4</v>
      </c>
      <c r="M9" s="10">
        <f t="shared" si="4"/>
        <v>9.8965034860803228E-2</v>
      </c>
      <c r="N9" s="10">
        <f t="shared" si="5"/>
        <v>9.8965034860803228E-2</v>
      </c>
    </row>
    <row r="10" spans="1:14">
      <c r="A10" s="2" t="s">
        <v>8</v>
      </c>
      <c r="B10" s="8" t="s">
        <v>155</v>
      </c>
      <c r="C10" s="5">
        <v>6.03</v>
      </c>
      <c r="D10" s="1">
        <v>0.215</v>
      </c>
      <c r="E10" s="1">
        <f t="shared" si="6"/>
        <v>0.3125</v>
      </c>
      <c r="G10" s="6">
        <v>4.9000000000000002E-2</v>
      </c>
      <c r="H10" s="1">
        <v>0.13819999999999999</v>
      </c>
      <c r="I10" s="1">
        <f t="shared" si="0"/>
        <v>4.0394009291235017E-2</v>
      </c>
      <c r="J10" s="7">
        <f t="shared" si="1"/>
        <v>3.6324628433340677E-4</v>
      </c>
      <c r="K10" s="7">
        <f t="shared" si="2"/>
        <v>2.3247762197338034E-3</v>
      </c>
      <c r="L10" s="10">
        <f t="shared" si="3"/>
        <v>7.2649256866681353E-4</v>
      </c>
      <c r="M10" s="10">
        <f t="shared" si="4"/>
        <v>9.4829205021448953E-2</v>
      </c>
      <c r="N10" s="10">
        <f t="shared" si="5"/>
        <v>9.4829205021448953E-2</v>
      </c>
    </row>
    <row r="11" spans="1:14">
      <c r="A11" s="2" t="s">
        <v>9</v>
      </c>
      <c r="B11" s="8" t="s">
        <v>155</v>
      </c>
      <c r="C11" s="5">
        <v>3.39</v>
      </c>
      <c r="D11" s="1">
        <v>0.19500000000000001</v>
      </c>
      <c r="E11" s="1">
        <f t="shared" si="6"/>
        <v>0.3125</v>
      </c>
      <c r="G11" s="6">
        <v>5.8000000000000003E-2</v>
      </c>
      <c r="H11" s="1">
        <v>0.158</v>
      </c>
      <c r="I11" s="1">
        <f t="shared" si="0"/>
        <v>4.6834274231094083E-2</v>
      </c>
      <c r="J11" s="7">
        <f t="shared" si="1"/>
        <v>3.9715830440735218E-4</v>
      </c>
      <c r="K11" s="7">
        <f t="shared" si="2"/>
        <v>2.5418131482070538E-3</v>
      </c>
      <c r="L11" s="10">
        <f t="shared" si="3"/>
        <v>7.9431660881470437E-4</v>
      </c>
      <c r="M11" s="10">
        <f t="shared" si="4"/>
        <v>9.2087339656437034E-2</v>
      </c>
      <c r="N11" s="10">
        <f t="shared" si="5"/>
        <v>9.2087339656437034E-2</v>
      </c>
    </row>
    <row r="12" spans="1:14">
      <c r="A12" s="2" t="s">
        <v>10</v>
      </c>
      <c r="B12" s="8" t="s">
        <v>155</v>
      </c>
      <c r="C12" s="5">
        <v>5.34</v>
      </c>
      <c r="D12" s="1">
        <v>0.182</v>
      </c>
      <c r="E12" s="1">
        <f t="shared" si="6"/>
        <v>0.3125</v>
      </c>
      <c r="G12" s="6">
        <v>6.5000000000000002E-2</v>
      </c>
      <c r="H12" s="1">
        <v>0.17219999999999999</v>
      </c>
      <c r="I12" s="1">
        <f t="shared" si="0"/>
        <v>5.0683510629904983E-2</v>
      </c>
      <c r="J12" s="7">
        <f t="shared" si="1"/>
        <v>4.1427513694103943E-4</v>
      </c>
      <c r="K12" s="7">
        <f t="shared" si="2"/>
        <v>2.6513608764226525E-3</v>
      </c>
      <c r="L12" s="10">
        <f t="shared" si="3"/>
        <v>8.2855027388207885E-4</v>
      </c>
      <c r="M12" s="10">
        <f t="shared" si="4"/>
        <v>9.04088802330833E-2</v>
      </c>
      <c r="N12" s="10">
        <f t="shared" si="5"/>
        <v>9.04088802330833E-2</v>
      </c>
    </row>
    <row r="13" spans="1:14" s="10" customFormat="1">
      <c r="A13" s="8" t="s">
        <v>163</v>
      </c>
      <c r="B13" s="8" t="s">
        <v>155</v>
      </c>
      <c r="C13" s="5">
        <v>2.99</v>
      </c>
      <c r="D13" s="1">
        <v>0.14649999999999999</v>
      </c>
      <c r="E13" s="1">
        <f t="shared" si="6"/>
        <v>0.3125</v>
      </c>
      <c r="F13" s="1"/>
      <c r="G13" s="6">
        <v>8.3000000000000004E-2</v>
      </c>
      <c r="H13" s="11" t="s">
        <v>162</v>
      </c>
      <c r="I13" s="1">
        <f t="shared" ref="I13" si="7">PI()*((E13/2)^2-(D13/2)^2)</f>
        <v>5.9842627661905172E-2</v>
      </c>
      <c r="J13" s="7">
        <f t="shared" ref="J13" si="8">(PI()/4)*((E13/2)^4-(D13/2)^4)</f>
        <v>4.4552275269654068E-4</v>
      </c>
      <c r="K13" s="7">
        <f t="shared" ref="K13" si="9">J13/(E13/2)</f>
        <v>2.8513456172578602E-3</v>
      </c>
      <c r="L13" s="10">
        <f t="shared" ref="L13" si="10">2*J13</f>
        <v>8.9104550539308137E-4</v>
      </c>
      <c r="M13" s="10">
        <f t="shared" ref="M13" si="11">SQRT(J13/I13)</f>
        <v>8.6283870161230014E-2</v>
      </c>
      <c r="N13" s="10">
        <f t="shared" ref="N13" si="12">M13</f>
        <v>8.6283870161230014E-2</v>
      </c>
    </row>
    <row r="14" spans="1:14">
      <c r="A14" s="2" t="s">
        <v>11</v>
      </c>
      <c r="B14" s="8" t="s">
        <v>155</v>
      </c>
      <c r="C14" s="5">
        <v>3.2</v>
      </c>
      <c r="D14" s="1">
        <v>0.31900000000000001</v>
      </c>
      <c r="E14" s="1">
        <v>0.375</v>
      </c>
      <c r="G14" s="6">
        <v>2.8000000000000001E-2</v>
      </c>
      <c r="H14" s="1">
        <v>0.1038</v>
      </c>
      <c r="I14" s="1">
        <f t="shared" si="0"/>
        <v>3.0523714222278425E-2</v>
      </c>
      <c r="J14" s="7">
        <f t="shared" si="1"/>
        <v>4.6240756221757368E-4</v>
      </c>
      <c r="K14" s="7">
        <f t="shared" si="2"/>
        <v>2.4661736651603928E-3</v>
      </c>
      <c r="L14" s="10">
        <f t="shared" si="3"/>
        <v>9.2481512443514735E-4</v>
      </c>
      <c r="M14" s="10">
        <f t="shared" si="4"/>
        <v>0.12308178175505911</v>
      </c>
      <c r="N14" s="10">
        <f t="shared" si="5"/>
        <v>0.12308178175505911</v>
      </c>
    </row>
    <row r="15" spans="1:14">
      <c r="A15" s="2" t="s">
        <v>12</v>
      </c>
      <c r="B15" s="8" t="s">
        <v>155</v>
      </c>
      <c r="C15" s="5">
        <v>3.15</v>
      </c>
      <c r="D15" s="1">
        <v>0.30499999999999999</v>
      </c>
      <c r="E15" s="1">
        <v>0.375</v>
      </c>
      <c r="G15" s="6">
        <v>3.5000000000000003E-2</v>
      </c>
      <c r="H15" s="1">
        <v>0.12709999999999999</v>
      </c>
      <c r="I15" s="1">
        <f t="shared" si="0"/>
        <v>3.7384952577718539E-2</v>
      </c>
      <c r="J15" s="7">
        <f t="shared" si="1"/>
        <v>5.4593713561149613E-4</v>
      </c>
      <c r="K15" s="7">
        <f t="shared" si="2"/>
        <v>2.9116647232613128E-3</v>
      </c>
      <c r="L15" s="10">
        <f t="shared" si="3"/>
        <v>1.0918742712229923E-3</v>
      </c>
      <c r="M15" s="10">
        <f t="shared" si="4"/>
        <v>0.12084339038606953</v>
      </c>
      <c r="N15" s="10">
        <f t="shared" si="5"/>
        <v>0.12084339038606953</v>
      </c>
    </row>
    <row r="16" spans="1:14">
      <c r="A16" s="2" t="s">
        <v>13</v>
      </c>
      <c r="B16" s="8" t="s">
        <v>155</v>
      </c>
      <c r="C16" s="5">
        <v>3.22</v>
      </c>
      <c r="D16" s="1">
        <v>0.27700000000000002</v>
      </c>
      <c r="E16" s="1">
        <v>0.375</v>
      </c>
      <c r="G16" s="6">
        <v>4.9000000000000002E-2</v>
      </c>
      <c r="H16" s="1">
        <v>0.1706</v>
      </c>
      <c r="I16" s="1">
        <f t="shared" si="0"/>
        <v>5.018380104844334E-2</v>
      </c>
      <c r="J16" s="7">
        <f t="shared" si="1"/>
        <v>6.8172811831770973E-4</v>
      </c>
      <c r="K16" s="7">
        <f t="shared" si="2"/>
        <v>3.6358832976944519E-3</v>
      </c>
      <c r="L16" s="10">
        <f t="shared" si="3"/>
        <v>1.3634562366354195E-3</v>
      </c>
      <c r="M16" s="10">
        <f t="shared" si="4"/>
        <v>0.11655309948688625</v>
      </c>
      <c r="N16" s="10">
        <f t="shared" si="5"/>
        <v>0.11655309948688625</v>
      </c>
    </row>
    <row r="17" spans="1:14">
      <c r="A17" s="2" t="s">
        <v>14</v>
      </c>
      <c r="B17" s="8" t="s">
        <v>155</v>
      </c>
      <c r="C17" s="5">
        <v>3.28</v>
      </c>
      <c r="D17" s="1">
        <v>0.25900000000000001</v>
      </c>
      <c r="E17" s="1">
        <v>0.375</v>
      </c>
      <c r="G17" s="6">
        <v>5.8000000000000003E-2</v>
      </c>
      <c r="H17" s="1">
        <v>0.19639999999999999</v>
      </c>
      <c r="I17" s="1">
        <f t="shared" si="0"/>
        <v>5.7761322528901933E-2</v>
      </c>
      <c r="J17" s="7">
        <f t="shared" si="1"/>
        <v>7.4983582857425653E-4</v>
      </c>
      <c r="K17" s="7">
        <f t="shared" si="2"/>
        <v>3.9991244190627018E-3</v>
      </c>
      <c r="L17" s="10">
        <f t="shared" si="3"/>
        <v>1.4996716571485131E-3</v>
      </c>
      <c r="M17" s="10">
        <f t="shared" si="4"/>
        <v>0.11393693431017003</v>
      </c>
      <c r="N17" s="10">
        <f t="shared" si="5"/>
        <v>0.11393693431017003</v>
      </c>
    </row>
    <row r="18" spans="1:14">
      <c r="A18" s="2" t="s">
        <v>15</v>
      </c>
      <c r="B18" s="8" t="s">
        <v>155</v>
      </c>
      <c r="C18" s="5">
        <v>4.16</v>
      </c>
      <c r="D18" s="1">
        <v>0.249</v>
      </c>
      <c r="E18" s="1">
        <v>0.375</v>
      </c>
      <c r="G18" s="6">
        <v>6.5000000000000002E-2</v>
      </c>
      <c r="H18" s="1">
        <v>0.2152</v>
      </c>
      <c r="I18" s="1">
        <f t="shared" si="0"/>
        <v>6.1751145198960973E-2</v>
      </c>
      <c r="J18" s="7">
        <f t="shared" si="1"/>
        <v>7.8202422169279171E-4</v>
      </c>
      <c r="K18" s="7">
        <f t="shared" si="2"/>
        <v>4.1707958490282224E-3</v>
      </c>
      <c r="L18" s="10">
        <f t="shared" si="3"/>
        <v>1.5640484433855834E-3</v>
      </c>
      <c r="M18" s="10">
        <f t="shared" si="4"/>
        <v>0.11253499455724873</v>
      </c>
      <c r="N18" s="10">
        <f t="shared" si="5"/>
        <v>0.11253499455724873</v>
      </c>
    </row>
    <row r="19" spans="1:14">
      <c r="A19" s="2" t="s">
        <v>16</v>
      </c>
      <c r="B19" s="8" t="s">
        <v>155</v>
      </c>
      <c r="C19" s="5">
        <v>3.49</v>
      </c>
      <c r="D19" s="1">
        <v>0.20899999999999999</v>
      </c>
      <c r="E19" s="1">
        <v>0.375</v>
      </c>
      <c r="G19" s="6">
        <v>8.3000000000000004E-2</v>
      </c>
      <c r="H19" s="1">
        <v>0.25879999999999997</v>
      </c>
      <c r="I19" s="1">
        <f t="shared" si="0"/>
        <v>7.613963955240223E-2</v>
      </c>
      <c r="J19" s="7">
        <f t="shared" si="1"/>
        <v>8.7706202545906526E-4</v>
      </c>
      <c r="K19" s="7">
        <f t="shared" si="2"/>
        <v>4.6776641357816817E-3</v>
      </c>
      <c r="L19" s="10">
        <f t="shared" si="3"/>
        <v>1.7541240509181305E-3</v>
      </c>
      <c r="M19" s="10">
        <f t="shared" si="4"/>
        <v>0.10732718667700182</v>
      </c>
      <c r="N19" s="10">
        <f t="shared" si="5"/>
        <v>0.10732718667700182</v>
      </c>
    </row>
    <row r="20" spans="1:14">
      <c r="A20" s="2" t="s">
        <v>17</v>
      </c>
      <c r="B20" s="8" t="s">
        <v>155</v>
      </c>
      <c r="C20" s="5">
        <v>8.02</v>
      </c>
      <c r="D20" s="1">
        <v>0.185</v>
      </c>
      <c r="E20" s="1">
        <v>0.375</v>
      </c>
      <c r="G20" s="6">
        <v>9.5000000000000001E-2</v>
      </c>
      <c r="H20" s="1">
        <v>0.28410000000000002</v>
      </c>
      <c r="I20" s="1">
        <f t="shared" si="0"/>
        <v>8.3566364585488495E-2</v>
      </c>
      <c r="J20" s="7">
        <f t="shared" si="1"/>
        <v>9.1322367798579143E-4</v>
      </c>
      <c r="K20" s="7">
        <f t="shared" si="2"/>
        <v>4.8705262825908873E-3</v>
      </c>
      <c r="L20" s="10">
        <f t="shared" si="3"/>
        <v>1.8264473559715829E-3</v>
      </c>
      <c r="M20" s="10">
        <f t="shared" si="4"/>
        <v>0.10453767263527537</v>
      </c>
      <c r="N20" s="10">
        <f t="shared" si="5"/>
        <v>0.10453767263527537</v>
      </c>
    </row>
    <row r="21" spans="1:14" s="10" customFormat="1">
      <c r="A21" s="8" t="s">
        <v>164</v>
      </c>
      <c r="B21" s="8" t="s">
        <v>155</v>
      </c>
      <c r="C21" s="5">
        <v>2.86</v>
      </c>
      <c r="D21" s="1">
        <v>0.38150000000000001</v>
      </c>
      <c r="E21" s="1">
        <f>7/16</f>
        <v>0.4375</v>
      </c>
      <c r="F21" s="1"/>
      <c r="G21" s="6">
        <v>2.8000000000000001E-2</v>
      </c>
      <c r="H21" s="11" t="s">
        <v>162</v>
      </c>
      <c r="I21" s="1">
        <f>PI()*((E21/2)^2-(D21/2)^2)</f>
        <v>3.6021501366060561E-2</v>
      </c>
      <c r="J21" s="7">
        <f t="shared" ref="J21" si="13">(PI()/4)*((E21/2)^4-(D21/2)^4)</f>
        <v>7.5858692831512844E-4</v>
      </c>
      <c r="K21" s="7">
        <f t="shared" ref="K21" si="14">J21/(E21/2)</f>
        <v>3.4678259580120155E-3</v>
      </c>
      <c r="L21" s="10">
        <f t="shared" ref="L21" si="15">2*J21</f>
        <v>1.5171738566302569E-3</v>
      </c>
      <c r="M21" s="10">
        <f t="shared" ref="M21" si="16">SQRT(J21/I21)</f>
        <v>0.14511816306031439</v>
      </c>
      <c r="N21" s="10">
        <f t="shared" ref="N21" si="17">M21</f>
        <v>0.14511816306031439</v>
      </c>
    </row>
    <row r="22" spans="1:14">
      <c r="A22" s="2" t="s">
        <v>18</v>
      </c>
      <c r="B22" s="8" t="s">
        <v>155</v>
      </c>
      <c r="C22" s="5">
        <v>2.86</v>
      </c>
      <c r="D22" s="1">
        <v>0.36699999999999999</v>
      </c>
      <c r="E22" s="1">
        <f>7/16</f>
        <v>0.4375</v>
      </c>
      <c r="G22" s="6">
        <v>3.5000000000000003E-2</v>
      </c>
      <c r="H22" s="1">
        <v>0.15060000000000001</v>
      </c>
      <c r="I22" s="1">
        <f t="shared" si="0"/>
        <v>4.4545623982953919E-2</v>
      </c>
      <c r="J22" s="7">
        <f t="shared" si="1"/>
        <v>9.0788227432045973E-4</v>
      </c>
      <c r="K22" s="7">
        <f t="shared" si="2"/>
        <v>4.1503189683221014E-3</v>
      </c>
      <c r="L22" s="10">
        <f t="shared" si="3"/>
        <v>1.8157645486409195E-3</v>
      </c>
      <c r="M22" s="10">
        <f t="shared" si="4"/>
        <v>0.14276187560059583</v>
      </c>
      <c r="N22" s="10">
        <f t="shared" si="5"/>
        <v>0.14276187560059583</v>
      </c>
    </row>
    <row r="23" spans="1:14">
      <c r="A23" s="2" t="s">
        <v>19</v>
      </c>
      <c r="B23" s="8" t="s">
        <v>155</v>
      </c>
      <c r="C23" s="5">
        <v>4.0199999999999996</v>
      </c>
      <c r="D23" s="1">
        <v>0.34</v>
      </c>
      <c r="E23" s="1">
        <f t="shared" ref="E23:E27" si="18">7/16</f>
        <v>0.4375</v>
      </c>
      <c r="G23" s="6">
        <v>4.9000000000000002E-2</v>
      </c>
      <c r="H23" s="1">
        <v>0.2036</v>
      </c>
      <c r="I23" s="1">
        <f t="shared" si="0"/>
        <v>5.9538089524047794E-2</v>
      </c>
      <c r="J23" s="7">
        <f t="shared" si="1"/>
        <v>1.1424103498088875E-3</v>
      </c>
      <c r="K23" s="7">
        <f t="shared" si="2"/>
        <v>5.2224473134120574E-3</v>
      </c>
      <c r="L23" s="10">
        <f t="shared" si="3"/>
        <v>2.2848206996177751E-3</v>
      </c>
      <c r="M23" s="10">
        <f t="shared" si="4"/>
        <v>0.13852036177039101</v>
      </c>
      <c r="N23" s="10">
        <f t="shared" si="5"/>
        <v>0.13852036177039101</v>
      </c>
    </row>
    <row r="24" spans="1:14">
      <c r="A24" s="2" t="s">
        <v>20</v>
      </c>
      <c r="B24" s="8" t="s">
        <v>155</v>
      </c>
      <c r="C24" s="5">
        <v>7.22</v>
      </c>
      <c r="D24" s="1">
        <v>0.32200000000000001</v>
      </c>
      <c r="E24" s="1">
        <f t="shared" si="18"/>
        <v>0.4375</v>
      </c>
      <c r="G24" s="6">
        <v>5.8000000000000003E-2</v>
      </c>
      <c r="H24" s="1">
        <v>0.2354</v>
      </c>
      <c r="I24" s="1">
        <f t="shared" si="0"/>
        <v>6.8896894039091799E-2</v>
      </c>
      <c r="J24" s="7">
        <f t="shared" si="1"/>
        <v>1.2706751053886943E-3</v>
      </c>
      <c r="K24" s="7">
        <f t="shared" si="2"/>
        <v>5.8088004817768877E-3</v>
      </c>
      <c r="L24" s="10">
        <f t="shared" si="3"/>
        <v>2.5413502107773885E-3</v>
      </c>
      <c r="M24" s="10">
        <f t="shared" si="4"/>
        <v>0.13580552501647347</v>
      </c>
      <c r="N24" s="10">
        <f t="shared" si="5"/>
        <v>0.13580552501647347</v>
      </c>
    </row>
    <row r="25" spans="1:14">
      <c r="A25" s="2" t="s">
        <v>21</v>
      </c>
      <c r="B25" s="8" t="s">
        <v>155</v>
      </c>
      <c r="C25" s="5">
        <v>3.24</v>
      </c>
      <c r="D25" s="1">
        <v>0.307</v>
      </c>
      <c r="E25" s="1">
        <f t="shared" si="18"/>
        <v>0.4375</v>
      </c>
      <c r="G25" s="6">
        <v>6.5000000000000002E-2</v>
      </c>
      <c r="H25" s="1">
        <v>0.25890000000000002</v>
      </c>
      <c r="I25" s="1">
        <f t="shared" si="0"/>
        <v>7.6307125710746729E-2</v>
      </c>
      <c r="J25" s="7">
        <f t="shared" si="1"/>
        <v>1.3623456919802993E-3</v>
      </c>
      <c r="K25" s="7">
        <f t="shared" si="2"/>
        <v>6.2278660204813678E-3</v>
      </c>
      <c r="L25" s="10">
        <f t="shared" si="3"/>
        <v>2.7246913839605986E-3</v>
      </c>
      <c r="M25" s="10">
        <f t="shared" si="4"/>
        <v>0.13361681452945959</v>
      </c>
      <c r="N25" s="10">
        <f t="shared" si="5"/>
        <v>0.13361681452945959</v>
      </c>
    </row>
    <row r="26" spans="1:14">
      <c r="A26" s="2" t="s">
        <v>22</v>
      </c>
      <c r="B26" s="8" t="s">
        <v>155</v>
      </c>
      <c r="C26" s="5">
        <v>3.39</v>
      </c>
      <c r="D26" s="1">
        <v>0.247</v>
      </c>
      <c r="E26" s="1">
        <f t="shared" si="18"/>
        <v>0.4375</v>
      </c>
      <c r="G26" s="6">
        <v>9.5000000000000001E-2</v>
      </c>
      <c r="H26" s="1">
        <v>0.34799999999999998</v>
      </c>
      <c r="I26" s="1">
        <f t="shared" si="0"/>
        <v>0.10241376066207791</v>
      </c>
      <c r="J26" s="7">
        <f t="shared" si="1"/>
        <v>1.6156746875599102E-3</v>
      </c>
      <c r="K26" s="7">
        <f t="shared" si="2"/>
        <v>7.3859414288453039E-3</v>
      </c>
      <c r="L26" s="10">
        <f t="shared" si="3"/>
        <v>3.2313493751198203E-3</v>
      </c>
      <c r="M26" s="10">
        <f t="shared" si="4"/>
        <v>0.12560236114420778</v>
      </c>
      <c r="N26" s="10">
        <f t="shared" si="5"/>
        <v>0.12560236114420778</v>
      </c>
    </row>
    <row r="27" spans="1:14">
      <c r="A27" s="2" t="s">
        <v>23</v>
      </c>
      <c r="B27" s="8" t="s">
        <v>155</v>
      </c>
      <c r="C27" s="5">
        <v>3.85</v>
      </c>
      <c r="D27" s="1">
        <v>0.19700000000000001</v>
      </c>
      <c r="E27" s="1">
        <f t="shared" si="18"/>
        <v>0.4375</v>
      </c>
      <c r="G27" s="6">
        <v>0.12</v>
      </c>
      <c r="H27" s="1">
        <v>0.40749999999999997</v>
      </c>
      <c r="I27" s="1">
        <f t="shared" si="0"/>
        <v>0.11984959988950125</v>
      </c>
      <c r="J27" s="7">
        <f t="shared" si="1"/>
        <v>1.7244503500600942E-3</v>
      </c>
      <c r="K27" s="7">
        <f t="shared" si="2"/>
        <v>7.8832016002747165E-3</v>
      </c>
      <c r="L27" s="10">
        <f t="shared" si="3"/>
        <v>3.4489007001201884E-3</v>
      </c>
      <c r="M27" s="10">
        <f t="shared" si="4"/>
        <v>0.11995187837212055</v>
      </c>
      <c r="N27" s="10">
        <f t="shared" si="5"/>
        <v>0.11995187837212055</v>
      </c>
    </row>
    <row r="28" spans="1:14">
      <c r="A28" s="2" t="s">
        <v>24</v>
      </c>
      <c r="B28" s="8" t="s">
        <v>155</v>
      </c>
      <c r="C28" s="5">
        <v>4.8899999999999997</v>
      </c>
      <c r="D28" s="1">
        <v>0.44400000000000001</v>
      </c>
      <c r="E28" s="1">
        <v>0.5</v>
      </c>
      <c r="G28" s="6">
        <v>2.8000000000000001E-2</v>
      </c>
      <c r="H28" s="1">
        <v>0.1411</v>
      </c>
      <c r="I28" s="1">
        <f t="shared" si="0"/>
        <v>4.1519288509842704E-2</v>
      </c>
      <c r="J28" s="7">
        <f t="shared" si="1"/>
        <v>1.1602980366960643E-3</v>
      </c>
      <c r="K28" s="7">
        <f t="shared" si="2"/>
        <v>4.6411921467842572E-3</v>
      </c>
      <c r="L28" s="10">
        <f t="shared" si="3"/>
        <v>2.3205960733921286E-3</v>
      </c>
      <c r="M28" s="10">
        <f t="shared" si="4"/>
        <v>0.16717057157286985</v>
      </c>
      <c r="N28" s="10">
        <f t="shared" si="5"/>
        <v>0.16717057157286985</v>
      </c>
    </row>
    <row r="29" spans="1:14">
      <c r="A29" s="2" t="s">
        <v>25</v>
      </c>
      <c r="B29" s="8" t="s">
        <v>155</v>
      </c>
      <c r="C29" s="5">
        <v>2.25</v>
      </c>
      <c r="D29" s="1">
        <v>0.43</v>
      </c>
      <c r="E29" s="1">
        <v>0.5</v>
      </c>
      <c r="G29" s="6">
        <v>3.5000000000000003E-2</v>
      </c>
      <c r="H29" s="1">
        <v>0.17380000000000001</v>
      </c>
      <c r="I29" s="1">
        <f t="shared" si="0"/>
        <v>5.1129420437173896E-2</v>
      </c>
      <c r="J29" s="7">
        <f t="shared" si="1"/>
        <v>1.3897615592579331E-3</v>
      </c>
      <c r="K29" s="7">
        <f t="shared" si="2"/>
        <v>5.5590462370317326E-3</v>
      </c>
      <c r="L29" s="10">
        <f t="shared" si="3"/>
        <v>2.7795231185158663E-3</v>
      </c>
      <c r="M29" s="10">
        <f t="shared" si="4"/>
        <v>0.16486737093797549</v>
      </c>
      <c r="N29" s="10">
        <f t="shared" si="5"/>
        <v>0.16486737093797549</v>
      </c>
    </row>
    <row r="30" spans="1:14">
      <c r="A30" s="2" t="s">
        <v>26</v>
      </c>
      <c r="B30" s="8" t="s">
        <v>155</v>
      </c>
      <c r="C30" s="5">
        <v>3.19</v>
      </c>
      <c r="D30" s="1">
        <v>0.40200000000000002</v>
      </c>
      <c r="E30" s="1">
        <v>0.5</v>
      </c>
      <c r="G30" s="6">
        <v>4.9000000000000002E-2</v>
      </c>
      <c r="H30" s="1">
        <v>0.23599999999999999</v>
      </c>
      <c r="I30" s="1">
        <f t="shared" si="0"/>
        <v>6.9426056051680812E-2</v>
      </c>
      <c r="J30" s="7">
        <f t="shared" si="1"/>
        <v>1.7860026484435019E-3</v>
      </c>
      <c r="K30" s="7">
        <f t="shared" si="2"/>
        <v>7.1440105937740075E-3</v>
      </c>
      <c r="L30" s="10">
        <f t="shared" si="3"/>
        <v>3.5720052968870038E-3</v>
      </c>
      <c r="M30" s="10">
        <f t="shared" si="4"/>
        <v>0.16039092867116894</v>
      </c>
      <c r="N30" s="10">
        <f t="shared" si="5"/>
        <v>0.16039092867116894</v>
      </c>
    </row>
    <row r="31" spans="1:14">
      <c r="A31" s="2" t="s">
        <v>27</v>
      </c>
      <c r="B31" s="8" t="s">
        <v>155</v>
      </c>
      <c r="C31" s="5">
        <v>3.45</v>
      </c>
      <c r="D31" s="1">
        <v>0.38400000000000001</v>
      </c>
      <c r="E31" s="1">
        <v>0.5</v>
      </c>
      <c r="G31" s="6">
        <v>5.8000000000000003E-2</v>
      </c>
      <c r="H31" s="1">
        <v>0.27379999999999999</v>
      </c>
      <c r="I31" s="1">
        <f t="shared" si="0"/>
        <v>8.0537869267427939E-2</v>
      </c>
      <c r="J31" s="7">
        <f t="shared" si="1"/>
        <v>2.0006412104721775E-3</v>
      </c>
      <c r="K31" s="7">
        <f t="shared" si="2"/>
        <v>8.00256484188871E-3</v>
      </c>
      <c r="L31" s="10">
        <f t="shared" si="3"/>
        <v>4.001282420944355E-3</v>
      </c>
      <c r="M31" s="10">
        <f t="shared" si="4"/>
        <v>0.157610278852618</v>
      </c>
      <c r="N31" s="10">
        <f t="shared" si="5"/>
        <v>0.157610278852618</v>
      </c>
    </row>
    <row r="32" spans="1:14">
      <c r="A32" s="2" t="s">
        <v>28</v>
      </c>
      <c r="B32" s="8" t="s">
        <v>155</v>
      </c>
      <c r="C32" s="5">
        <v>3.4</v>
      </c>
      <c r="D32" s="1">
        <v>0.37</v>
      </c>
      <c r="E32" s="1">
        <v>0.5</v>
      </c>
      <c r="G32" s="6">
        <v>6.5000000000000002E-2</v>
      </c>
      <c r="H32" s="1">
        <v>0.30199999999999999</v>
      </c>
      <c r="I32" s="1">
        <f t="shared" si="0"/>
        <v>8.8828532280251407E-2</v>
      </c>
      <c r="J32" s="7">
        <f t="shared" si="1"/>
        <v>2.147984946201829E-3</v>
      </c>
      <c r="K32" s="7">
        <f t="shared" si="2"/>
        <v>8.5919397848073162E-3</v>
      </c>
      <c r="L32" s="10">
        <f t="shared" si="3"/>
        <v>4.2959698924036581E-3</v>
      </c>
      <c r="M32" s="10">
        <f t="shared" si="4"/>
        <v>0.15550321540083986</v>
      </c>
      <c r="N32" s="10">
        <f t="shared" si="5"/>
        <v>0.15550321540083986</v>
      </c>
    </row>
    <row r="33" spans="1:14">
      <c r="A33" s="2" t="s">
        <v>29</v>
      </c>
      <c r="B33" s="8" t="s">
        <v>155</v>
      </c>
      <c r="C33" s="5">
        <v>3.6</v>
      </c>
      <c r="D33" s="1">
        <v>0.33400000000000002</v>
      </c>
      <c r="E33" s="1">
        <v>0.5</v>
      </c>
      <c r="G33" s="6">
        <v>8.3000000000000004E-2</v>
      </c>
      <c r="H33" s="1">
        <v>0.36959999999999998</v>
      </c>
      <c r="I33" s="1">
        <f t="shared" si="0"/>
        <v>0.10873366333339632</v>
      </c>
      <c r="J33" s="7">
        <f t="shared" si="1"/>
        <v>2.4570817737605902E-3</v>
      </c>
      <c r="K33" s="7">
        <f t="shared" si="2"/>
        <v>9.8283270950423607E-3</v>
      </c>
      <c r="L33" s="10">
        <f t="shared" si="3"/>
        <v>4.9141635475211803E-3</v>
      </c>
      <c r="M33" s="10">
        <f t="shared" si="4"/>
        <v>0.15032381714152951</v>
      </c>
      <c r="N33" s="10">
        <f t="shared" si="5"/>
        <v>0.15032381714152951</v>
      </c>
    </row>
    <row r="34" spans="1:14">
      <c r="A34" s="2" t="s">
        <v>30</v>
      </c>
      <c r="B34" s="8" t="s">
        <v>155</v>
      </c>
      <c r="C34" s="5">
        <v>4.54</v>
      </c>
      <c r="D34" s="1">
        <v>0.31</v>
      </c>
      <c r="E34" s="1">
        <v>0.5</v>
      </c>
      <c r="G34" s="6">
        <v>9.5000000000000001E-2</v>
      </c>
      <c r="H34" s="1">
        <v>0.41089999999999999</v>
      </c>
      <c r="I34" s="1">
        <f t="shared" si="0"/>
        <v>0.12087277734686727</v>
      </c>
      <c r="J34" s="7">
        <f t="shared" si="1"/>
        <v>2.6146292649844231E-3</v>
      </c>
      <c r="K34" s="7">
        <f t="shared" si="2"/>
        <v>1.0458517059937692E-2</v>
      </c>
      <c r="L34" s="10">
        <f t="shared" si="3"/>
        <v>5.2292585299688462E-3</v>
      </c>
      <c r="M34" s="10">
        <f t="shared" si="4"/>
        <v>0.14707566080082729</v>
      </c>
      <c r="N34" s="10">
        <f t="shared" si="5"/>
        <v>0.14707566080082729</v>
      </c>
    </row>
    <row r="35" spans="1:14">
      <c r="A35" s="2" t="s">
        <v>31</v>
      </c>
      <c r="B35" s="8" t="s">
        <v>155</v>
      </c>
      <c r="C35" s="5">
        <v>5.85</v>
      </c>
      <c r="D35" s="1">
        <v>0.26</v>
      </c>
      <c r="E35" s="1">
        <v>0.5</v>
      </c>
      <c r="G35" s="6">
        <v>0.12</v>
      </c>
      <c r="H35" s="1">
        <v>0.48699999999999999</v>
      </c>
      <c r="I35" s="1">
        <f t="shared" si="0"/>
        <v>0.14325662500369457</v>
      </c>
      <c r="J35" s="7">
        <f t="shared" si="1"/>
        <v>2.843644006323337E-3</v>
      </c>
      <c r="K35" s="7">
        <f t="shared" si="2"/>
        <v>1.1374576025293348E-2</v>
      </c>
      <c r="L35" s="10">
        <f t="shared" si="3"/>
        <v>5.6872880126466741E-3</v>
      </c>
      <c r="M35" s="10">
        <f t="shared" si="4"/>
        <v>0.14089002803605372</v>
      </c>
      <c r="N35" s="10">
        <f t="shared" si="5"/>
        <v>0.14089002803605372</v>
      </c>
    </row>
    <row r="36" spans="1:14">
      <c r="A36" s="2" t="s">
        <v>32</v>
      </c>
      <c r="B36" s="8" t="s">
        <v>155</v>
      </c>
      <c r="C36" s="5">
        <v>6.72</v>
      </c>
      <c r="D36" s="1">
        <v>0.49199999999999999</v>
      </c>
      <c r="E36" s="1">
        <f>9/16</f>
        <v>0.5625</v>
      </c>
      <c r="G36" s="6">
        <v>3.5000000000000003E-2</v>
      </c>
      <c r="H36" s="1">
        <v>0.19739999999999999</v>
      </c>
      <c r="I36" s="1">
        <f t="shared" si="0"/>
        <v>5.8388266612833951E-2</v>
      </c>
      <c r="J36" s="7">
        <f t="shared" si="1"/>
        <v>2.038006865771002E-3</v>
      </c>
      <c r="K36" s="7">
        <f t="shared" si="2"/>
        <v>7.246246633852451E-3</v>
      </c>
      <c r="L36" s="10">
        <f t="shared" si="3"/>
        <v>4.0760137315420039E-3</v>
      </c>
      <c r="M36" s="10">
        <f t="shared" si="4"/>
        <v>0.18682716779151795</v>
      </c>
      <c r="N36" s="10">
        <f t="shared" si="5"/>
        <v>0.18682716779151795</v>
      </c>
    </row>
    <row r="37" spans="1:14">
      <c r="A37" s="2" t="s">
        <v>33</v>
      </c>
      <c r="B37" s="8" t="s">
        <v>155</v>
      </c>
      <c r="C37" s="5">
        <v>6.89</v>
      </c>
      <c r="D37" s="1">
        <v>0.46400000000000002</v>
      </c>
      <c r="E37" s="1">
        <f t="shared" ref="E37:E39" si="19">9/16</f>
        <v>0.5625</v>
      </c>
      <c r="G37" s="6">
        <v>4.9000000000000002E-2</v>
      </c>
      <c r="H37" s="1">
        <v>0.26900000000000002</v>
      </c>
      <c r="I37" s="1">
        <f t="shared" si="0"/>
        <v>7.9411804650656836E-2</v>
      </c>
      <c r="J37" s="7">
        <f t="shared" si="1"/>
        <v>2.6389647005821688E-3</v>
      </c>
      <c r="K37" s="7">
        <f t="shared" si="2"/>
        <v>9.3829856020699338E-3</v>
      </c>
      <c r="L37" s="10">
        <f t="shared" si="3"/>
        <v>5.2779294011643376E-3</v>
      </c>
      <c r="M37" s="10">
        <f t="shared" si="4"/>
        <v>0.18229479044942562</v>
      </c>
      <c r="N37" s="10">
        <f t="shared" si="5"/>
        <v>0.18229479044942562</v>
      </c>
    </row>
    <row r="38" spans="1:14">
      <c r="A38" s="2" t="s">
        <v>34</v>
      </c>
      <c r="B38" s="8" t="s">
        <v>155</v>
      </c>
      <c r="C38" s="5">
        <v>4.37</v>
      </c>
      <c r="D38" s="1">
        <v>0.432</v>
      </c>
      <c r="E38" s="1">
        <f t="shared" si="19"/>
        <v>0.5625</v>
      </c>
      <c r="G38" s="6">
        <v>6.5000000000000002E-2</v>
      </c>
      <c r="H38" s="1">
        <v>0.34570000000000001</v>
      </c>
      <c r="I38" s="1">
        <f t="shared" si="0"/>
        <v>0.10193074079158849</v>
      </c>
      <c r="J38" s="7">
        <f t="shared" si="1"/>
        <v>3.2046403764423729E-3</v>
      </c>
      <c r="K38" s="7">
        <f t="shared" si="2"/>
        <v>1.1394276894017326E-2</v>
      </c>
      <c r="L38" s="10">
        <f t="shared" si="3"/>
        <v>6.4092807528847457E-3</v>
      </c>
      <c r="M38" s="10">
        <f t="shared" si="4"/>
        <v>0.17731156370919526</v>
      </c>
      <c r="N38" s="10">
        <f t="shared" si="5"/>
        <v>0.17731156370919526</v>
      </c>
    </row>
    <row r="39" spans="1:14">
      <c r="A39" s="2" t="s">
        <v>35</v>
      </c>
      <c r="B39" s="8" t="s">
        <v>155</v>
      </c>
      <c r="C39" s="5">
        <v>8.2899999999999991</v>
      </c>
      <c r="D39" s="1">
        <v>0.32200000000000001</v>
      </c>
      <c r="E39" s="1">
        <f t="shared" si="19"/>
        <v>0.5625</v>
      </c>
      <c r="G39" s="6">
        <v>0.12</v>
      </c>
      <c r="H39" s="1">
        <v>0.56769999999999998</v>
      </c>
      <c r="I39" s="1">
        <f t="shared" si="0"/>
        <v>0.16707166446377283</v>
      </c>
      <c r="J39" s="7">
        <f t="shared" si="1"/>
        <v>4.3865735807814034E-3</v>
      </c>
      <c r="K39" s="7">
        <f t="shared" si="2"/>
        <v>1.5596706065000545E-2</v>
      </c>
      <c r="L39" s="10">
        <f t="shared" si="3"/>
        <v>8.7731471615628068E-3</v>
      </c>
      <c r="M39" s="10">
        <f t="shared" si="4"/>
        <v>0.16203592387183777</v>
      </c>
      <c r="N39" s="10">
        <f t="shared" si="5"/>
        <v>0.16203592387183777</v>
      </c>
    </row>
    <row r="40" spans="1:14">
      <c r="A40" s="2" t="s">
        <v>36</v>
      </c>
      <c r="B40" s="8" t="s">
        <v>155</v>
      </c>
      <c r="C40" s="5">
        <v>3.29</v>
      </c>
      <c r="D40" s="1">
        <v>0.56899999999999995</v>
      </c>
      <c r="E40" s="1">
        <v>0.625</v>
      </c>
      <c r="G40" s="6">
        <v>2.8000000000000001E-2</v>
      </c>
      <c r="H40" s="1">
        <v>0.17849999999999999</v>
      </c>
      <c r="I40" s="1">
        <f t="shared" si="0"/>
        <v>5.2514862797407011E-2</v>
      </c>
      <c r="J40" s="7">
        <f t="shared" si="1"/>
        <v>2.3447426733992755E-3</v>
      </c>
      <c r="K40" s="7">
        <f t="shared" si="2"/>
        <v>7.5031765548776814E-3</v>
      </c>
      <c r="L40" s="10">
        <f t="shared" si="3"/>
        <v>4.689485346798551E-3</v>
      </c>
      <c r="M40" s="10">
        <f t="shared" si="4"/>
        <v>0.21130339561871694</v>
      </c>
      <c r="N40" s="10">
        <f t="shared" si="5"/>
        <v>0.21130339561871694</v>
      </c>
    </row>
    <row r="41" spans="1:14">
      <c r="A41" s="2" t="s">
        <v>37</v>
      </c>
      <c r="B41" s="8" t="s">
        <v>155</v>
      </c>
      <c r="C41" s="5">
        <v>2.94</v>
      </c>
      <c r="D41" s="1">
        <v>0.55500000000000005</v>
      </c>
      <c r="E41" s="1">
        <v>0.625</v>
      </c>
      <c r="G41" s="6">
        <v>3.5000000000000003E-2</v>
      </c>
      <c r="H41" s="1">
        <v>0.2205</v>
      </c>
      <c r="I41" s="1">
        <f t="shared" si="0"/>
        <v>6.4873888296629184E-2</v>
      </c>
      <c r="J41" s="7">
        <f t="shared" si="1"/>
        <v>2.8327588786524992E-3</v>
      </c>
      <c r="K41" s="7">
        <f t="shared" si="2"/>
        <v>9.0648284116879967E-3</v>
      </c>
      <c r="L41" s="10">
        <f t="shared" si="3"/>
        <v>5.6655177573049983E-3</v>
      </c>
      <c r="M41" s="10">
        <f t="shared" si="4"/>
        <v>0.20896321446608732</v>
      </c>
      <c r="N41" s="10">
        <f t="shared" si="5"/>
        <v>0.20896321446608732</v>
      </c>
    </row>
    <row r="42" spans="1:14">
      <c r="A42" s="2" t="s">
        <v>38</v>
      </c>
      <c r="B42" s="8" t="s">
        <v>155</v>
      </c>
      <c r="C42" s="5">
        <v>2.4900000000000002</v>
      </c>
      <c r="D42" s="1">
        <v>0.52700000000000002</v>
      </c>
      <c r="E42" s="1">
        <v>0.625</v>
      </c>
      <c r="G42" s="6">
        <v>4.9000000000000002E-2</v>
      </c>
      <c r="H42" s="1">
        <v>0.3014</v>
      </c>
      <c r="I42" s="1">
        <f t="shared" si="0"/>
        <v>8.866831105491832E-2</v>
      </c>
      <c r="J42" s="7">
        <f t="shared" si="1"/>
        <v>3.7038637729249297E-3</v>
      </c>
      <c r="K42" s="7">
        <f t="shared" si="2"/>
        <v>1.1852364073359776E-2</v>
      </c>
      <c r="L42" s="10">
        <f t="shared" si="3"/>
        <v>7.4077275458498595E-3</v>
      </c>
      <c r="M42" s="10">
        <f t="shared" si="4"/>
        <v>0.20438230109282945</v>
      </c>
      <c r="N42" s="10">
        <f t="shared" si="5"/>
        <v>0.20438230109282945</v>
      </c>
    </row>
    <row r="43" spans="1:14">
      <c r="A43" s="2" t="s">
        <v>39</v>
      </c>
      <c r="B43" s="8" t="s">
        <v>155</v>
      </c>
      <c r="C43" s="5">
        <v>2.79</v>
      </c>
      <c r="D43" s="1">
        <v>0.50900000000000001</v>
      </c>
      <c r="E43" s="1">
        <v>0.625</v>
      </c>
      <c r="G43" s="6">
        <v>5.8000000000000003E-2</v>
      </c>
      <c r="H43" s="1">
        <v>0.35120000000000001</v>
      </c>
      <c r="I43" s="1">
        <f t="shared" si="0"/>
        <v>0.10331441600595394</v>
      </c>
      <c r="J43" s="7">
        <f t="shared" si="1"/>
        <v>4.1952497478477688E-3</v>
      </c>
      <c r="K43" s="7">
        <f t="shared" si="2"/>
        <v>1.342479919311286E-2</v>
      </c>
      <c r="L43" s="10">
        <f t="shared" si="3"/>
        <v>8.3904994956955376E-3</v>
      </c>
      <c r="M43" s="10">
        <f t="shared" si="4"/>
        <v>0.20151085578697739</v>
      </c>
      <c r="N43" s="10">
        <f t="shared" si="5"/>
        <v>0.20151085578697739</v>
      </c>
    </row>
    <row r="44" spans="1:14">
      <c r="A44" s="2" t="s">
        <v>40</v>
      </c>
      <c r="B44" s="8" t="s">
        <v>155</v>
      </c>
      <c r="C44" s="5">
        <v>3.32</v>
      </c>
      <c r="D44" s="1">
        <v>0.495</v>
      </c>
      <c r="E44" s="1">
        <v>0.625</v>
      </c>
      <c r="G44" s="6">
        <v>6.5000000000000002E-2</v>
      </c>
      <c r="H44" s="1">
        <v>0.35120000000000001</v>
      </c>
      <c r="I44" s="1">
        <f t="shared" si="0"/>
        <v>0.11435397259066847</v>
      </c>
      <c r="J44" s="7">
        <f t="shared" si="1"/>
        <v>4.5430689173286513E-3</v>
      </c>
      <c r="K44" s="7">
        <f t="shared" si="2"/>
        <v>1.4537820535451685E-2</v>
      </c>
      <c r="L44" s="10">
        <f t="shared" si="3"/>
        <v>9.0861378346573027E-3</v>
      </c>
      <c r="M44" s="10">
        <f t="shared" si="4"/>
        <v>0.19931915362051889</v>
      </c>
      <c r="N44" s="10">
        <f t="shared" si="5"/>
        <v>0.19931915362051889</v>
      </c>
    </row>
    <row r="45" spans="1:14" s="10" customFormat="1">
      <c r="A45" s="8" t="s">
        <v>165</v>
      </c>
      <c r="B45" s="8" t="s">
        <v>155</v>
      </c>
      <c r="C45" s="5">
        <v>3.9</v>
      </c>
      <c r="D45" s="1">
        <v>0.45900000000000002</v>
      </c>
      <c r="E45" s="1">
        <v>0.625</v>
      </c>
      <c r="F45" s="1"/>
      <c r="G45" s="6">
        <v>8.3000000000000004E-2</v>
      </c>
      <c r="H45" s="11" t="s">
        <v>162</v>
      </c>
      <c r="I45" s="1">
        <f t="shared" ref="I45" si="20">PI()*((E45/2)^2-(D45/2)^2)</f>
        <v>0.14132768711439042</v>
      </c>
      <c r="J45" s="7">
        <f t="shared" ref="J45" si="21">(PI()/4)*((E45/2)^4-(D45/2)^4)</f>
        <v>5.3113241392503535E-3</v>
      </c>
      <c r="K45" s="7">
        <f t="shared" ref="K45" si="22">J45/(E45/2)</f>
        <v>1.6996237245601131E-2</v>
      </c>
      <c r="L45" s="10">
        <f t="shared" ref="L45" si="23">2*J45</f>
        <v>1.0622648278500707E-2</v>
      </c>
      <c r="M45" s="10">
        <f t="shared" ref="M45" si="24">SQRT(J45/I45)</f>
        <v>0.19385980759301297</v>
      </c>
      <c r="N45" s="10">
        <f t="shared" ref="N45" si="25">M45</f>
        <v>0.19385980759301297</v>
      </c>
    </row>
    <row r="46" spans="1:14">
      <c r="A46" s="2" t="s">
        <v>41</v>
      </c>
      <c r="B46" s="8" t="s">
        <v>155</v>
      </c>
      <c r="C46" s="5">
        <v>7.15</v>
      </c>
      <c r="D46" s="1">
        <v>0.435</v>
      </c>
      <c r="E46" s="1">
        <v>0.625</v>
      </c>
      <c r="G46" s="6">
        <v>9.5000000000000001E-2</v>
      </c>
      <c r="H46" s="1">
        <v>0.53769999999999996</v>
      </c>
      <c r="I46" s="1">
        <f t="shared" si="0"/>
        <v>0.15817919010824608</v>
      </c>
      <c r="J46" s="7">
        <f t="shared" si="1"/>
        <v>5.7325127115166559E-3</v>
      </c>
      <c r="K46" s="7">
        <f t="shared" si="2"/>
        <v>1.8344040676853298E-2</v>
      </c>
      <c r="L46" s="10">
        <f t="shared" si="3"/>
        <v>1.1465025423033312E-2</v>
      </c>
      <c r="M46" s="10">
        <f t="shared" si="4"/>
        <v>0.19036970609842313</v>
      </c>
      <c r="N46" s="10">
        <f t="shared" si="5"/>
        <v>0.19036970609842313</v>
      </c>
    </row>
    <row r="47" spans="1:14">
      <c r="A47" s="2" t="s">
        <v>42</v>
      </c>
      <c r="B47" s="8" t="s">
        <v>155</v>
      </c>
      <c r="C47" s="5">
        <v>4.7699999999999996</v>
      </c>
      <c r="D47" s="1">
        <v>0.38500000000000001</v>
      </c>
      <c r="E47" s="1">
        <v>0.625</v>
      </c>
      <c r="G47" s="6">
        <v>0.12</v>
      </c>
      <c r="H47" s="1">
        <v>0.6472</v>
      </c>
      <c r="I47" s="1">
        <f t="shared" si="0"/>
        <v>0.19038051480754148</v>
      </c>
      <c r="J47" s="7">
        <f t="shared" si="1"/>
        <v>6.4116587752527324E-3</v>
      </c>
      <c r="K47" s="7">
        <f t="shared" si="2"/>
        <v>2.0517308080808743E-2</v>
      </c>
      <c r="L47" s="10">
        <f t="shared" si="3"/>
        <v>1.2823317550505465E-2</v>
      </c>
      <c r="M47" s="10">
        <f t="shared" si="4"/>
        <v>0.18351600747618721</v>
      </c>
      <c r="N47" s="10">
        <f t="shared" si="5"/>
        <v>0.18351600747618721</v>
      </c>
    </row>
    <row r="48" spans="1:14">
      <c r="A48" s="2" t="s">
        <v>43</v>
      </c>
      <c r="B48" s="8" t="s">
        <v>155</v>
      </c>
      <c r="C48" s="5">
        <v>5.0999999999999996</v>
      </c>
      <c r="D48" s="1">
        <v>0.313</v>
      </c>
      <c r="E48" s="1">
        <v>0.625</v>
      </c>
      <c r="G48" s="6">
        <v>0.156</v>
      </c>
      <c r="H48" s="1">
        <v>0.78139999999999998</v>
      </c>
      <c r="I48" s="1">
        <f t="shared" si="0"/>
        <v>0.22985148490724364</v>
      </c>
      <c r="J48" s="7">
        <f t="shared" si="1"/>
        <v>7.0190035260481115E-3</v>
      </c>
      <c r="K48" s="7">
        <f t="shared" si="2"/>
        <v>2.2460811283353956E-2</v>
      </c>
      <c r="L48" s="10">
        <f t="shared" si="3"/>
        <v>1.4038007052096223E-2</v>
      </c>
      <c r="M48" s="10">
        <f t="shared" si="4"/>
        <v>0.17474874820724753</v>
      </c>
      <c r="N48" s="10">
        <f t="shared" si="5"/>
        <v>0.17474874820724753</v>
      </c>
    </row>
    <row r="49" spans="1:14">
      <c r="A49" s="2" t="s">
        <v>44</v>
      </c>
      <c r="B49" s="8" t="s">
        <v>155</v>
      </c>
      <c r="C49" s="5">
        <v>3.24</v>
      </c>
      <c r="D49" s="1">
        <v>0.69399999999999995</v>
      </c>
      <c r="E49" s="1">
        <v>0.75</v>
      </c>
      <c r="G49" s="6">
        <v>2.8000000000000001E-2</v>
      </c>
      <c r="H49" s="1">
        <v>0.21590000000000001</v>
      </c>
      <c r="I49" s="1">
        <f t="shared" si="0"/>
        <v>6.3510437084971297E-2</v>
      </c>
      <c r="J49" s="7">
        <f t="shared" si="1"/>
        <v>4.1445958585095985E-3</v>
      </c>
      <c r="K49" s="7">
        <f t="shared" si="2"/>
        <v>1.1052255622692263E-2</v>
      </c>
      <c r="L49" s="10">
        <f t="shared" si="3"/>
        <v>8.2891917170191971E-3</v>
      </c>
      <c r="M49" s="10">
        <f t="shared" si="4"/>
        <v>0.25545743285330336</v>
      </c>
      <c r="N49" s="10">
        <f t="shared" si="5"/>
        <v>0.25545743285330336</v>
      </c>
    </row>
    <row r="50" spans="1:14">
      <c r="A50" s="2" t="s">
        <v>45</v>
      </c>
      <c r="B50" s="8" t="s">
        <v>155</v>
      </c>
      <c r="C50" s="5">
        <v>3.52</v>
      </c>
      <c r="D50" s="1">
        <v>0.68</v>
      </c>
      <c r="E50" s="1">
        <v>0.75</v>
      </c>
      <c r="G50" s="6">
        <v>3.5000000000000003E-2</v>
      </c>
      <c r="H50" s="1">
        <v>0.26729999999999998</v>
      </c>
      <c r="I50" s="1">
        <f t="shared" si="0"/>
        <v>7.8618356156084507E-2</v>
      </c>
      <c r="J50" s="7">
        <f t="shared" si="1"/>
        <v>5.0359970765231883E-3</v>
      </c>
      <c r="K50" s="7">
        <f t="shared" si="2"/>
        <v>1.3429325537395169E-2</v>
      </c>
      <c r="L50" s="10">
        <f t="shared" si="3"/>
        <v>1.0071994153046377E-2</v>
      </c>
      <c r="M50" s="10">
        <f t="shared" si="4"/>
        <v>0.25309336222034745</v>
      </c>
      <c r="N50" s="10">
        <f t="shared" si="5"/>
        <v>0.25309336222034745</v>
      </c>
    </row>
    <row r="51" spans="1:14">
      <c r="A51" s="2" t="s">
        <v>46</v>
      </c>
      <c r="B51" s="8" t="s">
        <v>155</v>
      </c>
      <c r="C51" s="5">
        <v>2.89</v>
      </c>
      <c r="D51" s="1">
        <v>0.65200000000000002</v>
      </c>
      <c r="E51" s="1">
        <v>0.75</v>
      </c>
      <c r="G51" s="6">
        <v>4.9000000000000002E-2</v>
      </c>
      <c r="H51" s="1">
        <v>0.36680000000000001</v>
      </c>
      <c r="I51" s="1">
        <f t="shared" si="0"/>
        <v>0.10791056605815577</v>
      </c>
      <c r="J51" s="7">
        <f t="shared" si="1"/>
        <v>6.6608066675811796E-3</v>
      </c>
      <c r="K51" s="7">
        <f t="shared" si="2"/>
        <v>1.7762151113549812E-2</v>
      </c>
      <c r="L51" s="10">
        <f t="shared" si="3"/>
        <v>1.3321613335162359E-2</v>
      </c>
      <c r="M51" s="10">
        <f t="shared" si="4"/>
        <v>0.24844566810471863</v>
      </c>
      <c r="N51" s="10">
        <f t="shared" si="5"/>
        <v>0.24844566810471863</v>
      </c>
    </row>
    <row r="52" spans="1:14">
      <c r="A52" s="2" t="s">
        <v>47</v>
      </c>
      <c r="B52" s="8" t="s">
        <v>155</v>
      </c>
      <c r="C52" s="5">
        <v>2.89</v>
      </c>
      <c r="D52" s="1">
        <v>0.63400000000000001</v>
      </c>
      <c r="E52" s="1">
        <v>0.75</v>
      </c>
      <c r="G52" s="6">
        <v>5.8000000000000003E-2</v>
      </c>
      <c r="H52" s="1">
        <v>0.42870000000000003</v>
      </c>
      <c r="I52" s="1">
        <f t="shared" si="0"/>
        <v>0.1260909627444799</v>
      </c>
      <c r="J52" s="7">
        <f t="shared" si="1"/>
        <v>7.6005740977931327E-3</v>
      </c>
      <c r="K52" s="7">
        <f t="shared" si="2"/>
        <v>2.0268197594115019E-2</v>
      </c>
      <c r="L52" s="10">
        <f t="shared" si="3"/>
        <v>1.5201148195586265E-2</v>
      </c>
      <c r="M52" s="10">
        <f t="shared" si="4"/>
        <v>0.2455168018690371</v>
      </c>
      <c r="N52" s="10">
        <f t="shared" si="5"/>
        <v>0.2455168018690371</v>
      </c>
    </row>
    <row r="53" spans="1:14">
      <c r="A53" s="2" t="s">
        <v>48</v>
      </c>
      <c r="B53" s="8" t="s">
        <v>155</v>
      </c>
      <c r="C53" s="5">
        <v>2.85</v>
      </c>
      <c r="D53" s="1">
        <v>0.62</v>
      </c>
      <c r="E53" s="1">
        <v>0.75</v>
      </c>
      <c r="G53" s="6">
        <v>6.5000000000000002E-2</v>
      </c>
      <c r="H53" s="1">
        <v>0.47549999999999998</v>
      </c>
      <c r="I53" s="1">
        <f t="shared" si="0"/>
        <v>0.13987941290108552</v>
      </c>
      <c r="J53" s="7">
        <f t="shared" si="1"/>
        <v>8.2782385047523686E-3</v>
      </c>
      <c r="K53" s="7">
        <f t="shared" si="2"/>
        <v>2.2075302679339649E-2</v>
      </c>
      <c r="L53" s="10">
        <f t="shared" si="3"/>
        <v>1.6556477009504737E-2</v>
      </c>
      <c r="M53" s="10">
        <f t="shared" si="4"/>
        <v>0.24327196714788166</v>
      </c>
      <c r="N53" s="10">
        <f t="shared" si="5"/>
        <v>0.24327196714788166</v>
      </c>
    </row>
    <row r="54" spans="1:14">
      <c r="A54" s="2" t="s">
        <v>49</v>
      </c>
      <c r="B54" s="8" t="s">
        <v>155</v>
      </c>
      <c r="C54" s="5">
        <v>6.71</v>
      </c>
      <c r="D54" s="1">
        <v>0.56000000000000005</v>
      </c>
      <c r="E54" s="1">
        <v>0.75</v>
      </c>
      <c r="G54" s="6">
        <v>9.5000000000000001E-2</v>
      </c>
      <c r="H54" s="1">
        <v>0.66459999999999997</v>
      </c>
      <c r="I54" s="1">
        <f t="shared" si="0"/>
        <v>0.19548560286962485</v>
      </c>
      <c r="J54" s="7">
        <f t="shared" si="1"/>
        <v>1.0704058542129895E-2</v>
      </c>
      <c r="K54" s="7">
        <f t="shared" si="2"/>
        <v>2.8544156112346387E-2</v>
      </c>
      <c r="L54" s="10">
        <f t="shared" si="3"/>
        <v>2.1408117084259791E-2</v>
      </c>
      <c r="M54" s="10">
        <f t="shared" si="4"/>
        <v>0.23400053418742445</v>
      </c>
      <c r="N54" s="10">
        <f t="shared" si="5"/>
        <v>0.23400053418742445</v>
      </c>
    </row>
    <row r="55" spans="1:14">
      <c r="A55" s="2" t="s">
        <v>50</v>
      </c>
      <c r="B55" s="8" t="s">
        <v>155</v>
      </c>
      <c r="C55" s="5">
        <v>4.78</v>
      </c>
      <c r="D55" s="1">
        <v>0.51</v>
      </c>
      <c r="E55" s="1">
        <v>0.75</v>
      </c>
      <c r="G55" s="6">
        <v>0.12</v>
      </c>
      <c r="H55" s="1">
        <v>0.80740000000000001</v>
      </c>
      <c r="I55" s="1">
        <f t="shared" si="0"/>
        <v>0.23750440461138836</v>
      </c>
      <c r="J55" s="7">
        <f t="shared" si="1"/>
        <v>1.2210695202083005E-2</v>
      </c>
      <c r="K55" s="7">
        <f t="shared" si="2"/>
        <v>3.2561853872221345E-2</v>
      </c>
      <c r="L55" s="10">
        <f t="shared" si="3"/>
        <v>2.4421390404166011E-2</v>
      </c>
      <c r="M55" s="10">
        <f t="shared" si="4"/>
        <v>0.22674324686746464</v>
      </c>
      <c r="N55" s="10">
        <f t="shared" si="5"/>
        <v>0.22674324686746464</v>
      </c>
    </row>
    <row r="56" spans="1:14">
      <c r="A56" s="2" t="s">
        <v>51</v>
      </c>
      <c r="B56" s="8" t="s">
        <v>155</v>
      </c>
      <c r="C56" s="5">
        <v>6.5</v>
      </c>
      <c r="D56" s="1">
        <v>0.437</v>
      </c>
      <c r="E56" s="1">
        <v>0.75</v>
      </c>
      <c r="G56" s="6">
        <v>0.156</v>
      </c>
      <c r="H56" s="1">
        <v>0.98970000000000002</v>
      </c>
      <c r="I56" s="1">
        <f t="shared" si="0"/>
        <v>0.29179976504521737</v>
      </c>
      <c r="J56" s="7">
        <f t="shared" si="1"/>
        <v>1.3741379823053429E-2</v>
      </c>
      <c r="K56" s="7">
        <f t="shared" si="2"/>
        <v>3.664367952814248E-2</v>
      </c>
      <c r="L56" s="10">
        <f t="shared" si="3"/>
        <v>2.7482759646106858E-2</v>
      </c>
      <c r="M56" s="10">
        <f t="shared" si="4"/>
        <v>0.21700648031798497</v>
      </c>
      <c r="N56" s="10">
        <f t="shared" si="5"/>
        <v>0.21700648031798497</v>
      </c>
    </row>
    <row r="57" spans="1:14">
      <c r="A57" s="2" t="s">
        <v>52</v>
      </c>
      <c r="B57" s="8" t="s">
        <v>155</v>
      </c>
      <c r="C57" s="5">
        <v>7.66</v>
      </c>
      <c r="D57" s="1">
        <f>3/8</f>
        <v>0.375</v>
      </c>
      <c r="E57" s="1">
        <v>0.75</v>
      </c>
      <c r="G57" s="6">
        <v>0.188</v>
      </c>
      <c r="H57" s="1">
        <v>1.1259999999999999</v>
      </c>
      <c r="I57" s="1">
        <f t="shared" si="0"/>
        <v>0.33133985018329848</v>
      </c>
      <c r="J57" s="7">
        <f t="shared" si="1"/>
        <v>1.4560833260008234E-2</v>
      </c>
      <c r="K57" s="7">
        <f t="shared" si="2"/>
        <v>3.8828888693355289E-2</v>
      </c>
      <c r="L57" s="10">
        <f t="shared" si="3"/>
        <v>2.9121666520016468E-2</v>
      </c>
      <c r="M57" s="10">
        <f t="shared" si="4"/>
        <v>0.20963137289060529</v>
      </c>
      <c r="N57" s="10">
        <f t="shared" si="5"/>
        <v>0.20963137289060529</v>
      </c>
    </row>
    <row r="58" spans="1:14">
      <c r="A58" s="2" t="s">
        <v>53</v>
      </c>
      <c r="B58" s="8" t="s">
        <v>155</v>
      </c>
      <c r="C58" s="5">
        <v>3.2</v>
      </c>
      <c r="D58" s="1">
        <v>0.81899999999999995</v>
      </c>
      <c r="E58" s="1">
        <v>0.875</v>
      </c>
      <c r="G58" s="6">
        <v>2.8000000000000001E-2</v>
      </c>
      <c r="H58" s="1">
        <v>0.25330000000000003</v>
      </c>
      <c r="I58" s="1">
        <f t="shared" si="0"/>
        <v>7.4506011372535583E-2</v>
      </c>
      <c r="J58" s="7">
        <f t="shared" si="1"/>
        <v>6.6887119782094292E-3</v>
      </c>
      <c r="K58" s="7">
        <f t="shared" si="2"/>
        <v>1.5288484521621553E-2</v>
      </c>
      <c r="L58" s="10">
        <f t="shared" si="3"/>
        <v>1.3377423956418858E-2</v>
      </c>
      <c r="M58" s="10">
        <f t="shared" si="4"/>
        <v>0.29962330516833963</v>
      </c>
      <c r="N58" s="10">
        <f t="shared" si="5"/>
        <v>0.29962330516833963</v>
      </c>
    </row>
    <row r="59" spans="1:14">
      <c r="A59" s="2" t="s">
        <v>54</v>
      </c>
      <c r="B59" s="8" t="s">
        <v>155</v>
      </c>
      <c r="C59" s="5">
        <v>2.29</v>
      </c>
      <c r="D59" s="1">
        <v>0.80500000000000005</v>
      </c>
      <c r="E59" s="1">
        <v>0.875</v>
      </c>
      <c r="G59" s="6">
        <v>3.5000000000000003E-2</v>
      </c>
      <c r="H59" s="1">
        <v>0.314</v>
      </c>
      <c r="I59" s="1">
        <f t="shared" si="0"/>
        <v>9.2362824015539857E-2</v>
      </c>
      <c r="J59" s="7">
        <f t="shared" si="1"/>
        <v>8.1605441355979951E-3</v>
      </c>
      <c r="K59" s="7">
        <f t="shared" si="2"/>
        <v>1.8652672309938275E-2</v>
      </c>
      <c r="L59" s="10">
        <f t="shared" si="3"/>
        <v>1.632108827119599E-2</v>
      </c>
      <c r="M59" s="10">
        <f t="shared" si="4"/>
        <v>0.29724253565060299</v>
      </c>
      <c r="N59" s="10">
        <f t="shared" si="5"/>
        <v>0.29724253565060299</v>
      </c>
    </row>
    <row r="60" spans="1:14">
      <c r="A60" s="2" t="s">
        <v>55</v>
      </c>
      <c r="B60" s="8" t="s">
        <v>155</v>
      </c>
      <c r="C60" s="5">
        <v>3.01</v>
      </c>
      <c r="D60" s="1">
        <v>0.77700000000000002</v>
      </c>
      <c r="E60" s="1">
        <v>0.875</v>
      </c>
      <c r="G60" s="6">
        <v>4.9000000000000002E-2</v>
      </c>
      <c r="H60" s="1">
        <v>0.43230000000000002</v>
      </c>
      <c r="I60" s="1">
        <f t="shared" si="0"/>
        <v>0.12715282106139322</v>
      </c>
      <c r="J60" s="7">
        <f t="shared" si="1"/>
        <v>1.0882326508231442E-2</v>
      </c>
      <c r="K60" s="7">
        <f t="shared" si="2"/>
        <v>2.487388916167187E-2</v>
      </c>
      <c r="L60" s="10">
        <f t="shared" si="3"/>
        <v>2.1764653016462885E-2</v>
      </c>
      <c r="M60" s="10">
        <f t="shared" si="4"/>
        <v>0.29254850025252227</v>
      </c>
      <c r="N60" s="10">
        <f t="shared" si="5"/>
        <v>0.29254850025252227</v>
      </c>
    </row>
    <row r="61" spans="1:14">
      <c r="A61" s="2" t="s">
        <v>56</v>
      </c>
      <c r="B61" s="8" t="s">
        <v>155</v>
      </c>
      <c r="C61" s="5">
        <v>4.8899999999999997</v>
      </c>
      <c r="D61" s="1">
        <v>0.75900000000000001</v>
      </c>
      <c r="E61" s="1">
        <v>0.875</v>
      </c>
      <c r="G61" s="6">
        <v>5.8000000000000003E-2</v>
      </c>
      <c r="H61" s="1">
        <v>0.50609999999999999</v>
      </c>
      <c r="I61" s="1">
        <f t="shared" si="0"/>
        <v>0.14886750948300589</v>
      </c>
      <c r="J61" s="7">
        <f t="shared" si="1"/>
        <v>1.2483526917400371E-2</v>
      </c>
      <c r="K61" s="7">
        <f t="shared" si="2"/>
        <v>2.8533775811200847E-2</v>
      </c>
      <c r="L61" s="10">
        <f t="shared" si="3"/>
        <v>2.4967053834800742E-2</v>
      </c>
      <c r="M61" s="10">
        <f t="shared" si="4"/>
        <v>0.28958008391462287</v>
      </c>
      <c r="N61" s="10">
        <f t="shared" si="5"/>
        <v>0.28958008391462287</v>
      </c>
    </row>
    <row r="62" spans="1:14">
      <c r="A62" s="2" t="s">
        <v>57</v>
      </c>
      <c r="B62" s="8" t="s">
        <v>155</v>
      </c>
      <c r="C62" s="5">
        <v>4.8899999999999997</v>
      </c>
      <c r="D62" s="1">
        <v>0.745</v>
      </c>
      <c r="E62" s="1">
        <v>0.875</v>
      </c>
      <c r="G62" s="6">
        <v>6.5000000000000002E-2</v>
      </c>
      <c r="H62" s="1">
        <v>0.56230000000000002</v>
      </c>
      <c r="I62" s="1">
        <f t="shared" si="0"/>
        <v>0.16540485321150261</v>
      </c>
      <c r="J62" s="7">
        <f t="shared" si="1"/>
        <v>1.3652619962110684E-2</v>
      </c>
      <c r="K62" s="7">
        <f t="shared" si="2"/>
        <v>3.1205988484824421E-2</v>
      </c>
      <c r="L62" s="10">
        <f t="shared" si="3"/>
        <v>2.7305239924221368E-2</v>
      </c>
      <c r="M62" s="10">
        <f t="shared" si="4"/>
        <v>0.28729884267083294</v>
      </c>
      <c r="N62" s="10">
        <f t="shared" si="5"/>
        <v>0.28729884267083294</v>
      </c>
    </row>
    <row r="63" spans="1:14">
      <c r="A63" s="2" t="s">
        <v>58</v>
      </c>
      <c r="B63" s="8" t="s">
        <v>155</v>
      </c>
      <c r="C63" s="5">
        <v>4.3</v>
      </c>
      <c r="D63" s="1">
        <v>0.70899999999999996</v>
      </c>
      <c r="E63" s="1">
        <v>0.875</v>
      </c>
      <c r="G63" s="6">
        <v>8.3000000000000004E-2</v>
      </c>
      <c r="H63" s="1">
        <v>0.70209999999999995</v>
      </c>
      <c r="I63" s="1">
        <f t="shared" si="0"/>
        <v>0.20651573467637868</v>
      </c>
      <c r="J63" s="7">
        <f t="shared" si="1"/>
        <v>1.6370321586528697E-2</v>
      </c>
      <c r="K63" s="7">
        <f t="shared" si="2"/>
        <v>3.7417877912065592E-2</v>
      </c>
      <c r="L63" s="10">
        <f t="shared" si="3"/>
        <v>3.2740643173057395E-2</v>
      </c>
      <c r="M63" s="10">
        <f t="shared" si="4"/>
        <v>0.28154773129968569</v>
      </c>
      <c r="N63" s="10">
        <f t="shared" si="5"/>
        <v>0.28154773129968569</v>
      </c>
    </row>
    <row r="64" spans="1:14">
      <c r="A64" s="2" t="s">
        <v>59</v>
      </c>
      <c r="B64" s="8" t="s">
        <v>155</v>
      </c>
      <c r="C64" s="5">
        <v>7.15</v>
      </c>
      <c r="D64" s="1">
        <v>0.68500000000000005</v>
      </c>
      <c r="E64" s="1">
        <v>0.875</v>
      </c>
      <c r="G64" s="6">
        <v>9.5000000000000001E-2</v>
      </c>
      <c r="H64" s="1">
        <v>0.79139999999999999</v>
      </c>
      <c r="I64" s="1">
        <f t="shared" si="0"/>
        <v>0.23279201563100363</v>
      </c>
      <c r="J64" s="7">
        <f t="shared" si="1"/>
        <v>1.7966451281371552E-2</v>
      </c>
      <c r="K64" s="7">
        <f t="shared" si="2"/>
        <v>4.1066174357420694E-2</v>
      </c>
      <c r="L64" s="10">
        <f t="shared" si="3"/>
        <v>3.5932902562743105E-2</v>
      </c>
      <c r="M64" s="10">
        <f t="shared" si="4"/>
        <v>0.27780951207617066</v>
      </c>
      <c r="N64" s="10">
        <f t="shared" si="5"/>
        <v>0.27780951207617066</v>
      </c>
    </row>
    <row r="65" spans="1:14">
      <c r="A65" s="2" t="s">
        <v>60</v>
      </c>
      <c r="B65" s="8" t="s">
        <v>155</v>
      </c>
      <c r="C65" s="5">
        <v>6.12</v>
      </c>
      <c r="D65" s="1">
        <v>0.63500000000000001</v>
      </c>
      <c r="E65" s="1">
        <v>0.875</v>
      </c>
      <c r="G65" s="6">
        <v>0.12</v>
      </c>
      <c r="H65" s="1">
        <v>0.96760000000000002</v>
      </c>
      <c r="I65" s="1">
        <f t="shared" si="0"/>
        <v>0.28462829441523524</v>
      </c>
      <c r="J65" s="7">
        <f t="shared" si="1"/>
        <v>2.0792986370452984E-2</v>
      </c>
      <c r="K65" s="7">
        <f t="shared" si="2"/>
        <v>4.7526825989606822E-2</v>
      </c>
      <c r="L65" s="10">
        <f t="shared" si="3"/>
        <v>4.1585972740905967E-2</v>
      </c>
      <c r="M65" s="10">
        <f t="shared" si="4"/>
        <v>0.2702834160654331</v>
      </c>
      <c r="N65" s="10">
        <f t="shared" si="5"/>
        <v>0.2702834160654331</v>
      </c>
    </row>
    <row r="66" spans="1:14">
      <c r="A66" s="2" t="s">
        <v>61</v>
      </c>
      <c r="B66" s="8" t="s">
        <v>155</v>
      </c>
      <c r="C66" s="5">
        <v>8.89</v>
      </c>
      <c r="D66" s="1">
        <v>0.5</v>
      </c>
      <c r="E66" s="1">
        <v>0.875</v>
      </c>
      <c r="G66" s="6">
        <v>0.188</v>
      </c>
      <c r="H66" s="1">
        <v>1.379</v>
      </c>
      <c r="I66" s="1">
        <f t="shared" si="0"/>
        <v>0.40497092800180928</v>
      </c>
      <c r="J66" s="7">
        <f t="shared" si="1"/>
        <v>2.5706162421989847E-2</v>
      </c>
      <c r="K66" s="7">
        <f t="shared" si="2"/>
        <v>5.8756942678833933E-2</v>
      </c>
      <c r="L66" s="10">
        <f t="shared" si="3"/>
        <v>5.1412324843979694E-2</v>
      </c>
      <c r="M66" s="10">
        <f t="shared" si="4"/>
        <v>0.25194555463432966</v>
      </c>
      <c r="N66" s="10">
        <f t="shared" si="5"/>
        <v>0.25194555463432966</v>
      </c>
    </row>
    <row r="67" spans="1:14">
      <c r="A67" s="2" t="s">
        <v>62</v>
      </c>
      <c r="B67" s="8" t="s">
        <v>155</v>
      </c>
      <c r="C67" s="5">
        <v>5.55</v>
      </c>
      <c r="D67" s="1">
        <v>0.94399999999999995</v>
      </c>
      <c r="E67" s="1">
        <v>1</v>
      </c>
      <c r="G67" s="6">
        <v>2.8000000000000001E-2</v>
      </c>
      <c r="H67" s="1">
        <v>0.29070000000000001</v>
      </c>
      <c r="I67" s="1">
        <f t="shared" si="0"/>
        <v>8.5501585660099869E-2</v>
      </c>
      <c r="J67" s="7">
        <f t="shared" si="1"/>
        <v>1.0105945418681163E-2</v>
      </c>
      <c r="K67" s="7">
        <f t="shared" si="2"/>
        <v>2.0211890837362325E-2</v>
      </c>
      <c r="L67" s="10">
        <f t="shared" si="3"/>
        <v>2.0211890837362325E-2</v>
      </c>
      <c r="M67" s="10">
        <f t="shared" si="4"/>
        <v>0.34379645140693349</v>
      </c>
      <c r="N67" s="10">
        <f t="shared" si="5"/>
        <v>0.34379645140693349</v>
      </c>
    </row>
    <row r="68" spans="1:14">
      <c r="A68" s="2" t="s">
        <v>63</v>
      </c>
      <c r="B68" s="8" t="s">
        <v>155</v>
      </c>
      <c r="C68" s="5">
        <v>3.44</v>
      </c>
      <c r="D68" s="1">
        <v>0.93</v>
      </c>
      <c r="E68" s="1">
        <v>1</v>
      </c>
      <c r="G68" s="6">
        <v>3.5000000000000003E-2</v>
      </c>
      <c r="H68" s="1">
        <v>0.36070000000000002</v>
      </c>
      <c r="I68" s="1">
        <f t="shared" si="0"/>
        <v>0.10610729187499518</v>
      </c>
      <c r="J68" s="7">
        <f t="shared" si="1"/>
        <v>1.2367468038604907E-2</v>
      </c>
      <c r="K68" s="7">
        <f t="shared" si="2"/>
        <v>2.4734936077209814E-2</v>
      </c>
      <c r="L68" s="10">
        <f t="shared" si="3"/>
        <v>2.4734936077209814E-2</v>
      </c>
      <c r="M68" s="10">
        <f t="shared" si="4"/>
        <v>0.34140335382066767</v>
      </c>
      <c r="N68" s="10">
        <f t="shared" si="5"/>
        <v>0.34140335382066767</v>
      </c>
    </row>
    <row r="69" spans="1:14">
      <c r="A69" s="2" t="s">
        <v>64</v>
      </c>
      <c r="B69" s="8" t="s">
        <v>155</v>
      </c>
      <c r="C69" s="5">
        <v>2.99</v>
      </c>
      <c r="D69" s="1">
        <v>0.90200000000000002</v>
      </c>
      <c r="E69" s="1">
        <v>1</v>
      </c>
      <c r="G69" s="6">
        <v>4.9000000000000002E-2</v>
      </c>
      <c r="H69" s="1">
        <v>0.49769999999999998</v>
      </c>
      <c r="I69" s="1">
        <f t="shared" ref="I69:I134" si="26">PI()*((E69/2)^2-(D69/2)^2)</f>
        <v>0.14639507606463079</v>
      </c>
      <c r="J69" s="7">
        <f t="shared" ref="J69:J134" si="27">(PI()/4)*((E69/2)^4-(D69/2)^4)</f>
        <v>1.6593918470694916E-2</v>
      </c>
      <c r="K69" s="7">
        <f t="shared" ref="K69:K134" si="28">J69/(E69/2)</f>
        <v>3.3187836941389832E-2</v>
      </c>
      <c r="L69" s="10">
        <f t="shared" ref="L69:L134" si="29">2*J69</f>
        <v>3.3187836941389832E-2</v>
      </c>
      <c r="M69" s="10">
        <f t="shared" ref="M69:M134" si="30">SQRT(J69/I69)</f>
        <v>0.33667528866847357</v>
      </c>
      <c r="N69" s="10">
        <f t="shared" ref="N69:N134" si="31">M69</f>
        <v>0.33667528866847357</v>
      </c>
    </row>
    <row r="70" spans="1:14">
      <c r="A70" s="2" t="s">
        <v>65</v>
      </c>
      <c r="B70" s="8" t="s">
        <v>155</v>
      </c>
      <c r="C70" s="5">
        <v>3.18</v>
      </c>
      <c r="D70" s="1">
        <v>0.88400000000000001</v>
      </c>
      <c r="E70" s="1">
        <v>1</v>
      </c>
      <c r="G70" s="6">
        <v>5.8000000000000003E-2</v>
      </c>
      <c r="H70" s="1">
        <v>0.58350000000000002</v>
      </c>
      <c r="I70" s="1">
        <f t="shared" si="26"/>
        <v>0.17164405622153189</v>
      </c>
      <c r="J70" s="7">
        <f t="shared" si="27"/>
        <v>1.9111020863761582E-2</v>
      </c>
      <c r="K70" s="7">
        <f t="shared" si="28"/>
        <v>3.8222041727523165E-2</v>
      </c>
      <c r="L70" s="10">
        <f t="shared" si="29"/>
        <v>3.8222041727523165E-2</v>
      </c>
      <c r="M70" s="10">
        <f t="shared" si="30"/>
        <v>0.33367798848590535</v>
      </c>
      <c r="N70" s="10">
        <f t="shared" si="31"/>
        <v>0.33367798848590535</v>
      </c>
    </row>
    <row r="71" spans="1:14">
      <c r="A71" s="2" t="s">
        <v>66</v>
      </c>
      <c r="B71" s="8" t="s">
        <v>155</v>
      </c>
      <c r="C71" s="5">
        <v>3.19</v>
      </c>
      <c r="D71" s="1">
        <v>0.87</v>
      </c>
      <c r="E71" s="1">
        <v>1</v>
      </c>
      <c r="G71" s="6">
        <v>6.5000000000000002E-2</v>
      </c>
      <c r="H71" s="1">
        <v>0.64910000000000001</v>
      </c>
      <c r="I71" s="1">
        <f t="shared" si="26"/>
        <v>0.19093029352191968</v>
      </c>
      <c r="J71" s="7">
        <f t="shared" si="27"/>
        <v>2.0965339543041289E-2</v>
      </c>
      <c r="K71" s="7">
        <f t="shared" si="28"/>
        <v>4.1930679086082577E-2</v>
      </c>
      <c r="L71" s="10">
        <f t="shared" si="29"/>
        <v>4.1930679086082577E-2</v>
      </c>
      <c r="M71" s="10">
        <f t="shared" si="30"/>
        <v>0.33137026118829671</v>
      </c>
      <c r="N71" s="10">
        <f t="shared" si="31"/>
        <v>0.33137026118829671</v>
      </c>
    </row>
    <row r="72" spans="1:14">
      <c r="A72" s="2" t="s">
        <v>67</v>
      </c>
      <c r="B72" s="8" t="s">
        <v>155</v>
      </c>
      <c r="C72" s="5">
        <v>4.1500000000000004</v>
      </c>
      <c r="D72" s="1">
        <v>0.83399999999999996</v>
      </c>
      <c r="E72" s="1">
        <v>1</v>
      </c>
      <c r="G72" s="6">
        <v>8.3000000000000004E-2</v>
      </c>
      <c r="H72" s="1">
        <v>0.81289999999999996</v>
      </c>
      <c r="I72" s="1">
        <f t="shared" si="26"/>
        <v>0.23910975845737278</v>
      </c>
      <c r="J72" s="7">
        <f t="shared" si="27"/>
        <v>2.5338999100684323E-2</v>
      </c>
      <c r="K72" s="7">
        <f t="shared" si="28"/>
        <v>5.0677998201368646E-2</v>
      </c>
      <c r="L72" s="10">
        <f t="shared" si="29"/>
        <v>5.0677998201368646E-2</v>
      </c>
      <c r="M72" s="10">
        <f t="shared" si="30"/>
        <v>0.32553379240871444</v>
      </c>
      <c r="N72" s="10">
        <f t="shared" si="31"/>
        <v>0.32553379240871444</v>
      </c>
    </row>
    <row r="73" spans="1:14">
      <c r="A73" s="2" t="s">
        <v>68</v>
      </c>
      <c r="B73" s="8" t="s">
        <v>155</v>
      </c>
      <c r="C73" s="5">
        <v>4.1399999999999997</v>
      </c>
      <c r="D73" s="1">
        <v>0.81</v>
      </c>
      <c r="E73" s="1">
        <v>1</v>
      </c>
      <c r="G73" s="6">
        <v>9.5000000000000001E-2</v>
      </c>
      <c r="H73" s="1">
        <v>0.91820000000000002</v>
      </c>
      <c r="I73" s="1">
        <f t="shared" si="26"/>
        <v>0.27009842839238235</v>
      </c>
      <c r="J73" s="7">
        <f t="shared" si="27"/>
        <v>2.7956875453789026E-2</v>
      </c>
      <c r="K73" s="7">
        <f t="shared" si="28"/>
        <v>5.5913750907578053E-2</v>
      </c>
      <c r="L73" s="10">
        <f t="shared" si="29"/>
        <v>5.5913750907578053E-2</v>
      </c>
      <c r="M73" s="10">
        <f t="shared" si="30"/>
        <v>0.32172387228802279</v>
      </c>
      <c r="N73" s="10">
        <f t="shared" si="31"/>
        <v>0.32172387228802279</v>
      </c>
    </row>
    <row r="74" spans="1:14">
      <c r="A74" s="2" t="s">
        <v>69</v>
      </c>
      <c r="B74" s="8" t="s">
        <v>155</v>
      </c>
      <c r="C74" s="5">
        <v>6.12</v>
      </c>
      <c r="D74" s="1">
        <v>0.76</v>
      </c>
      <c r="E74" s="1">
        <v>1</v>
      </c>
      <c r="G74" s="6">
        <v>0.12</v>
      </c>
      <c r="H74" s="1">
        <v>1.1259999999999999</v>
      </c>
      <c r="I74" s="1">
        <f t="shared" si="26"/>
        <v>0.33175218421908215</v>
      </c>
      <c r="J74" s="7">
        <f t="shared" si="27"/>
        <v>3.2710765364001498E-2</v>
      </c>
      <c r="K74" s="7">
        <f t="shared" si="28"/>
        <v>6.5421530728002997E-2</v>
      </c>
      <c r="L74" s="10">
        <f t="shared" si="29"/>
        <v>6.5421530728002997E-2</v>
      </c>
      <c r="M74" s="10">
        <f t="shared" si="30"/>
        <v>0.31400636936215165</v>
      </c>
      <c r="N74" s="10">
        <f t="shared" si="31"/>
        <v>0.31400636936215165</v>
      </c>
    </row>
    <row r="75" spans="1:14">
      <c r="A75" s="2" t="s">
        <v>70</v>
      </c>
      <c r="B75" s="8" t="s">
        <v>155</v>
      </c>
      <c r="C75" s="5">
        <v>11.2</v>
      </c>
      <c r="D75" s="1">
        <v>0.68700000000000006</v>
      </c>
      <c r="E75" s="1">
        <v>1</v>
      </c>
      <c r="G75" s="6">
        <v>0.156</v>
      </c>
      <c r="H75" s="1">
        <v>1.4059999999999999</v>
      </c>
      <c r="I75" s="1">
        <f t="shared" si="26"/>
        <v>0.41471457761691793</v>
      </c>
      <c r="J75" s="7">
        <f t="shared" si="27"/>
        <v>3.8152937631262318E-2</v>
      </c>
      <c r="K75" s="7">
        <f t="shared" si="28"/>
        <v>7.6305875262524636E-2</v>
      </c>
      <c r="L75" s="10">
        <f t="shared" si="29"/>
        <v>7.6305875262524636E-2</v>
      </c>
      <c r="M75" s="10">
        <f t="shared" si="30"/>
        <v>0.30331182387107825</v>
      </c>
      <c r="N75" s="10">
        <f t="shared" si="31"/>
        <v>0.30331182387107825</v>
      </c>
    </row>
    <row r="76" spans="1:14">
      <c r="A76" s="2" t="s">
        <v>71</v>
      </c>
      <c r="B76" s="8" t="s">
        <v>155</v>
      </c>
      <c r="C76" s="5">
        <v>7.84</v>
      </c>
      <c r="D76" s="1">
        <f>5/8</f>
        <v>0.625</v>
      </c>
      <c r="E76" s="1">
        <v>1</v>
      </c>
      <c r="G76" s="6">
        <v>0.188</v>
      </c>
      <c r="H76" s="1">
        <v>1.63</v>
      </c>
      <c r="I76" s="1">
        <f t="shared" si="26"/>
        <v>0.47860200582032003</v>
      </c>
      <c r="J76" s="7">
        <f t="shared" si="27"/>
        <v>4.1597244646492663E-2</v>
      </c>
      <c r="K76" s="7">
        <f t="shared" si="28"/>
        <v>8.3194489292985327E-2</v>
      </c>
      <c r="L76" s="10">
        <f t="shared" si="29"/>
        <v>8.3194489292985327E-2</v>
      </c>
      <c r="M76" s="10">
        <f t="shared" si="30"/>
        <v>0.2948119103767689</v>
      </c>
      <c r="N76" s="10">
        <f t="shared" si="31"/>
        <v>0.2948119103767689</v>
      </c>
    </row>
    <row r="77" spans="1:14">
      <c r="A77" s="2" t="s">
        <v>72</v>
      </c>
      <c r="B77" s="8" t="s">
        <v>155</v>
      </c>
      <c r="C77" s="5">
        <v>10.74</v>
      </c>
      <c r="D77" s="1">
        <f>1/2</f>
        <v>0.5</v>
      </c>
      <c r="E77" s="1">
        <v>1</v>
      </c>
      <c r="G77" s="6">
        <v>0.25</v>
      </c>
      <c r="H77" s="11" t="s">
        <v>162</v>
      </c>
      <c r="I77" s="1">
        <f t="shared" si="26"/>
        <v>0.58904862254808621</v>
      </c>
      <c r="J77" s="7">
        <f t="shared" si="27"/>
        <v>4.6019423636569232E-2</v>
      </c>
      <c r="K77" s="7">
        <f t="shared" si="28"/>
        <v>9.2038847273138463E-2</v>
      </c>
      <c r="L77" s="10">
        <f t="shared" si="29"/>
        <v>9.2038847273138463E-2</v>
      </c>
      <c r="M77" s="10">
        <f t="shared" si="30"/>
        <v>0.27950849718747373</v>
      </c>
      <c r="N77" s="10">
        <f t="shared" si="31"/>
        <v>0.27950849718747373</v>
      </c>
    </row>
    <row r="78" spans="1:14">
      <c r="A78" s="2" t="s">
        <v>73</v>
      </c>
      <c r="B78" s="8" t="s">
        <v>155</v>
      </c>
      <c r="C78" s="5">
        <v>4.0199999999999996</v>
      </c>
      <c r="D78" s="1">
        <v>1.0549999999999999</v>
      </c>
      <c r="E78" s="1">
        <v>1.125</v>
      </c>
      <c r="G78" s="6">
        <v>3.5000000000000003E-2</v>
      </c>
      <c r="H78" s="1">
        <v>0.40739999999999998</v>
      </c>
      <c r="I78" s="1">
        <f t="shared" si="26"/>
        <v>0.11985175973445066</v>
      </c>
      <c r="J78" s="7">
        <f t="shared" si="27"/>
        <v>1.7817836768271943E-2</v>
      </c>
      <c r="K78" s="7">
        <f t="shared" si="28"/>
        <v>3.1676154254705678E-2</v>
      </c>
      <c r="L78" s="10">
        <f t="shared" si="29"/>
        <v>3.5635673536543885E-2</v>
      </c>
      <c r="M78" s="10">
        <f t="shared" si="30"/>
        <v>0.38557181561934739</v>
      </c>
      <c r="N78" s="10">
        <f t="shared" si="31"/>
        <v>0.38557181561934739</v>
      </c>
    </row>
    <row r="79" spans="1:14">
      <c r="A79" s="2" t="s">
        <v>74</v>
      </c>
      <c r="B79" s="8" t="s">
        <v>155</v>
      </c>
      <c r="C79" s="5">
        <v>5.19</v>
      </c>
      <c r="D79" s="1">
        <v>1.0269999999999999</v>
      </c>
      <c r="E79" s="1">
        <v>1.125</v>
      </c>
      <c r="G79" s="6">
        <v>4.9000000000000002E-2</v>
      </c>
      <c r="H79" s="1">
        <v>0.56310000000000004</v>
      </c>
      <c r="I79" s="1">
        <f t="shared" si="26"/>
        <v>0.1656373310678684</v>
      </c>
      <c r="J79" s="7">
        <f t="shared" si="27"/>
        <v>2.4021077730790794E-2</v>
      </c>
      <c r="K79" s="7">
        <f t="shared" si="28"/>
        <v>4.2704138188072525E-2</v>
      </c>
      <c r="L79" s="10">
        <f t="shared" si="29"/>
        <v>4.8042155461581589E-2</v>
      </c>
      <c r="M79" s="10">
        <f t="shared" si="30"/>
        <v>0.38081770573333379</v>
      </c>
      <c r="N79" s="10">
        <f t="shared" si="31"/>
        <v>0.38081770573333379</v>
      </c>
    </row>
    <row r="80" spans="1:14">
      <c r="A80" s="2" t="s">
        <v>75</v>
      </c>
      <c r="B80" s="8" t="s">
        <v>155</v>
      </c>
      <c r="C80" s="5">
        <v>3.59</v>
      </c>
      <c r="D80" s="1">
        <v>1.0089999999999999</v>
      </c>
      <c r="E80" s="1">
        <v>1.125</v>
      </c>
      <c r="G80" s="6">
        <v>5.8000000000000003E-2</v>
      </c>
      <c r="H80" s="1">
        <v>0.66090000000000004</v>
      </c>
      <c r="I80" s="1">
        <f t="shared" si="26"/>
        <v>0.19442060296005809</v>
      </c>
      <c r="J80" s="7">
        <f t="shared" si="27"/>
        <v>2.7749968593968895E-2</v>
      </c>
      <c r="K80" s="7">
        <f t="shared" si="28"/>
        <v>4.9333277500389149E-2</v>
      </c>
      <c r="L80" s="10">
        <f t="shared" si="29"/>
        <v>5.549993718793779E-2</v>
      </c>
      <c r="M80" s="10">
        <f t="shared" si="30"/>
        <v>0.37779839200293053</v>
      </c>
      <c r="N80" s="10">
        <f t="shared" si="31"/>
        <v>0.37779839200293053</v>
      </c>
    </row>
    <row r="81" spans="1:14">
      <c r="A81" s="2" t="s">
        <v>76</v>
      </c>
      <c r="B81" s="8" t="s">
        <v>155</v>
      </c>
      <c r="C81" s="5">
        <v>3.52</v>
      </c>
      <c r="D81" s="1">
        <v>0.995</v>
      </c>
      <c r="E81" s="1">
        <v>1.125</v>
      </c>
      <c r="G81" s="6">
        <v>6.5000000000000002E-2</v>
      </c>
      <c r="H81" s="1">
        <v>0.7359</v>
      </c>
      <c r="I81" s="1">
        <f t="shared" si="26"/>
        <v>0.21645573383233671</v>
      </c>
      <c r="J81" s="7">
        <f t="shared" si="27"/>
        <v>3.0515523501181897E-2</v>
      </c>
      <c r="K81" s="7">
        <f t="shared" si="28"/>
        <v>5.4249819557656703E-2</v>
      </c>
      <c r="L81" s="10">
        <f t="shared" si="29"/>
        <v>6.1031047002363795E-2</v>
      </c>
      <c r="M81" s="10">
        <f t="shared" si="30"/>
        <v>0.37547053812516368</v>
      </c>
      <c r="N81" s="10">
        <f t="shared" si="31"/>
        <v>0.37547053812516368</v>
      </c>
    </row>
    <row r="82" spans="1:14">
      <c r="A82" s="2" t="s">
        <v>77</v>
      </c>
      <c r="B82" s="8" t="s">
        <v>155</v>
      </c>
      <c r="C82" s="5">
        <v>3.35</v>
      </c>
      <c r="D82" s="1">
        <v>0.93500000000000005</v>
      </c>
      <c r="E82" s="1">
        <v>1.125</v>
      </c>
      <c r="G82" s="6">
        <v>9.5000000000000001E-2</v>
      </c>
      <c r="H82" s="1">
        <v>1.0449999999999999</v>
      </c>
      <c r="I82" s="1">
        <f t="shared" si="26"/>
        <v>0.30740484115376115</v>
      </c>
      <c r="J82" s="7">
        <f t="shared" si="27"/>
        <v>4.111251558392974E-2</v>
      </c>
      <c r="K82" s="7">
        <f t="shared" si="28"/>
        <v>7.3088916593652867E-2</v>
      </c>
      <c r="L82" s="10">
        <f t="shared" si="29"/>
        <v>8.222503116785948E-2</v>
      </c>
      <c r="M82" s="10">
        <f t="shared" si="30"/>
        <v>0.36570565349745415</v>
      </c>
      <c r="N82" s="10">
        <f t="shared" si="31"/>
        <v>0.36570565349745415</v>
      </c>
    </row>
    <row r="83" spans="1:14">
      <c r="A83" s="2" t="s">
        <v>78</v>
      </c>
      <c r="B83" s="8" t="s">
        <v>155</v>
      </c>
      <c r="C83" s="5">
        <v>7.05</v>
      </c>
      <c r="D83" s="1">
        <v>0.88500000000000001</v>
      </c>
      <c r="E83" s="1">
        <v>1.125</v>
      </c>
      <c r="G83" s="6">
        <v>0.12</v>
      </c>
      <c r="H83" s="1">
        <v>1.288</v>
      </c>
      <c r="I83" s="1">
        <f t="shared" si="26"/>
        <v>0.378876074022929</v>
      </c>
      <c r="J83" s="7">
        <f t="shared" si="27"/>
        <v>4.8516265266367382E-2</v>
      </c>
      <c r="K83" s="7">
        <f t="shared" si="28"/>
        <v>8.6251138251319789E-2</v>
      </c>
      <c r="L83" s="10">
        <f t="shared" si="29"/>
        <v>9.7032530532734765E-2</v>
      </c>
      <c r="M83" s="10">
        <f t="shared" si="30"/>
        <v>0.35784511314254386</v>
      </c>
      <c r="N83" s="10">
        <f t="shared" si="31"/>
        <v>0.35784511314254386</v>
      </c>
    </row>
    <row r="84" spans="1:14">
      <c r="A84" s="2" t="s">
        <v>79</v>
      </c>
      <c r="B84" s="8" t="s">
        <v>155</v>
      </c>
      <c r="C84" s="5">
        <v>18.47</v>
      </c>
      <c r="D84" s="1">
        <f>5/8</f>
        <v>0.625</v>
      </c>
      <c r="E84" s="1">
        <v>1.125</v>
      </c>
      <c r="G84" s="6">
        <v>0.25</v>
      </c>
      <c r="H84" s="1">
        <v>2.3879999999999999</v>
      </c>
      <c r="I84" s="1">
        <f t="shared" si="26"/>
        <v>0.68722339297276724</v>
      </c>
      <c r="J84" s="7">
        <f t="shared" si="27"/>
        <v>7.1138359038196611E-2</v>
      </c>
      <c r="K84" s="7">
        <f t="shared" si="28"/>
        <v>0.12646819384568286</v>
      </c>
      <c r="L84" s="10">
        <f t="shared" si="29"/>
        <v>0.14227671807639322</v>
      </c>
      <c r="M84" s="10">
        <f t="shared" si="30"/>
        <v>0.32173844190584378</v>
      </c>
      <c r="N84" s="10">
        <f t="shared" si="31"/>
        <v>0.32173844190584378</v>
      </c>
    </row>
    <row r="85" spans="1:14" s="10" customFormat="1">
      <c r="A85" s="8" t="s">
        <v>166</v>
      </c>
      <c r="B85" s="8" t="s">
        <v>155</v>
      </c>
      <c r="C85" s="5">
        <v>6.24</v>
      </c>
      <c r="D85" s="1">
        <v>0.99750000000000005</v>
      </c>
      <c r="E85" s="1">
        <v>1.1875</v>
      </c>
      <c r="F85" s="1"/>
      <c r="G85" s="6">
        <v>9.5000000000000001E-2</v>
      </c>
      <c r="H85" s="11" t="s">
        <v>162</v>
      </c>
      <c r="I85" s="1">
        <f t="shared" ref="I85" si="32">PI()*((E85/2)^2-(D85/2)^2)</f>
        <v>0.32605804753445056</v>
      </c>
      <c r="J85" s="7">
        <f t="shared" ref="J85" si="33">(PI()/4)*((E85/2)^4-(D85/2)^4)</f>
        <v>4.9013911797067378E-2</v>
      </c>
      <c r="K85" s="7">
        <f t="shared" ref="K85" si="34">J85/(E85/2)</f>
        <v>8.2549746184534534E-2</v>
      </c>
      <c r="L85" s="10">
        <f t="shared" ref="L85" si="35">2*J85</f>
        <v>9.8027823594134755E-2</v>
      </c>
      <c r="M85" s="10">
        <f t="shared" ref="M85" si="36">SQRT(J85/I85)</f>
        <v>0.38771465828621959</v>
      </c>
      <c r="N85" s="10">
        <f t="shared" ref="N85" si="37">M85</f>
        <v>0.38771465828621959</v>
      </c>
    </row>
    <row r="86" spans="1:14">
      <c r="A86" s="2" t="s">
        <v>80</v>
      </c>
      <c r="B86" s="8" t="s">
        <v>155</v>
      </c>
      <c r="C86" s="5">
        <v>3.68</v>
      </c>
      <c r="D86" s="1">
        <v>1.18</v>
      </c>
      <c r="E86" s="1">
        <v>1.25</v>
      </c>
      <c r="G86" s="6">
        <v>3.5000000000000003E-2</v>
      </c>
      <c r="H86" s="1">
        <v>0.45419999999999999</v>
      </c>
      <c r="I86" s="1">
        <f t="shared" si="26"/>
        <v>0.13359622759390608</v>
      </c>
      <c r="J86" s="7">
        <f t="shared" si="27"/>
        <v>2.4672718307327066E-2</v>
      </c>
      <c r="K86" s="7">
        <f t="shared" si="28"/>
        <v>3.9476349291723306E-2</v>
      </c>
      <c r="L86" s="10">
        <f t="shared" si="29"/>
        <v>4.9345436614654133E-2</v>
      </c>
      <c r="M86" s="10">
        <f t="shared" si="30"/>
        <v>0.42974556425866689</v>
      </c>
      <c r="N86" s="10">
        <f t="shared" si="31"/>
        <v>0.42974556425866689</v>
      </c>
    </row>
    <row r="87" spans="1:14">
      <c r="A87" s="2" t="s">
        <v>81</v>
      </c>
      <c r="B87" s="8" t="s">
        <v>155</v>
      </c>
      <c r="C87" s="5">
        <v>5.5</v>
      </c>
      <c r="D87" s="1">
        <v>1.1519999999999999</v>
      </c>
      <c r="E87" s="1">
        <v>1.25</v>
      </c>
      <c r="G87" s="6">
        <v>4.9000000000000002E-2</v>
      </c>
      <c r="H87" s="1">
        <v>0.62849999999999995</v>
      </c>
      <c r="I87" s="1">
        <f t="shared" si="26"/>
        <v>0.18487958607110586</v>
      </c>
      <c r="J87" s="7">
        <f t="shared" si="27"/>
        <v>3.3389299464338239E-2</v>
      </c>
      <c r="K87" s="7">
        <f t="shared" si="28"/>
        <v>5.3422879142941179E-2</v>
      </c>
      <c r="L87" s="10">
        <f t="shared" si="29"/>
        <v>6.6778598928676478E-2</v>
      </c>
      <c r="M87" s="10">
        <f t="shared" si="30"/>
        <v>0.42497088135541711</v>
      </c>
      <c r="N87" s="10">
        <f t="shared" si="31"/>
        <v>0.42497088135541711</v>
      </c>
    </row>
    <row r="88" spans="1:14">
      <c r="A88" s="2" t="s">
        <v>82</v>
      </c>
      <c r="B88" s="8" t="s">
        <v>155</v>
      </c>
      <c r="C88" s="5">
        <v>3.74</v>
      </c>
      <c r="D88" s="1">
        <v>1.1339999999999999</v>
      </c>
      <c r="E88" s="1">
        <v>1.25</v>
      </c>
      <c r="G88" s="6">
        <v>5.8000000000000003E-2</v>
      </c>
      <c r="H88" s="1">
        <v>0.73839999999999995</v>
      </c>
      <c r="I88" s="1">
        <f t="shared" si="26"/>
        <v>0.21719714969858403</v>
      </c>
      <c r="J88" s="7">
        <f t="shared" si="27"/>
        <v>3.8667282765114365E-2</v>
      </c>
      <c r="K88" s="7">
        <f t="shared" si="28"/>
        <v>6.1867652424182983E-2</v>
      </c>
      <c r="L88" s="10">
        <f t="shared" si="29"/>
        <v>7.733456553022873E-2</v>
      </c>
      <c r="M88" s="10">
        <f t="shared" si="30"/>
        <v>0.42193423658195833</v>
      </c>
      <c r="N88" s="10">
        <f t="shared" si="31"/>
        <v>0.42193423658195833</v>
      </c>
    </row>
    <row r="89" spans="1:14">
      <c r="A89" s="2" t="s">
        <v>83</v>
      </c>
      <c r="B89" s="8" t="s">
        <v>155</v>
      </c>
      <c r="C89" s="5">
        <v>3.89</v>
      </c>
      <c r="D89" s="1">
        <v>1.1200000000000001</v>
      </c>
      <c r="E89" s="1">
        <v>1.25</v>
      </c>
      <c r="G89" s="6">
        <v>6.5000000000000002E-2</v>
      </c>
      <c r="H89" s="1">
        <v>0.8226</v>
      </c>
      <c r="I89" s="1">
        <f t="shared" si="26"/>
        <v>0.24198117414275366</v>
      </c>
      <c r="J89" s="7">
        <f t="shared" si="27"/>
        <v>4.2602298090170181E-2</v>
      </c>
      <c r="K89" s="7">
        <f t="shared" si="28"/>
        <v>6.8163676944272292E-2</v>
      </c>
      <c r="L89" s="10">
        <f t="shared" si="29"/>
        <v>8.5204596180340361E-2</v>
      </c>
      <c r="M89" s="10">
        <f t="shared" si="30"/>
        <v>0.41959057425066165</v>
      </c>
      <c r="N89" s="10">
        <f t="shared" si="31"/>
        <v>0.41959057425066165</v>
      </c>
    </row>
    <row r="90" spans="1:14">
      <c r="A90" s="2" t="s">
        <v>84</v>
      </c>
      <c r="B90" s="8" t="s">
        <v>155</v>
      </c>
      <c r="C90" s="5">
        <v>5.25</v>
      </c>
      <c r="D90" s="1">
        <v>1.0840000000000001</v>
      </c>
      <c r="E90" s="1">
        <v>1.25</v>
      </c>
      <c r="G90" s="6">
        <v>8.3000000000000004E-2</v>
      </c>
      <c r="H90" s="1">
        <v>1.034</v>
      </c>
      <c r="I90" s="1">
        <f t="shared" si="26"/>
        <v>0.30429780601936085</v>
      </c>
      <c r="J90" s="7">
        <f t="shared" si="27"/>
        <v>5.2064517790946098E-2</v>
      </c>
      <c r="K90" s="7">
        <f t="shared" si="28"/>
        <v>8.3303228465513759E-2</v>
      </c>
      <c r="L90" s="10">
        <f t="shared" si="29"/>
        <v>0.1041290355818922</v>
      </c>
      <c r="M90" s="10">
        <f t="shared" si="30"/>
        <v>0.4136390334579173</v>
      </c>
      <c r="N90" s="10">
        <f t="shared" si="31"/>
        <v>0.4136390334579173</v>
      </c>
    </row>
    <row r="91" spans="1:14">
      <c r="A91" s="2" t="s">
        <v>85</v>
      </c>
      <c r="B91" s="8" t="s">
        <v>155</v>
      </c>
      <c r="C91" s="5">
        <v>4.9000000000000004</v>
      </c>
      <c r="D91" s="1">
        <v>1.06</v>
      </c>
      <c r="E91" s="1">
        <v>1.25</v>
      </c>
      <c r="G91" s="6">
        <v>9.5000000000000001E-2</v>
      </c>
      <c r="H91" s="1">
        <v>1.1719999999999999</v>
      </c>
      <c r="I91" s="1">
        <f t="shared" si="26"/>
        <v>0.3447112539151399</v>
      </c>
      <c r="J91" s="7">
        <f t="shared" si="27"/>
        <v>5.7870556196341093E-2</v>
      </c>
      <c r="K91" s="7">
        <f t="shared" si="28"/>
        <v>9.2592889914145743E-2</v>
      </c>
      <c r="L91" s="10">
        <f t="shared" si="29"/>
        <v>0.11574111239268219</v>
      </c>
      <c r="M91" s="10">
        <f t="shared" si="30"/>
        <v>0.40973314486382478</v>
      </c>
      <c r="N91" s="10">
        <f t="shared" si="31"/>
        <v>0.40973314486382478</v>
      </c>
    </row>
    <row r="92" spans="1:14">
      <c r="A92" s="2" t="s">
        <v>86</v>
      </c>
      <c r="B92" s="8" t="s">
        <v>155</v>
      </c>
      <c r="C92" s="5">
        <v>6.02</v>
      </c>
      <c r="D92" s="1">
        <v>1.01</v>
      </c>
      <c r="E92" s="1">
        <v>1.25</v>
      </c>
      <c r="G92" s="6">
        <v>0.12</v>
      </c>
      <c r="H92" s="1">
        <v>1.448</v>
      </c>
      <c r="I92" s="1">
        <f t="shared" si="26"/>
        <v>0.42599996382677596</v>
      </c>
      <c r="J92" s="7">
        <f t="shared" si="27"/>
        <v>6.8761719161189477E-2</v>
      </c>
      <c r="K92" s="7">
        <f t="shared" si="28"/>
        <v>0.11001875065790316</v>
      </c>
      <c r="L92" s="10">
        <f t="shared" si="29"/>
        <v>0.13752343832237895</v>
      </c>
      <c r="M92" s="10">
        <f t="shared" si="30"/>
        <v>0.40176174531679842</v>
      </c>
      <c r="N92" s="10">
        <f t="shared" si="31"/>
        <v>0.40176174531679842</v>
      </c>
    </row>
    <row r="93" spans="1:14">
      <c r="A93" s="2" t="s">
        <v>87</v>
      </c>
      <c r="B93" s="8" t="s">
        <v>155</v>
      </c>
      <c r="C93" s="5">
        <v>11.69</v>
      </c>
      <c r="D93" s="1">
        <v>0.93799999999999994</v>
      </c>
      <c r="E93" s="1">
        <v>1.25</v>
      </c>
      <c r="G93" s="6">
        <v>0.156</v>
      </c>
      <c r="H93" s="1">
        <v>1.823</v>
      </c>
      <c r="I93" s="1">
        <f t="shared" si="26"/>
        <v>0.53615676863224859</v>
      </c>
      <c r="J93" s="7">
        <f t="shared" si="27"/>
        <v>8.1842454183022537E-2</v>
      </c>
      <c r="K93" s="7">
        <f t="shared" si="28"/>
        <v>0.13094792669283606</v>
      </c>
      <c r="L93" s="10">
        <f t="shared" si="29"/>
        <v>0.16368490836604507</v>
      </c>
      <c r="M93" s="10">
        <f t="shared" si="30"/>
        <v>0.39070001279754263</v>
      </c>
      <c r="N93" s="10">
        <f t="shared" si="31"/>
        <v>0.39070001279754263</v>
      </c>
    </row>
    <row r="94" spans="1:14">
      <c r="A94" s="2" t="s">
        <v>88</v>
      </c>
      <c r="B94" s="8" t="s">
        <v>155</v>
      </c>
      <c r="C94" s="5">
        <v>13.37</v>
      </c>
      <c r="D94" s="1">
        <v>0.75</v>
      </c>
      <c r="E94" s="1">
        <v>1.25</v>
      </c>
      <c r="G94" s="6">
        <v>0.25</v>
      </c>
      <c r="H94" s="1">
        <v>2.67</v>
      </c>
      <c r="I94" s="1">
        <f t="shared" si="26"/>
        <v>0.78539816339744828</v>
      </c>
      <c r="J94" s="7">
        <f t="shared" si="27"/>
        <v>0.10431069357622361</v>
      </c>
      <c r="K94" s="7">
        <f t="shared" si="28"/>
        <v>0.16689710972195776</v>
      </c>
      <c r="L94" s="10">
        <f t="shared" si="29"/>
        <v>0.20862138715244721</v>
      </c>
      <c r="M94" s="10">
        <f t="shared" si="30"/>
        <v>0.3644344934278313</v>
      </c>
      <c r="N94" s="10">
        <f t="shared" si="31"/>
        <v>0.3644344934278313</v>
      </c>
    </row>
    <row r="95" spans="1:14">
      <c r="A95" s="2" t="s">
        <v>89</v>
      </c>
      <c r="B95" s="8" t="s">
        <v>155</v>
      </c>
      <c r="C95" s="5">
        <v>9.1999999999999993</v>
      </c>
      <c r="D95" s="1">
        <v>1.3049999999999999</v>
      </c>
      <c r="E95" s="1">
        <f>1+3/8</f>
        <v>1.375</v>
      </c>
      <c r="G95" s="6">
        <v>3.5000000000000003E-2</v>
      </c>
      <c r="H95" s="1">
        <v>0.50090000000000001</v>
      </c>
      <c r="I95" s="1">
        <f t="shared" si="26"/>
        <v>0.14734069545336145</v>
      </c>
      <c r="J95" s="7">
        <f t="shared" si="27"/>
        <v>3.3093180638498275E-2</v>
      </c>
      <c r="K95" s="7">
        <f t="shared" si="28"/>
        <v>4.8135535474179307E-2</v>
      </c>
      <c r="L95" s="10">
        <f t="shared" si="29"/>
        <v>6.618636127699655E-2</v>
      </c>
      <c r="M95" s="10">
        <f t="shared" si="30"/>
        <v>0.47392312140261739</v>
      </c>
      <c r="N95" s="10">
        <f t="shared" si="31"/>
        <v>0.47392312140261739</v>
      </c>
    </row>
    <row r="96" spans="1:14">
      <c r="A96" s="2" t="s">
        <v>90</v>
      </c>
      <c r="B96" s="8" t="s">
        <v>155</v>
      </c>
      <c r="C96" s="5">
        <v>6.98</v>
      </c>
      <c r="D96" s="1">
        <v>1.2769999999999999</v>
      </c>
      <c r="E96" s="1">
        <f t="shared" ref="E96:E100" si="38">1+3/8</f>
        <v>1.375</v>
      </c>
      <c r="G96" s="6">
        <v>4.9000000000000002E-2</v>
      </c>
      <c r="H96" s="1">
        <v>0.69389999999999996</v>
      </c>
      <c r="I96" s="1">
        <f t="shared" si="26"/>
        <v>0.20412184107434331</v>
      </c>
      <c r="J96" s="7">
        <f t="shared" si="27"/>
        <v>4.4924078847156441E-2</v>
      </c>
      <c r="K96" s="7">
        <f t="shared" si="28"/>
        <v>6.5344114686773008E-2</v>
      </c>
      <c r="L96" s="10">
        <f t="shared" si="29"/>
        <v>8.9848157694312883E-2</v>
      </c>
      <c r="M96" s="10">
        <f t="shared" si="30"/>
        <v>0.46913177786204163</v>
      </c>
      <c r="N96" s="10">
        <f t="shared" si="31"/>
        <v>0.46913177786204163</v>
      </c>
    </row>
    <row r="97" spans="1:14">
      <c r="A97" s="2" t="s">
        <v>91</v>
      </c>
      <c r="B97" s="8" t="s">
        <v>155</v>
      </c>
      <c r="C97" s="5">
        <v>4.05</v>
      </c>
      <c r="D97" s="1">
        <v>1.2589999999999999</v>
      </c>
      <c r="E97" s="1">
        <f t="shared" si="38"/>
        <v>1.375</v>
      </c>
      <c r="G97" s="6">
        <v>5.8000000000000003E-2</v>
      </c>
      <c r="H97" s="1">
        <v>0.81579999999999997</v>
      </c>
      <c r="I97" s="1">
        <f t="shared" si="26"/>
        <v>0.23997369643711014</v>
      </c>
      <c r="J97" s="7">
        <f t="shared" si="27"/>
        <v>5.2129876034290139E-2</v>
      </c>
      <c r="K97" s="7">
        <f t="shared" si="28"/>
        <v>7.5825274231694745E-2</v>
      </c>
      <c r="L97" s="10">
        <f t="shared" si="29"/>
        <v>0.10425975206858028</v>
      </c>
      <c r="M97" s="10">
        <f t="shared" si="30"/>
        <v>0.4660811356405663</v>
      </c>
      <c r="N97" s="10">
        <f t="shared" si="31"/>
        <v>0.4660811356405663</v>
      </c>
    </row>
    <row r="98" spans="1:14">
      <c r="A98" s="2" t="s">
        <v>92</v>
      </c>
      <c r="B98" s="8" t="s">
        <v>155</v>
      </c>
      <c r="C98" s="5">
        <v>4.4800000000000004</v>
      </c>
      <c r="D98" s="1">
        <v>1.2450000000000001</v>
      </c>
      <c r="E98" s="1">
        <f t="shared" si="38"/>
        <v>1.375</v>
      </c>
      <c r="G98" s="6">
        <v>6.5000000000000002E-2</v>
      </c>
      <c r="H98" s="1">
        <v>0.90939999999999999</v>
      </c>
      <c r="I98" s="1">
        <f t="shared" si="26"/>
        <v>0.2675066144531707</v>
      </c>
      <c r="J98" s="7">
        <f t="shared" si="27"/>
        <v>5.7524789563643874E-2</v>
      </c>
      <c r="K98" s="7">
        <f t="shared" si="28"/>
        <v>8.3672421183482004E-2</v>
      </c>
      <c r="L98" s="10">
        <f t="shared" si="29"/>
        <v>0.11504957912728775</v>
      </c>
      <c r="M98" s="10">
        <f t="shared" si="30"/>
        <v>0.46372472976972023</v>
      </c>
      <c r="N98" s="10">
        <f t="shared" si="31"/>
        <v>0.46372472976972023</v>
      </c>
    </row>
    <row r="99" spans="1:14">
      <c r="A99" s="2" t="s">
        <v>93</v>
      </c>
      <c r="B99" s="8" t="s">
        <v>155</v>
      </c>
      <c r="C99" s="5">
        <v>5.59</v>
      </c>
      <c r="D99" s="1">
        <v>1.1850000000000001</v>
      </c>
      <c r="E99" s="1">
        <f t="shared" si="38"/>
        <v>1.375</v>
      </c>
      <c r="G99" s="6">
        <v>9.5000000000000001E-2</v>
      </c>
      <c r="H99" s="1">
        <v>1.2989999999999999</v>
      </c>
      <c r="I99" s="1">
        <f t="shared" si="26"/>
        <v>0.38201766667651882</v>
      </c>
      <c r="J99" s="7">
        <f t="shared" si="27"/>
        <v>7.8668181815570504E-2</v>
      </c>
      <c r="K99" s="7">
        <f t="shared" si="28"/>
        <v>0.11442644627719346</v>
      </c>
      <c r="L99" s="10">
        <f t="shared" si="29"/>
        <v>0.15733636363114101</v>
      </c>
      <c r="M99" s="10">
        <f t="shared" si="30"/>
        <v>0.45379304203568394</v>
      </c>
      <c r="N99" s="10">
        <f t="shared" si="31"/>
        <v>0.45379304203568394</v>
      </c>
    </row>
    <row r="100" spans="1:14">
      <c r="A100" s="2" t="s">
        <v>94</v>
      </c>
      <c r="B100" s="8" t="s">
        <v>155</v>
      </c>
      <c r="C100" s="5">
        <v>7.1</v>
      </c>
      <c r="D100" s="1">
        <v>1.135</v>
      </c>
      <c r="E100" s="1">
        <f t="shared" si="38"/>
        <v>1.375</v>
      </c>
      <c r="G100" s="6">
        <v>0.12</v>
      </c>
      <c r="H100" s="1">
        <v>1.6080000000000001</v>
      </c>
      <c r="I100" s="1">
        <f t="shared" si="26"/>
        <v>0.47312385363062287</v>
      </c>
      <c r="J100" s="7">
        <f t="shared" si="27"/>
        <v>9.3999360132106594E-2</v>
      </c>
      <c r="K100" s="7">
        <f t="shared" si="28"/>
        <v>0.13672634201033687</v>
      </c>
      <c r="L100" s="10">
        <f t="shared" si="29"/>
        <v>0.18799872026421319</v>
      </c>
      <c r="M100" s="10">
        <f t="shared" si="30"/>
        <v>0.44573324421676247</v>
      </c>
      <c r="N100" s="10">
        <f t="shared" si="31"/>
        <v>0.44573324421676247</v>
      </c>
    </row>
    <row r="101" spans="1:14">
      <c r="A101" s="2" t="s">
        <v>95</v>
      </c>
      <c r="B101" s="8" t="s">
        <v>155</v>
      </c>
      <c r="C101" s="5">
        <v>7.92</v>
      </c>
      <c r="D101" s="1">
        <v>1.43</v>
      </c>
      <c r="E101" s="1">
        <f>1.5</f>
        <v>1.5</v>
      </c>
      <c r="G101" s="6">
        <v>3.5000000000000003E-2</v>
      </c>
      <c r="H101" s="1">
        <v>0.54759999999999998</v>
      </c>
      <c r="I101" s="1">
        <f t="shared" si="26"/>
        <v>0.16108516331281686</v>
      </c>
      <c r="J101" s="7">
        <f t="shared" si="27"/>
        <v>4.3240291744513562E-2</v>
      </c>
      <c r="K101" s="7">
        <f t="shared" si="28"/>
        <v>5.7653722326018085E-2</v>
      </c>
      <c r="L101" s="10">
        <f t="shared" si="29"/>
        <v>8.6480583489027124E-2</v>
      </c>
      <c r="M101" s="10">
        <f t="shared" si="30"/>
        <v>0.51810351282345113</v>
      </c>
      <c r="N101" s="10">
        <f t="shared" si="31"/>
        <v>0.51810351282345113</v>
      </c>
    </row>
    <row r="102" spans="1:14">
      <c r="A102" s="2" t="s">
        <v>96</v>
      </c>
      <c r="B102" s="8" t="s">
        <v>155</v>
      </c>
      <c r="C102" s="5">
        <v>5.85</v>
      </c>
      <c r="D102" s="1">
        <v>1.4019999999999999</v>
      </c>
      <c r="E102" s="1">
        <f t="shared" ref="E102:E108" si="39">1.5</f>
        <v>1.5</v>
      </c>
      <c r="G102" s="6">
        <v>4.9000000000000002E-2</v>
      </c>
      <c r="H102" s="1">
        <v>0.75929999999999997</v>
      </c>
      <c r="I102" s="1">
        <f t="shared" si="26"/>
        <v>0.22336409607758095</v>
      </c>
      <c r="J102" s="7">
        <f t="shared" si="27"/>
        <v>5.8850911055064646E-2</v>
      </c>
      <c r="K102" s="7">
        <f t="shared" si="28"/>
        <v>7.8467881406752857E-2</v>
      </c>
      <c r="L102" s="10">
        <f t="shared" si="29"/>
        <v>0.11770182211012929</v>
      </c>
      <c r="M102" s="10">
        <f t="shared" si="30"/>
        <v>0.51329840249118242</v>
      </c>
      <c r="N102" s="10">
        <f t="shared" si="31"/>
        <v>0.51329840249118242</v>
      </c>
    </row>
    <row r="103" spans="1:14">
      <c r="A103" s="2" t="s">
        <v>97</v>
      </c>
      <c r="B103" s="8" t="s">
        <v>155</v>
      </c>
      <c r="C103" s="5">
        <v>4.3499999999999996</v>
      </c>
      <c r="D103" s="1">
        <v>1.3839999999999999</v>
      </c>
      <c r="E103" s="1">
        <f t="shared" si="39"/>
        <v>1.5</v>
      </c>
      <c r="G103" s="6">
        <v>5.8000000000000003E-2</v>
      </c>
      <c r="H103" s="1">
        <v>0.89319999999999999</v>
      </c>
      <c r="I103" s="1">
        <f t="shared" si="26"/>
        <v>0.26275024317563606</v>
      </c>
      <c r="J103" s="7">
        <f t="shared" si="27"/>
        <v>6.8404661058588279E-2</v>
      </c>
      <c r="K103" s="7">
        <f t="shared" si="28"/>
        <v>9.1206214744784367E-2</v>
      </c>
      <c r="L103" s="10">
        <f t="shared" si="29"/>
        <v>0.13680932211717656</v>
      </c>
      <c r="M103" s="10">
        <f t="shared" si="30"/>
        <v>0.5102362198041217</v>
      </c>
      <c r="N103" s="10">
        <f t="shared" si="31"/>
        <v>0.5102362198041217</v>
      </c>
    </row>
    <row r="104" spans="1:14">
      <c r="A104" s="2" t="s">
        <v>98</v>
      </c>
      <c r="B104" s="8" t="s">
        <v>155</v>
      </c>
      <c r="C104" s="5">
        <v>4.79</v>
      </c>
      <c r="D104" s="1">
        <v>1.37</v>
      </c>
      <c r="E104" s="1">
        <f t="shared" si="39"/>
        <v>1.5</v>
      </c>
      <c r="G104" s="6">
        <v>6.5000000000000002E-2</v>
      </c>
      <c r="H104" s="1">
        <v>0.99619999999999997</v>
      </c>
      <c r="I104" s="1">
        <f t="shared" si="26"/>
        <v>0.29303205476358779</v>
      </c>
      <c r="J104" s="7">
        <f t="shared" si="27"/>
        <v>7.5582124175240642E-2</v>
      </c>
      <c r="K104" s="7">
        <f t="shared" si="28"/>
        <v>0.10077616556698753</v>
      </c>
      <c r="L104" s="10">
        <f t="shared" si="29"/>
        <v>0.15116424835048128</v>
      </c>
      <c r="M104" s="10">
        <f t="shared" si="30"/>
        <v>0.50786932374381499</v>
      </c>
      <c r="N104" s="10">
        <f t="shared" si="31"/>
        <v>0.50786932374381499</v>
      </c>
    </row>
    <row r="105" spans="1:14">
      <c r="A105" s="2" t="s">
        <v>99</v>
      </c>
      <c r="B105" s="8" t="s">
        <v>155</v>
      </c>
      <c r="C105" s="5">
        <v>4.59</v>
      </c>
      <c r="D105" s="1">
        <v>1.3340000000000001</v>
      </c>
      <c r="E105" s="1">
        <f t="shared" si="39"/>
        <v>1.5</v>
      </c>
      <c r="G105" s="6">
        <v>8.3000000000000004E-2</v>
      </c>
      <c r="H105" s="1">
        <v>1.256</v>
      </c>
      <c r="I105" s="1">
        <f t="shared" si="26"/>
        <v>0.36948585358134906</v>
      </c>
      <c r="J105" s="7">
        <f t="shared" si="27"/>
        <v>9.305399613836543E-2</v>
      </c>
      <c r="K105" s="7">
        <f t="shared" si="28"/>
        <v>0.1240719948511539</v>
      </c>
      <c r="L105" s="10">
        <f t="shared" si="29"/>
        <v>0.18610799227673086</v>
      </c>
      <c r="M105" s="10">
        <f t="shared" si="30"/>
        <v>0.50184385021637967</v>
      </c>
      <c r="N105" s="10">
        <f t="shared" si="31"/>
        <v>0.50184385021637967</v>
      </c>
    </row>
    <row r="106" spans="1:14">
      <c r="A106" s="2" t="s">
        <v>100</v>
      </c>
      <c r="B106" s="8" t="s">
        <v>155</v>
      </c>
      <c r="C106" s="5">
        <v>5.33</v>
      </c>
      <c r="D106" s="1">
        <v>1.31</v>
      </c>
      <c r="E106" s="1">
        <f t="shared" si="39"/>
        <v>1.5</v>
      </c>
      <c r="G106" s="6">
        <v>9.5000000000000001E-2</v>
      </c>
      <c r="H106" s="1">
        <v>1.4259999999999999</v>
      </c>
      <c r="I106" s="1">
        <f t="shared" si="26"/>
        <v>0.41932407943789751</v>
      </c>
      <c r="J106" s="7">
        <f t="shared" si="27"/>
        <v>0.10394257696616534</v>
      </c>
      <c r="K106" s="7">
        <f t="shared" si="28"/>
        <v>0.13859010262155377</v>
      </c>
      <c r="L106" s="10">
        <f t="shared" si="29"/>
        <v>0.20788515393233067</v>
      </c>
      <c r="M106" s="10">
        <f t="shared" si="30"/>
        <v>0.49787674177450786</v>
      </c>
      <c r="N106" s="10">
        <f t="shared" si="31"/>
        <v>0.49787674177450786</v>
      </c>
    </row>
    <row r="107" spans="1:14">
      <c r="A107" s="2" t="s">
        <v>101</v>
      </c>
      <c r="B107" s="8" t="s">
        <v>155</v>
      </c>
      <c r="C107" s="5">
        <v>7.35</v>
      </c>
      <c r="D107" s="1">
        <v>1.26</v>
      </c>
      <c r="E107" s="1">
        <f t="shared" si="39"/>
        <v>1.5</v>
      </c>
      <c r="G107" s="6">
        <v>0.12</v>
      </c>
      <c r="H107" s="1">
        <v>1.7689999999999999</v>
      </c>
      <c r="I107" s="1">
        <f t="shared" si="26"/>
        <v>0.52024774343446967</v>
      </c>
      <c r="J107" s="7">
        <f t="shared" si="27"/>
        <v>0.12478142126275756</v>
      </c>
      <c r="K107" s="7">
        <f t="shared" si="28"/>
        <v>0.16637522835034341</v>
      </c>
      <c r="L107" s="10">
        <f t="shared" si="29"/>
        <v>0.24956284252551511</v>
      </c>
      <c r="M107" s="10">
        <f t="shared" si="30"/>
        <v>0.48974483151943526</v>
      </c>
      <c r="N107" s="10">
        <f t="shared" si="31"/>
        <v>0.48974483151943526</v>
      </c>
    </row>
    <row r="108" spans="1:14">
      <c r="A108" s="2" t="s">
        <v>102</v>
      </c>
      <c r="B108" s="8" t="s">
        <v>155</v>
      </c>
      <c r="C108" s="5">
        <v>11.27</v>
      </c>
      <c r="D108" s="1">
        <v>1.125</v>
      </c>
      <c r="E108" s="1">
        <f t="shared" si="39"/>
        <v>1.5</v>
      </c>
      <c r="G108" s="6">
        <v>0.188</v>
      </c>
      <c r="H108" s="1">
        <v>2.6339999999999999</v>
      </c>
      <c r="I108" s="1">
        <f t="shared" si="26"/>
        <v>0.77312631709436319</v>
      </c>
      <c r="J108" s="7">
        <f t="shared" si="27"/>
        <v>0.16987638803342942</v>
      </c>
      <c r="K108" s="7">
        <f t="shared" si="28"/>
        <v>0.22650185071123921</v>
      </c>
      <c r="L108" s="10">
        <f t="shared" si="29"/>
        <v>0.33975277606685883</v>
      </c>
      <c r="M108" s="10">
        <f t="shared" si="30"/>
        <v>0.46875</v>
      </c>
      <c r="N108" s="10">
        <f t="shared" si="31"/>
        <v>0.46875</v>
      </c>
    </row>
    <row r="109" spans="1:14">
      <c r="A109" s="2" t="s">
        <v>103</v>
      </c>
      <c r="B109" s="8" t="s">
        <v>155</v>
      </c>
      <c r="C109" s="5">
        <v>7.66</v>
      </c>
      <c r="D109" s="1">
        <v>1.5269999999999999</v>
      </c>
      <c r="E109" s="1">
        <v>1.625</v>
      </c>
      <c r="G109" s="6">
        <v>4.9000000000000002E-2</v>
      </c>
      <c r="H109" s="1">
        <v>0.82479999999999998</v>
      </c>
      <c r="I109" s="1">
        <f t="shared" si="26"/>
        <v>0.24260635108081841</v>
      </c>
      <c r="J109" s="7">
        <f t="shared" si="27"/>
        <v>7.5395291263881989E-2</v>
      </c>
      <c r="K109" s="7">
        <f t="shared" si="28"/>
        <v>9.2794204632470137E-2</v>
      </c>
      <c r="L109" s="10">
        <f t="shared" si="29"/>
        <v>0.15079058252776398</v>
      </c>
      <c r="M109" s="10">
        <f t="shared" si="30"/>
        <v>0.55746939377870786</v>
      </c>
      <c r="N109" s="10">
        <f t="shared" si="31"/>
        <v>0.55746939377870786</v>
      </c>
    </row>
    <row r="110" spans="1:14">
      <c r="A110" s="2" t="s">
        <v>104</v>
      </c>
      <c r="B110" s="8" t="s">
        <v>155</v>
      </c>
      <c r="C110" s="5">
        <v>5.69</v>
      </c>
      <c r="D110" s="1">
        <v>1.5089999999999999</v>
      </c>
      <c r="E110" s="1">
        <v>1.625</v>
      </c>
      <c r="G110" s="6">
        <v>5.8000000000000003E-2</v>
      </c>
      <c r="H110" s="1">
        <v>0.97070000000000001</v>
      </c>
      <c r="I110" s="1">
        <f t="shared" si="26"/>
        <v>0.28552678991416203</v>
      </c>
      <c r="J110" s="7">
        <f t="shared" si="27"/>
        <v>8.7758550495100854E-2</v>
      </c>
      <c r="K110" s="7">
        <f t="shared" si="28"/>
        <v>0.10801052368627798</v>
      </c>
      <c r="L110" s="10">
        <f t="shared" si="29"/>
        <v>0.17551710099020171</v>
      </c>
      <c r="M110" s="10">
        <f t="shared" si="30"/>
        <v>0.55439753336392095</v>
      </c>
      <c r="N110" s="10">
        <f t="shared" si="31"/>
        <v>0.55439753336392095</v>
      </c>
    </row>
    <row r="111" spans="1:14">
      <c r="A111" s="2" t="s">
        <v>105</v>
      </c>
      <c r="B111" s="8" t="s">
        <v>155</v>
      </c>
      <c r="C111" s="5">
        <v>6.03</v>
      </c>
      <c r="D111" s="1">
        <v>1.4950000000000001</v>
      </c>
      <c r="E111" s="1">
        <v>1.625</v>
      </c>
      <c r="G111" s="6">
        <v>6.5000000000000002E-2</v>
      </c>
      <c r="H111" s="1">
        <v>1.4950000000000001</v>
      </c>
      <c r="I111" s="1">
        <f t="shared" si="26"/>
        <v>0.31855749507400483</v>
      </c>
      <c r="J111" s="7">
        <f t="shared" si="27"/>
        <v>9.7073428178598223E-2</v>
      </c>
      <c r="K111" s="7">
        <f t="shared" si="28"/>
        <v>0.1194749885275055</v>
      </c>
      <c r="L111" s="10">
        <f t="shared" si="29"/>
        <v>0.19414685635719645</v>
      </c>
      <c r="M111" s="10">
        <f t="shared" si="30"/>
        <v>0.55202185192254838</v>
      </c>
      <c r="N111" s="10">
        <f t="shared" si="31"/>
        <v>0.55202185192254838</v>
      </c>
    </row>
    <row r="112" spans="1:14">
      <c r="A112" s="2" t="s">
        <v>106</v>
      </c>
      <c r="B112" s="8" t="s">
        <v>155</v>
      </c>
      <c r="C112" s="5">
        <v>3.99</v>
      </c>
      <c r="D112" s="1">
        <v>1.4390000000000001</v>
      </c>
      <c r="E112" s="1">
        <v>1.625</v>
      </c>
      <c r="G112" s="6">
        <v>8.3000000000000004E-2</v>
      </c>
      <c r="H112" s="1">
        <v>1.2</v>
      </c>
      <c r="I112" s="1">
        <f t="shared" si="26"/>
        <v>0.44760155491285919</v>
      </c>
      <c r="J112" s="7">
        <f t="shared" si="27"/>
        <v>0.13180036220827998</v>
      </c>
      <c r="K112" s="7">
        <f t="shared" si="28"/>
        <v>0.16221583041019075</v>
      </c>
      <c r="L112" s="10">
        <f t="shared" si="29"/>
        <v>0.26360072441655996</v>
      </c>
      <c r="M112" s="10">
        <f t="shared" si="30"/>
        <v>0.54264088032510049</v>
      </c>
      <c r="N112" s="10">
        <f t="shared" si="31"/>
        <v>0.54264088032510049</v>
      </c>
    </row>
    <row r="113" spans="1:14">
      <c r="A113" s="2" t="s">
        <v>107</v>
      </c>
      <c r="B113" s="8" t="s">
        <v>155</v>
      </c>
      <c r="C113" s="5">
        <v>9.0299999999999994</v>
      </c>
      <c r="D113" s="1">
        <v>1.4350000000000001</v>
      </c>
      <c r="E113" s="1">
        <v>1.625</v>
      </c>
      <c r="G113" s="6">
        <v>9.5000000000000001E-2</v>
      </c>
      <c r="H113" s="1">
        <v>1.552</v>
      </c>
      <c r="I113" s="1">
        <f t="shared" si="26"/>
        <v>0.45663049219927637</v>
      </c>
      <c r="J113" s="7">
        <f t="shared" si="27"/>
        <v>0.13413092617267305</v>
      </c>
      <c r="K113" s="7">
        <f t="shared" si="28"/>
        <v>0.16508421682790531</v>
      </c>
      <c r="L113" s="10">
        <f t="shared" si="29"/>
        <v>0.26826185234534611</v>
      </c>
      <c r="M113" s="10">
        <f t="shared" si="30"/>
        <v>0.54197843591788775</v>
      </c>
      <c r="N113" s="10">
        <f t="shared" si="31"/>
        <v>0.54197843591788775</v>
      </c>
    </row>
    <row r="114" spans="1:14">
      <c r="A114" s="2" t="s">
        <v>108</v>
      </c>
      <c r="B114" s="8" t="s">
        <v>155</v>
      </c>
      <c r="C114" s="5">
        <v>9.99</v>
      </c>
      <c r="D114" s="1">
        <v>1.385</v>
      </c>
      <c r="E114" s="1">
        <v>1.625</v>
      </c>
      <c r="G114" s="6">
        <v>0.12</v>
      </c>
      <c r="H114" s="1">
        <v>1.929</v>
      </c>
      <c r="I114" s="1">
        <f t="shared" si="26"/>
        <v>0.56737163323831663</v>
      </c>
      <c r="J114" s="7">
        <f t="shared" si="27"/>
        <v>0.16166013563678122</v>
      </c>
      <c r="K114" s="7">
        <f t="shared" si="28"/>
        <v>0.19896632078373072</v>
      </c>
      <c r="L114" s="10">
        <f t="shared" si="29"/>
        <v>0.32332027127356244</v>
      </c>
      <c r="M114" s="10">
        <f t="shared" si="30"/>
        <v>0.53378659125159744</v>
      </c>
      <c r="N114" s="10">
        <f t="shared" si="31"/>
        <v>0.53378659125159744</v>
      </c>
    </row>
    <row r="115" spans="1:14">
      <c r="A115" s="2" t="s">
        <v>109</v>
      </c>
      <c r="B115" s="8" t="s">
        <v>155</v>
      </c>
      <c r="C115" s="5">
        <v>8.64</v>
      </c>
      <c r="D115" s="1">
        <v>1.3120000000000001</v>
      </c>
      <c r="E115" s="1">
        <v>1.625</v>
      </c>
      <c r="G115" s="6">
        <v>0.156</v>
      </c>
      <c r="H115" s="1">
        <v>2.4470000000000001</v>
      </c>
      <c r="I115" s="1">
        <f>PI()*((E115/2)^2-(D115/2)^2)</f>
        <v>0.7220016090461695</v>
      </c>
      <c r="J115" s="7">
        <f>(PI()/4)*((E115/2)^4-(D115/2)^4)</f>
        <v>0.19683428978809442</v>
      </c>
      <c r="K115" s="7">
        <f>J115/(E115/2)</f>
        <v>0.24225758743150083</v>
      </c>
      <c r="L115" s="10">
        <f>2*J115</f>
        <v>0.39366857957618884</v>
      </c>
      <c r="M115" s="10">
        <f>SQRT(J115/I115)</f>
        <v>0.52213318463778946</v>
      </c>
      <c r="N115" s="10">
        <f>M115</f>
        <v>0.52213318463778946</v>
      </c>
    </row>
    <row r="116" spans="1:14">
      <c r="A116" s="2" t="s">
        <v>110</v>
      </c>
      <c r="B116" s="8" t="s">
        <v>155</v>
      </c>
      <c r="C116" s="5">
        <v>16.899999999999999</v>
      </c>
      <c r="D116" s="1">
        <v>1.25</v>
      </c>
      <c r="E116" s="1">
        <v>1.625</v>
      </c>
      <c r="G116" s="6">
        <v>0.188</v>
      </c>
      <c r="H116" s="1">
        <v>2.8849999999999998</v>
      </c>
      <c r="I116" s="1">
        <f t="shared" si="26"/>
        <v>0.84675739491287394</v>
      </c>
      <c r="J116" s="7">
        <f t="shared" si="27"/>
        <v>0.22243919846832333</v>
      </c>
      <c r="K116" s="7">
        <f t="shared" si="28"/>
        <v>0.27377132119178255</v>
      </c>
      <c r="L116" s="10">
        <f t="shared" si="29"/>
        <v>0.44487839693664666</v>
      </c>
      <c r="M116" s="10">
        <f t="shared" si="30"/>
        <v>0.51253810833927271</v>
      </c>
      <c r="N116" s="10">
        <f t="shared" si="31"/>
        <v>0.51253810833927271</v>
      </c>
    </row>
    <row r="117" spans="1:14" s="10" customFormat="1">
      <c r="A117" s="8" t="s">
        <v>167</v>
      </c>
      <c r="B117" s="8" t="s">
        <v>155</v>
      </c>
      <c r="C117" s="5">
        <v>5.46</v>
      </c>
      <c r="D117" s="1">
        <v>1.68</v>
      </c>
      <c r="E117" s="1">
        <v>1.75</v>
      </c>
      <c r="F117" s="1"/>
      <c r="G117" s="6">
        <v>3.5000000000000003E-2</v>
      </c>
      <c r="H117" s="11" t="s">
        <v>162</v>
      </c>
      <c r="I117" s="1">
        <f t="shared" ref="I117" si="40">PI()*((E117/2)^2-(D117/2)^2)</f>
        <v>0.18857409903172767</v>
      </c>
      <c r="J117" s="7">
        <f t="shared" ref="J117" si="41">(PI()/4)*((E117/2)^4-(D117/2)^4)</f>
        <v>6.9358732211988364E-2</v>
      </c>
      <c r="K117" s="7">
        <f t="shared" ref="K117" si="42">J117/(E117/2)</f>
        <v>7.9267122527986705E-2</v>
      </c>
      <c r="L117" s="10">
        <f t="shared" ref="L117" si="43">2*J117</f>
        <v>0.13871746442397673</v>
      </c>
      <c r="M117" s="10">
        <f t="shared" ref="M117" si="44">SQRT(J117/I117)</f>
        <v>0.60647032079072083</v>
      </c>
      <c r="N117" s="10">
        <f t="shared" ref="N117" si="45">M117</f>
        <v>0.60647032079072083</v>
      </c>
    </row>
    <row r="118" spans="1:14">
      <c r="A118" s="2" t="s">
        <v>111</v>
      </c>
      <c r="B118" s="8" t="s">
        <v>155</v>
      </c>
      <c r="C118" s="5">
        <v>6.5</v>
      </c>
      <c r="D118" s="1">
        <v>1.6519999999999999</v>
      </c>
      <c r="E118" s="1">
        <v>1.75</v>
      </c>
      <c r="G118" s="6">
        <v>4.9000000000000002E-2</v>
      </c>
      <c r="H118" s="1">
        <v>0.89019999999999999</v>
      </c>
      <c r="I118" s="1">
        <f t="shared" si="26"/>
        <v>0.26184860608405602</v>
      </c>
      <c r="J118" s="7">
        <f t="shared" si="27"/>
        <v>9.4782714649427696E-2</v>
      </c>
      <c r="K118" s="7">
        <f t="shared" si="28"/>
        <v>0.1083231024564888</v>
      </c>
      <c r="L118" s="10">
        <f t="shared" si="29"/>
        <v>0.18956542929885539</v>
      </c>
      <c r="M118" s="10">
        <f t="shared" si="30"/>
        <v>0.60164378996213363</v>
      </c>
      <c r="N118" s="10">
        <f t="shared" si="31"/>
        <v>0.60164378996213363</v>
      </c>
    </row>
    <row r="119" spans="1:14">
      <c r="A119" s="2" t="s">
        <v>112</v>
      </c>
      <c r="B119" s="8" t="s">
        <v>155</v>
      </c>
      <c r="C119" s="5">
        <v>6.5</v>
      </c>
      <c r="D119" s="1">
        <v>1.6339999999999999</v>
      </c>
      <c r="E119" s="1">
        <v>1.75</v>
      </c>
      <c r="G119" s="6">
        <v>5.8000000000000003E-2</v>
      </c>
      <c r="H119" s="1">
        <v>1.048</v>
      </c>
      <c r="I119" s="1">
        <f t="shared" si="26"/>
        <v>0.30830333665268828</v>
      </c>
      <c r="J119" s="7">
        <f t="shared" si="27"/>
        <v>0.11045845700092018</v>
      </c>
      <c r="K119" s="7">
        <f t="shared" si="28"/>
        <v>0.12623823657248021</v>
      </c>
      <c r="L119" s="10">
        <f t="shared" si="29"/>
        <v>0.22091691400184035</v>
      </c>
      <c r="M119" s="10">
        <f t="shared" si="30"/>
        <v>0.59856369752934402</v>
      </c>
      <c r="N119" s="10">
        <f t="shared" si="31"/>
        <v>0.59856369752934402</v>
      </c>
    </row>
    <row r="120" spans="1:14">
      <c r="A120" s="2" t="s">
        <v>113</v>
      </c>
      <c r="B120" s="8" t="s">
        <v>155</v>
      </c>
      <c r="C120" s="5">
        <v>6.05</v>
      </c>
      <c r="D120" s="1">
        <v>1.62</v>
      </c>
      <c r="E120" s="1">
        <v>1.75</v>
      </c>
      <c r="G120" s="6">
        <v>6.5000000000000002E-2</v>
      </c>
      <c r="H120" s="1">
        <v>1.17</v>
      </c>
      <c r="I120" s="1">
        <f t="shared" si="26"/>
        <v>0.3440829353844217</v>
      </c>
      <c r="J120" s="7">
        <f t="shared" si="27"/>
        <v>0.12229782782735425</v>
      </c>
      <c r="K120" s="7">
        <f t="shared" si="28"/>
        <v>0.13976894608840487</v>
      </c>
      <c r="L120" s="10">
        <f t="shared" si="29"/>
        <v>0.2445956556547085</v>
      </c>
      <c r="M120" s="10">
        <f t="shared" si="30"/>
        <v>0.59618055151103344</v>
      </c>
      <c r="N120" s="10">
        <f t="shared" si="31"/>
        <v>0.59618055151103344</v>
      </c>
    </row>
    <row r="121" spans="1:14">
      <c r="A121" s="2" t="s">
        <v>114</v>
      </c>
      <c r="B121" s="8" t="s">
        <v>155</v>
      </c>
      <c r="C121" s="5">
        <v>5.49</v>
      </c>
      <c r="D121" s="1">
        <v>1.56</v>
      </c>
      <c r="E121" s="1">
        <v>1.75</v>
      </c>
      <c r="G121" s="6">
        <v>9.5000000000000001E-2</v>
      </c>
      <c r="H121" s="1">
        <v>1.679</v>
      </c>
      <c r="I121" s="1">
        <f t="shared" si="26"/>
        <v>0.49393690496065507</v>
      </c>
      <c r="J121" s="7">
        <f t="shared" si="27"/>
        <v>0.16967041395964103</v>
      </c>
      <c r="K121" s="7">
        <f t="shared" si="28"/>
        <v>0.19390904452530403</v>
      </c>
      <c r="L121" s="10">
        <f t="shared" si="29"/>
        <v>0.33934082791928205</v>
      </c>
      <c r="M121" s="10">
        <f t="shared" si="30"/>
        <v>0.58609406241660567</v>
      </c>
      <c r="N121" s="10">
        <f t="shared" si="31"/>
        <v>0.58609406241660567</v>
      </c>
    </row>
    <row r="122" spans="1:14">
      <c r="A122" s="2" t="s">
        <v>115</v>
      </c>
      <c r="B122" s="8" t="s">
        <v>155</v>
      </c>
      <c r="C122" s="5">
        <v>8.6</v>
      </c>
      <c r="D122" s="1">
        <v>1.51</v>
      </c>
      <c r="E122" s="1">
        <v>1.75</v>
      </c>
      <c r="G122" s="6">
        <v>0.12</v>
      </c>
      <c r="H122" s="1">
        <v>2.089</v>
      </c>
      <c r="I122" s="1">
        <f>PI()*((E122/2)^2-(D122/2)^2)</f>
        <v>0.61449552304216348</v>
      </c>
      <c r="J122" s="7">
        <f>(PI()/4)*((E122/2)^4-(D122/2)^4)</f>
        <v>0.20518773633781642</v>
      </c>
      <c r="K122" s="7">
        <f>J122/(E122/2)</f>
        <v>0.23450027010036162</v>
      </c>
      <c r="L122" s="10">
        <f>2*J122</f>
        <v>0.41037547267563285</v>
      </c>
      <c r="M122" s="10">
        <f>SQRT(J122/I122)</f>
        <v>0.5778516245542622</v>
      </c>
      <c r="N122" s="10">
        <f>M122</f>
        <v>0.5778516245542622</v>
      </c>
    </row>
    <row r="123" spans="1:14">
      <c r="A123" s="2" t="s">
        <v>116</v>
      </c>
      <c r="B123" s="8" t="s">
        <v>155</v>
      </c>
      <c r="C123" s="5">
        <v>14.49</v>
      </c>
      <c r="D123" s="1">
        <v>1.375</v>
      </c>
      <c r="E123" s="1">
        <v>1.75</v>
      </c>
      <c r="G123" s="6">
        <v>0.188</v>
      </c>
      <c r="H123" s="1">
        <v>3.1360000000000001</v>
      </c>
      <c r="I123" s="1">
        <f t="shared" si="26"/>
        <v>0.92038847273138469</v>
      </c>
      <c r="J123" s="7">
        <f t="shared" si="27"/>
        <v>0.2849249471248525</v>
      </c>
      <c r="K123" s="7">
        <f t="shared" si="28"/>
        <v>0.32562851099983142</v>
      </c>
      <c r="L123" s="10">
        <f t="shared" si="29"/>
        <v>0.569849894249705</v>
      </c>
      <c r="M123" s="10">
        <f t="shared" si="30"/>
        <v>0.55639043171140179</v>
      </c>
      <c r="N123" s="10">
        <f t="shared" si="31"/>
        <v>0.55639043171140179</v>
      </c>
    </row>
    <row r="124" spans="1:14" s="10" customFormat="1">
      <c r="A124" s="8" t="s">
        <v>168</v>
      </c>
      <c r="B124" s="8" t="s">
        <v>155</v>
      </c>
      <c r="C124" s="5">
        <v>10.62</v>
      </c>
      <c r="D124" s="1">
        <v>1.635</v>
      </c>
      <c r="E124" s="1">
        <v>1.875</v>
      </c>
      <c r="F124" s="1"/>
      <c r="G124" s="6">
        <v>0.12</v>
      </c>
      <c r="H124" s="11" t="s">
        <v>162</v>
      </c>
      <c r="I124" s="1">
        <f t="shared" ref="I124" si="46">PI()*((E124/2)^2-(D124/2)^2)</f>
        <v>0.66161941284601045</v>
      </c>
      <c r="J124" s="7">
        <f t="shared" ref="J124" si="47">(PI()/4)*((E124/2)^4-(D124/2)^4)</f>
        <v>0.25591645644950201</v>
      </c>
      <c r="K124" s="7">
        <f t="shared" ref="K124" si="48">J124/(E124/2)</f>
        <v>0.27297755354613545</v>
      </c>
      <c r="L124" s="10">
        <f t="shared" ref="L124" si="49">2*J124</f>
        <v>0.51183291289900401</v>
      </c>
      <c r="M124" s="10">
        <f t="shared" ref="M124" si="50">SQRT(J124/I124)</f>
        <v>0.62193498454420459</v>
      </c>
      <c r="N124" s="10">
        <f t="shared" ref="N124" si="51">M124</f>
        <v>0.62193498454420459</v>
      </c>
    </row>
    <row r="125" spans="1:14">
      <c r="A125" s="2" t="s">
        <v>117</v>
      </c>
      <c r="B125" s="8" t="s">
        <v>155</v>
      </c>
      <c r="C125" s="5">
        <v>9.5500000000000007</v>
      </c>
      <c r="D125" s="1">
        <v>1.9019999999999999</v>
      </c>
      <c r="E125" s="1">
        <v>2</v>
      </c>
      <c r="G125" s="6">
        <v>4.9000000000000002E-2</v>
      </c>
      <c r="H125" s="1">
        <v>1.0209999999999999</v>
      </c>
      <c r="I125" s="1">
        <f t="shared" si="26"/>
        <v>0.30033311609053093</v>
      </c>
      <c r="J125" s="7">
        <f t="shared" si="27"/>
        <v>0.14298867165398085</v>
      </c>
      <c r="K125" s="7">
        <f t="shared" si="28"/>
        <v>0.14298867165398085</v>
      </c>
      <c r="L125" s="10">
        <f t="shared" si="29"/>
        <v>0.28597734330796171</v>
      </c>
      <c r="M125" s="10">
        <f t="shared" si="30"/>
        <v>0.69000018115939665</v>
      </c>
      <c r="N125" s="10">
        <f t="shared" si="31"/>
        <v>0.69000018115939665</v>
      </c>
    </row>
    <row r="126" spans="1:14">
      <c r="A126" s="2" t="s">
        <v>118</v>
      </c>
      <c r="B126" s="8" t="s">
        <v>155</v>
      </c>
      <c r="C126" s="5">
        <v>7.49</v>
      </c>
      <c r="D126" s="1">
        <v>1.87</v>
      </c>
      <c r="E126" s="1">
        <v>2</v>
      </c>
      <c r="G126" s="6">
        <v>6.5000000000000002E-2</v>
      </c>
      <c r="H126" s="1">
        <v>1.343</v>
      </c>
      <c r="I126" s="1">
        <f t="shared" si="26"/>
        <v>0.39513381600525577</v>
      </c>
      <c r="J126" s="7">
        <f t="shared" si="27"/>
        <v>0.18514241907561266</v>
      </c>
      <c r="K126" s="7">
        <f t="shared" si="28"/>
        <v>0.18514241907561266</v>
      </c>
      <c r="L126" s="10">
        <f t="shared" si="29"/>
        <v>0.37028483815122532</v>
      </c>
      <c r="M126" s="10">
        <f t="shared" si="30"/>
        <v>0.68451168726326361</v>
      </c>
      <c r="N126" s="10">
        <f t="shared" si="31"/>
        <v>0.68451168726326361</v>
      </c>
    </row>
    <row r="127" spans="1:14">
      <c r="A127" s="2" t="s">
        <v>119</v>
      </c>
      <c r="B127" s="8" t="s">
        <v>155</v>
      </c>
      <c r="C127" s="5">
        <v>9.98</v>
      </c>
      <c r="D127" s="1">
        <v>1.81</v>
      </c>
      <c r="E127" s="1">
        <v>2</v>
      </c>
      <c r="G127" s="6">
        <v>9.5000000000000001E-2</v>
      </c>
      <c r="H127" s="1">
        <v>1.9330000000000001</v>
      </c>
      <c r="I127" s="1">
        <f t="shared" si="26"/>
        <v>0.56854973048341284</v>
      </c>
      <c r="J127" s="7">
        <f t="shared" si="27"/>
        <v>0.25855154337314745</v>
      </c>
      <c r="K127" s="7">
        <f t="shared" si="28"/>
        <v>0.25855154337314745</v>
      </c>
      <c r="L127" s="10">
        <f t="shared" si="29"/>
        <v>0.5171030867462949</v>
      </c>
      <c r="M127" s="10">
        <f t="shared" si="30"/>
        <v>0.67435617443603191</v>
      </c>
      <c r="N127" s="10">
        <f t="shared" si="31"/>
        <v>0.67435617443603191</v>
      </c>
    </row>
    <row r="128" spans="1:14">
      <c r="A128" s="2" t="s">
        <v>120</v>
      </c>
      <c r="B128" s="8" t="s">
        <v>155</v>
      </c>
      <c r="C128" s="5">
        <v>12.05</v>
      </c>
      <c r="D128" s="1">
        <v>1.76</v>
      </c>
      <c r="E128" s="1">
        <v>2</v>
      </c>
      <c r="G128" s="6">
        <v>0.12</v>
      </c>
      <c r="H128" s="1">
        <v>2.4089999999999998</v>
      </c>
      <c r="I128" s="1">
        <f t="shared" si="26"/>
        <v>0.70874330264985741</v>
      </c>
      <c r="J128" s="7">
        <f t="shared" si="27"/>
        <v>0.31439852905547672</v>
      </c>
      <c r="K128" s="7">
        <f t="shared" si="28"/>
        <v>0.31439852905547672</v>
      </c>
      <c r="L128" s="10">
        <f t="shared" si="29"/>
        <v>0.62879705811095343</v>
      </c>
      <c r="M128" s="10">
        <f t="shared" si="30"/>
        <v>0.66603303221386845</v>
      </c>
      <c r="N128" s="10">
        <f t="shared" si="31"/>
        <v>0.66603303221386845</v>
      </c>
    </row>
    <row r="129" spans="1:14" s="10" customFormat="1">
      <c r="A129" s="8" t="s">
        <v>169</v>
      </c>
      <c r="B129" s="8" t="s">
        <v>155</v>
      </c>
      <c r="C129" s="5">
        <v>12.98</v>
      </c>
      <c r="D129" s="1">
        <v>1.6879999999999999</v>
      </c>
      <c r="E129" s="1">
        <v>2</v>
      </c>
      <c r="F129" s="1"/>
      <c r="G129" s="6">
        <v>0.156</v>
      </c>
      <c r="H129" s="11" t="s">
        <v>162</v>
      </c>
      <c r="I129" s="1">
        <f t="shared" ref="I129" si="52">PI()*((E129/2)^2-(D129/2)^2)</f>
        <v>0.9037231091022544</v>
      </c>
      <c r="J129" s="7">
        <f t="shared" ref="J129" si="53">(PI()/4)*((E129/2)^4-(D129/2)^4)</f>
        <v>0.38686940343692938</v>
      </c>
      <c r="K129" s="7">
        <f t="shared" ref="K129" si="54">J129/(E129/2)</f>
        <v>0.38686940343692938</v>
      </c>
      <c r="L129" s="10">
        <f t="shared" ref="L129" si="55">2*J129</f>
        <v>0.77373880687385876</v>
      </c>
      <c r="M129" s="10">
        <f t="shared" ref="M129" si="56">SQRT(J129/I129)</f>
        <v>0.65428128507546346</v>
      </c>
      <c r="N129" s="10">
        <f t="shared" ref="N129" si="57">M129</f>
        <v>0.65428128507546346</v>
      </c>
    </row>
    <row r="130" spans="1:14">
      <c r="A130" s="2" t="s">
        <v>121</v>
      </c>
      <c r="B130" s="8" t="s">
        <v>155</v>
      </c>
      <c r="C130" s="5">
        <v>14.49</v>
      </c>
      <c r="D130" s="1">
        <v>1.6240000000000001</v>
      </c>
      <c r="E130" s="1">
        <v>2</v>
      </c>
      <c r="G130" s="6">
        <v>0.188</v>
      </c>
      <c r="H130" s="1">
        <v>3.6379999999999999</v>
      </c>
      <c r="I130" s="1">
        <f t="shared" si="26"/>
        <v>1.0702023870012844</v>
      </c>
      <c r="J130" s="7">
        <f t="shared" si="27"/>
        <v>0.4439584774140648</v>
      </c>
      <c r="K130" s="7">
        <f t="shared" si="28"/>
        <v>0.4439584774140648</v>
      </c>
      <c r="L130" s="10">
        <f t="shared" si="29"/>
        <v>0.8879169548281296</v>
      </c>
      <c r="M130" s="10">
        <f t="shared" si="30"/>
        <v>0.6440776350720463</v>
      </c>
      <c r="N130" s="10">
        <f t="shared" si="31"/>
        <v>0.6440776350720463</v>
      </c>
    </row>
    <row r="131" spans="1:14">
      <c r="A131" s="2" t="s">
        <v>122</v>
      </c>
      <c r="B131" s="8" t="s">
        <v>155</v>
      </c>
      <c r="C131" s="5">
        <v>9.7200000000000006</v>
      </c>
      <c r="D131" s="1">
        <v>2.0099999999999998</v>
      </c>
      <c r="E131" s="1">
        <v>2.25</v>
      </c>
      <c r="G131" s="6">
        <v>0.12</v>
      </c>
      <c r="H131" s="1">
        <v>2.73</v>
      </c>
      <c r="I131" s="1">
        <f t="shared" si="26"/>
        <v>0.802991082257552</v>
      </c>
      <c r="J131" s="7">
        <f t="shared" si="27"/>
        <v>0.45683166408484954</v>
      </c>
      <c r="K131" s="7">
        <f t="shared" si="28"/>
        <v>0.40607259029764403</v>
      </c>
      <c r="L131" s="10">
        <f t="shared" si="29"/>
        <v>0.91366332816969908</v>
      </c>
      <c r="M131" s="10">
        <f t="shared" si="30"/>
        <v>0.75426288520647755</v>
      </c>
      <c r="N131" s="10">
        <f t="shared" si="31"/>
        <v>0.75426288520647755</v>
      </c>
    </row>
    <row r="132" spans="1:14">
      <c r="A132" s="2" t="s">
        <v>123</v>
      </c>
      <c r="B132" s="8" t="s">
        <v>155</v>
      </c>
      <c r="C132" s="5">
        <v>29.8</v>
      </c>
      <c r="D132" s="1">
        <v>1.75</v>
      </c>
      <c r="E132" s="1">
        <v>2.25</v>
      </c>
      <c r="G132" s="6">
        <v>0.25</v>
      </c>
      <c r="H132" s="1">
        <v>5.34</v>
      </c>
      <c r="I132" s="1">
        <f t="shared" si="26"/>
        <v>1.5707963267948966</v>
      </c>
      <c r="J132" s="7">
        <f t="shared" si="27"/>
        <v>0.79767000970053337</v>
      </c>
      <c r="K132" s="7">
        <f t="shared" si="28"/>
        <v>0.70904000862269634</v>
      </c>
      <c r="L132" s="10">
        <f t="shared" si="29"/>
        <v>1.5953400194010667</v>
      </c>
      <c r="M132" s="10">
        <f t="shared" si="30"/>
        <v>0.7126096406869612</v>
      </c>
      <c r="N132" s="10">
        <f t="shared" si="31"/>
        <v>0.7126096406869612</v>
      </c>
    </row>
    <row r="133" spans="1:14">
      <c r="A133" s="2" t="s">
        <v>124</v>
      </c>
      <c r="B133" s="8" t="s">
        <v>155</v>
      </c>
      <c r="C133" s="5">
        <v>13.2</v>
      </c>
      <c r="D133" s="1">
        <v>2.2599999999999998</v>
      </c>
      <c r="E133" s="1">
        <v>2.5</v>
      </c>
      <c r="G133" s="6">
        <v>0.12</v>
      </c>
      <c r="H133" s="1">
        <v>3.05</v>
      </c>
      <c r="I133" s="1">
        <f t="shared" si="26"/>
        <v>0.89723886186524582</v>
      </c>
      <c r="J133" s="7">
        <f t="shared" si="27"/>
        <v>0.63690500609504475</v>
      </c>
      <c r="K133" s="7">
        <f t="shared" si="28"/>
        <v>0.50952400487603577</v>
      </c>
      <c r="L133" s="10">
        <f t="shared" si="29"/>
        <v>1.2738100121900895</v>
      </c>
      <c r="M133" s="10">
        <f t="shared" si="30"/>
        <v>0.84252596399161495</v>
      </c>
      <c r="N133" s="10">
        <f t="shared" si="31"/>
        <v>0.84252596399161495</v>
      </c>
    </row>
    <row r="134" spans="1:14">
      <c r="A134" s="2" t="s">
        <v>125</v>
      </c>
      <c r="B134" s="8" t="s">
        <v>155</v>
      </c>
      <c r="C134" s="5">
        <v>36.409999999999997</v>
      </c>
      <c r="D134" s="1">
        <v>2</v>
      </c>
      <c r="E134" s="1">
        <v>2.5</v>
      </c>
      <c r="G134" s="6">
        <v>0.25</v>
      </c>
      <c r="H134" s="1">
        <v>6.008</v>
      </c>
      <c r="I134" s="1">
        <f t="shared" si="26"/>
        <v>1.7671458676442586</v>
      </c>
      <c r="J134" s="7">
        <f t="shared" si="27"/>
        <v>1.1320778214596032</v>
      </c>
      <c r="K134" s="7">
        <f t="shared" si="28"/>
        <v>0.90566225716768256</v>
      </c>
      <c r="L134" s="10">
        <f t="shared" si="29"/>
        <v>2.2641556429192065</v>
      </c>
      <c r="M134" s="10">
        <f t="shared" si="30"/>
        <v>0.80039052967910607</v>
      </c>
      <c r="N134" s="10">
        <f t="shared" si="31"/>
        <v>0.80039052967910607</v>
      </c>
    </row>
    <row r="135" spans="1:14">
      <c r="A135" s="8" t="s">
        <v>131</v>
      </c>
      <c r="B135" s="8" t="s">
        <v>156</v>
      </c>
      <c r="C135" s="5">
        <v>8.77</v>
      </c>
      <c r="F135" s="1">
        <v>0.375</v>
      </c>
      <c r="G135" s="6">
        <v>3.5000000000000003E-2</v>
      </c>
      <c r="H135" s="11" t="s">
        <v>162</v>
      </c>
      <c r="I135" s="1">
        <f>F135^2-(F135-2*G135)^2</f>
        <v>4.7600000000000003E-2</v>
      </c>
      <c r="J135" s="7">
        <f>(F135^4-(F135-2*G135)^4)/12</f>
        <v>9.2681166666666679E-4</v>
      </c>
      <c r="K135" s="7">
        <f>J135/(F135/2)</f>
        <v>4.9429955555555559E-3</v>
      </c>
      <c r="L135" s="10">
        <f t="shared" ref="L135:L152" si="58">2*J135</f>
        <v>1.8536233333333336E-3</v>
      </c>
      <c r="M135" s="10">
        <f>SQRT(J135/I135)</f>
        <v>0.13953792793836856</v>
      </c>
      <c r="N135">
        <f>(F135/SQRT(2))/SQRT(6)</f>
        <v>0.10825317547305482</v>
      </c>
    </row>
    <row r="136" spans="1:14">
      <c r="A136" s="8" t="s">
        <v>132</v>
      </c>
      <c r="B136" s="8" t="s">
        <v>156</v>
      </c>
      <c r="C136" s="5">
        <v>7.05</v>
      </c>
      <c r="F136" s="1">
        <v>0.5</v>
      </c>
      <c r="G136" s="6">
        <v>3.5000000000000003E-2</v>
      </c>
      <c r="H136" s="9">
        <v>0.2213</v>
      </c>
      <c r="I136" s="1">
        <f t="shared" ref="I136:I152" si="59">F136^2-(F136-2*G136)^2</f>
        <v>6.5100000000000019E-2</v>
      </c>
      <c r="J136" s="7">
        <f t="shared" ref="J136:J152" si="60">(F136^4-(F136-2*G136)^4)/12</f>
        <v>2.3593325000000006E-3</v>
      </c>
      <c r="K136" s="7">
        <f t="shared" ref="K136:K152" si="61">J136/(F136/2)</f>
        <v>9.4373300000000025E-3</v>
      </c>
      <c r="L136" s="10">
        <f t="shared" si="58"/>
        <v>4.7186650000000012E-3</v>
      </c>
      <c r="M136" s="10">
        <f t="shared" ref="M136:M152" si="62">SQRT(J136/I136)</f>
        <v>0.19037244198325204</v>
      </c>
      <c r="N136" s="10">
        <f t="shared" ref="N136:N152" si="63">(F136/SQRT(2))/SQRT(6)</f>
        <v>0.14433756729740643</v>
      </c>
    </row>
    <row r="137" spans="1:14">
      <c r="A137" s="8" t="s">
        <v>133</v>
      </c>
      <c r="B137" s="8" t="s">
        <v>156</v>
      </c>
      <c r="C137" s="5">
        <v>6.5</v>
      </c>
      <c r="F137" s="1">
        <v>0.5</v>
      </c>
      <c r="G137" s="6">
        <v>4.9000000000000002E-2</v>
      </c>
      <c r="H137" s="9">
        <v>0.30049999999999999</v>
      </c>
      <c r="I137" s="1">
        <f t="shared" si="59"/>
        <v>8.8395999999999975E-2</v>
      </c>
      <c r="J137" s="7">
        <f t="shared" si="60"/>
        <v>3.0320122653333323E-3</v>
      </c>
      <c r="K137" s="7">
        <f t="shared" si="61"/>
        <v>1.2128049061333329E-2</v>
      </c>
      <c r="L137" s="10">
        <f t="shared" si="58"/>
        <v>6.0640245306666646E-3</v>
      </c>
      <c r="M137" s="10">
        <f t="shared" si="62"/>
        <v>0.18520349168774689</v>
      </c>
      <c r="N137" s="10">
        <f t="shared" si="63"/>
        <v>0.14433756729740643</v>
      </c>
    </row>
    <row r="138" spans="1:14" s="10" customFormat="1">
      <c r="A138" s="8" t="s">
        <v>157</v>
      </c>
      <c r="B138" s="8" t="s">
        <v>156</v>
      </c>
      <c r="C138" s="5">
        <v>7.28</v>
      </c>
      <c r="D138" s="1"/>
      <c r="E138" s="1"/>
      <c r="F138" s="1">
        <v>0.5</v>
      </c>
      <c r="G138" s="6">
        <v>9.5000000000000001E-2</v>
      </c>
      <c r="H138" s="11" t="s">
        <v>162</v>
      </c>
      <c r="I138" s="1">
        <f t="shared" ref="I138" si="64">F138^2-(F138-2*G138)^2</f>
        <v>0.15389999999999998</v>
      </c>
      <c r="J138" s="7">
        <f t="shared" ref="J138" si="65">(F138^4-(F138-2*G138)^4)/12</f>
        <v>4.4387324999999997E-3</v>
      </c>
      <c r="K138" s="7">
        <f t="shared" ref="K138" si="66">J138/(F138/2)</f>
        <v>1.7754929999999999E-2</v>
      </c>
      <c r="L138" s="10">
        <f t="shared" ref="L138" si="67">2*J138</f>
        <v>8.8774649999999993E-3</v>
      </c>
      <c r="M138" s="10">
        <f t="shared" ref="M138" si="68">SQRT(J138/I138)</f>
        <v>0.16982834470919944</v>
      </c>
      <c r="N138" s="10">
        <f t="shared" ref="N138" si="69">(F138/SQRT(2))/SQRT(6)</f>
        <v>0.14433756729740643</v>
      </c>
    </row>
    <row r="139" spans="1:14">
      <c r="A139" s="8" t="s">
        <v>134</v>
      </c>
      <c r="B139" s="8" t="s">
        <v>156</v>
      </c>
      <c r="C139" s="5">
        <v>6.76</v>
      </c>
      <c r="F139" s="1">
        <v>0.625</v>
      </c>
      <c r="G139" s="6">
        <v>3.5000000000000003E-2</v>
      </c>
      <c r="H139" s="9">
        <v>0.28079999999999999</v>
      </c>
      <c r="I139" s="1">
        <f t="shared" si="59"/>
        <v>8.2600000000000062E-2</v>
      </c>
      <c r="J139" s="7">
        <f t="shared" si="60"/>
        <v>4.8090408333333369E-3</v>
      </c>
      <c r="K139" s="7">
        <f t="shared" si="61"/>
        <v>1.5388930666666679E-2</v>
      </c>
      <c r="L139" s="10">
        <f t="shared" si="58"/>
        <v>9.6180816666666738E-3</v>
      </c>
      <c r="M139" s="10">
        <f t="shared" si="62"/>
        <v>0.24128993624545</v>
      </c>
      <c r="N139" s="10">
        <f t="shared" si="63"/>
        <v>0.18042195912175804</v>
      </c>
    </row>
    <row r="140" spans="1:14">
      <c r="A140" s="8" t="s">
        <v>135</v>
      </c>
      <c r="B140" s="8" t="s">
        <v>156</v>
      </c>
      <c r="C140" s="5">
        <v>5.72</v>
      </c>
      <c r="F140" s="1">
        <v>0.625</v>
      </c>
      <c r="G140" s="6">
        <v>4.9000000000000002E-2</v>
      </c>
      <c r="H140" s="9">
        <v>0.38379999999999997</v>
      </c>
      <c r="I140" s="1">
        <f t="shared" si="59"/>
        <v>0.112896</v>
      </c>
      <c r="J140" s="7">
        <f t="shared" si="60"/>
        <v>6.2878744319999997E-3</v>
      </c>
      <c r="K140" s="7">
        <f t="shared" si="61"/>
        <v>2.0121198182399998E-2</v>
      </c>
      <c r="L140" s="10">
        <f t="shared" si="58"/>
        <v>1.2575748863999999E-2</v>
      </c>
      <c r="M140" s="10">
        <f t="shared" si="62"/>
        <v>0.23600035310708048</v>
      </c>
      <c r="N140" s="10">
        <f t="shared" si="63"/>
        <v>0.18042195912175804</v>
      </c>
    </row>
    <row r="141" spans="1:14">
      <c r="A141" s="8" t="s">
        <v>136</v>
      </c>
      <c r="B141" s="8" t="s">
        <v>156</v>
      </c>
      <c r="C141" s="5">
        <v>6.5</v>
      </c>
      <c r="F141" s="1">
        <v>0.625</v>
      </c>
      <c r="G141" s="6">
        <v>6.5000000000000002E-2</v>
      </c>
      <c r="H141" s="9">
        <v>0.495</v>
      </c>
      <c r="I141" s="1">
        <f t="shared" si="59"/>
        <v>0.14560000000000001</v>
      </c>
      <c r="J141" s="7">
        <f t="shared" si="60"/>
        <v>7.7125533333333336E-3</v>
      </c>
      <c r="K141" s="7">
        <f t="shared" si="61"/>
        <v>2.4680170666666668E-2</v>
      </c>
      <c r="L141" s="10">
        <f t="shared" si="58"/>
        <v>1.5425106666666667E-2</v>
      </c>
      <c r="M141" s="10">
        <f t="shared" si="62"/>
        <v>0.23015393399490988</v>
      </c>
      <c r="N141" s="10">
        <f>(F141/SQRT(2))/SQRT(6)</f>
        <v>0.18042195912175804</v>
      </c>
    </row>
    <row r="142" spans="1:14">
      <c r="A142" s="8" t="s">
        <v>137</v>
      </c>
      <c r="B142" s="8" t="s">
        <v>156</v>
      </c>
      <c r="C142" s="5">
        <v>6.28</v>
      </c>
      <c r="F142" s="1">
        <v>0.75</v>
      </c>
      <c r="G142" s="6">
        <v>3.5000000000000003E-2</v>
      </c>
      <c r="H142" s="9">
        <v>0.34029999999999999</v>
      </c>
      <c r="I142" s="1">
        <f t="shared" si="59"/>
        <v>0.10010000000000008</v>
      </c>
      <c r="J142" s="7">
        <f t="shared" si="60"/>
        <v>8.549374166666672E-3</v>
      </c>
      <c r="K142" s="7">
        <f t="shared" si="61"/>
        <v>2.2798331111111125E-2</v>
      </c>
      <c r="L142" s="10">
        <f t="shared" si="58"/>
        <v>1.7098748333333344E-2</v>
      </c>
      <c r="M142" s="10">
        <f t="shared" si="62"/>
        <v>0.29224704161605009</v>
      </c>
      <c r="N142" s="10">
        <f t="shared" si="63"/>
        <v>0.21650635094610965</v>
      </c>
    </row>
    <row r="143" spans="1:14">
      <c r="A143" s="8" t="s">
        <v>138</v>
      </c>
      <c r="B143" s="8" t="s">
        <v>156</v>
      </c>
      <c r="C143" s="5">
        <v>9.1199999999999992</v>
      </c>
      <c r="F143" s="1">
        <v>0.75</v>
      </c>
      <c r="G143" s="6">
        <v>4.9000000000000002E-2</v>
      </c>
      <c r="H143" s="9">
        <v>0.46710000000000002</v>
      </c>
      <c r="I143" s="1">
        <f t="shared" si="59"/>
        <v>0.13739599999999996</v>
      </c>
      <c r="J143" s="7">
        <f t="shared" si="60"/>
        <v>1.1307736598666664E-2</v>
      </c>
      <c r="K143" s="7">
        <f t="shared" si="61"/>
        <v>3.0153964263111104E-2</v>
      </c>
      <c r="L143" s="10">
        <f t="shared" si="58"/>
        <v>2.2615473197333327E-2</v>
      </c>
      <c r="M143" s="10">
        <f t="shared" si="62"/>
        <v>0.28688034671851143</v>
      </c>
      <c r="N143" s="10">
        <f t="shared" si="63"/>
        <v>0.21650635094610965</v>
      </c>
    </row>
    <row r="144" spans="1:14">
      <c r="A144" s="8" t="s">
        <v>139</v>
      </c>
      <c r="B144" s="8" t="s">
        <v>156</v>
      </c>
      <c r="C144" s="5">
        <v>8.82</v>
      </c>
      <c r="F144" s="1">
        <v>0.75</v>
      </c>
      <c r="G144" s="6">
        <v>5.8000000000000003E-2</v>
      </c>
      <c r="H144" s="9">
        <v>0.5454</v>
      </c>
      <c r="I144" s="1">
        <f t="shared" si="59"/>
        <v>0.16054399999999996</v>
      </c>
      <c r="J144" s="7">
        <f t="shared" si="60"/>
        <v>1.2903135338666665E-2</v>
      </c>
      <c r="K144" s="7">
        <f t="shared" si="61"/>
        <v>3.4408360903111106E-2</v>
      </c>
      <c r="L144" s="10">
        <f t="shared" si="58"/>
        <v>2.5806270677333331E-2</v>
      </c>
      <c r="M144" s="10">
        <f t="shared" si="62"/>
        <v>0.28349838329932914</v>
      </c>
      <c r="N144" s="10">
        <f t="shared" si="63"/>
        <v>0.21650635094610965</v>
      </c>
    </row>
    <row r="145" spans="1:14">
      <c r="A145" s="8" t="s">
        <v>140</v>
      </c>
      <c r="B145" s="8" t="s">
        <v>156</v>
      </c>
      <c r="C145" s="5">
        <v>9.5500000000000007</v>
      </c>
      <c r="F145" s="1">
        <v>0.75</v>
      </c>
      <c r="G145" s="6">
        <v>6.5000000000000002E-2</v>
      </c>
      <c r="H145" s="9">
        <v>0.60550000000000004</v>
      </c>
      <c r="I145" s="1">
        <f t="shared" si="59"/>
        <v>0.17809999999999998</v>
      </c>
      <c r="J145" s="7">
        <f t="shared" si="60"/>
        <v>1.4053574166666666E-2</v>
      </c>
      <c r="K145" s="7">
        <f t="shared" si="61"/>
        <v>3.7476197777777775E-2</v>
      </c>
      <c r="L145" s="10">
        <f t="shared" si="58"/>
        <v>2.8107148333333332E-2</v>
      </c>
      <c r="M145" s="10">
        <f t="shared" si="62"/>
        <v>0.28090627143823849</v>
      </c>
      <c r="N145" s="10">
        <f t="shared" si="63"/>
        <v>0.21650635094610965</v>
      </c>
    </row>
    <row r="146" spans="1:14" s="10" customFormat="1">
      <c r="A146" s="8" t="s">
        <v>158</v>
      </c>
      <c r="B146" s="8" t="s">
        <v>156</v>
      </c>
      <c r="C146" s="5">
        <v>8.18</v>
      </c>
      <c r="D146" s="1"/>
      <c r="E146" s="1"/>
      <c r="F146" s="1">
        <v>0.875</v>
      </c>
      <c r="G146" s="6">
        <v>3.5000000000000003E-2</v>
      </c>
      <c r="H146" s="11" t="s">
        <v>162</v>
      </c>
      <c r="I146" s="1">
        <f t="shared" ref="I146" si="70">F146^2-(F146-2*G146)^2</f>
        <v>0.11760000000000015</v>
      </c>
      <c r="J146" s="7">
        <f t="shared" ref="J146" si="71">(F146^4-(F146-2*G146)^4)/12</f>
        <v>1.3853770000000015E-2</v>
      </c>
      <c r="K146" s="7">
        <f t="shared" ref="K146" si="72">J146/(F146/2)</f>
        <v>3.1665760000000036E-2</v>
      </c>
      <c r="L146" s="10">
        <f t="shared" ref="L146" si="73">2*J146</f>
        <v>2.770754000000003E-2</v>
      </c>
      <c r="M146" s="10">
        <f t="shared" ref="M146" si="74">SQRT(J146/I146)</f>
        <v>0.3432261159449651</v>
      </c>
      <c r="N146" s="10">
        <f t="shared" ref="N146" si="75">(F146/SQRT(2))/SQRT(6)</f>
        <v>0.25259074277046129</v>
      </c>
    </row>
    <row r="147" spans="1:14">
      <c r="A147" s="8" t="s">
        <v>141</v>
      </c>
      <c r="B147" s="8" t="s">
        <v>156</v>
      </c>
      <c r="C147" s="5">
        <v>5.46</v>
      </c>
      <c r="F147" s="1">
        <v>0.875</v>
      </c>
      <c r="G147" s="6">
        <v>4.9000000000000002E-2</v>
      </c>
      <c r="H147" s="9">
        <v>0.5504</v>
      </c>
      <c r="I147" s="1">
        <f t="shared" si="59"/>
        <v>0.16189599999999993</v>
      </c>
      <c r="J147" s="7">
        <f t="shared" si="60"/>
        <v>1.8474411265333324E-2</v>
      </c>
      <c r="K147" s="7">
        <f t="shared" si="61"/>
        <v>4.2227225749333311E-2</v>
      </c>
      <c r="L147" s="10">
        <f t="shared" si="58"/>
        <v>3.6948822530666649E-2</v>
      </c>
      <c r="M147" s="10">
        <f t="shared" si="62"/>
        <v>0.33780591074363003</v>
      </c>
      <c r="N147" s="10">
        <f t="shared" si="63"/>
        <v>0.25259074277046129</v>
      </c>
    </row>
    <row r="148" spans="1:14">
      <c r="A148" s="8" t="s">
        <v>142</v>
      </c>
      <c r="B148" s="8" t="s">
        <v>156</v>
      </c>
      <c r="C148" s="5">
        <v>6.36</v>
      </c>
      <c r="F148" s="1">
        <v>0.875</v>
      </c>
      <c r="G148" s="6">
        <v>6.5000000000000002E-2</v>
      </c>
      <c r="H148" s="11" t="s">
        <v>162</v>
      </c>
      <c r="I148" s="1">
        <f t="shared" si="59"/>
        <v>0.21060000000000001</v>
      </c>
      <c r="J148" s="7">
        <f t="shared" si="60"/>
        <v>2.31774075E-2</v>
      </c>
      <c r="K148" s="7">
        <f t="shared" si="61"/>
        <v>5.2976931428571426E-2</v>
      </c>
      <c r="L148" s="10">
        <f t="shared" si="58"/>
        <v>4.6354815000000001E-2</v>
      </c>
      <c r="M148" s="10">
        <f t="shared" si="62"/>
        <v>0.33174412830774663</v>
      </c>
      <c r="N148" s="10">
        <f t="shared" si="63"/>
        <v>0.25259074277046129</v>
      </c>
    </row>
    <row r="149" spans="1:14">
      <c r="A149" s="8" t="s">
        <v>143</v>
      </c>
      <c r="B149" s="8" t="s">
        <v>156</v>
      </c>
      <c r="C149" s="5">
        <v>8.26</v>
      </c>
      <c r="F149" s="1">
        <v>1</v>
      </c>
      <c r="G149" s="6">
        <v>3.5000000000000003E-2</v>
      </c>
      <c r="H149" s="9">
        <v>0.45929999999999999</v>
      </c>
      <c r="I149" s="1">
        <f t="shared" si="59"/>
        <v>0.13510000000000011</v>
      </c>
      <c r="J149" s="7">
        <f t="shared" si="60"/>
        <v>2.0995665833333354E-2</v>
      </c>
      <c r="K149" s="7">
        <f t="shared" si="61"/>
        <v>4.1991331666666708E-2</v>
      </c>
      <c r="L149" s="10">
        <f t="shared" si="58"/>
        <v>4.1991331666666708E-2</v>
      </c>
      <c r="M149" s="10">
        <f t="shared" si="62"/>
        <v>0.39421863646120708</v>
      </c>
      <c r="N149" s="10">
        <f t="shared" si="63"/>
        <v>0.28867513459481287</v>
      </c>
    </row>
    <row r="150" spans="1:14">
      <c r="A150" s="8" t="s">
        <v>144</v>
      </c>
      <c r="B150" s="8" t="s">
        <v>156</v>
      </c>
      <c r="C150" s="5">
        <v>5.2</v>
      </c>
      <c r="F150" s="1">
        <v>1</v>
      </c>
      <c r="G150" s="6">
        <v>4.9000000000000002E-2</v>
      </c>
      <c r="H150" s="9">
        <v>0.63370000000000004</v>
      </c>
      <c r="I150" s="1">
        <f t="shared" si="59"/>
        <v>0.18639600000000001</v>
      </c>
      <c r="J150" s="7">
        <f t="shared" si="60"/>
        <v>2.8170710932000003E-2</v>
      </c>
      <c r="K150" s="7">
        <f t="shared" si="61"/>
        <v>5.6341421864000006E-2</v>
      </c>
      <c r="L150" s="10">
        <f t="shared" si="58"/>
        <v>5.6341421864000006E-2</v>
      </c>
      <c r="M150" s="10">
        <f t="shared" si="62"/>
        <v>0.38875913708447635</v>
      </c>
      <c r="N150" s="10">
        <f t="shared" si="63"/>
        <v>0.28867513459481287</v>
      </c>
    </row>
    <row r="151" spans="1:14" s="10" customFormat="1">
      <c r="A151" s="8" t="s">
        <v>159</v>
      </c>
      <c r="B151" s="8" t="s">
        <v>156</v>
      </c>
      <c r="C151" s="5">
        <v>9.6199999999999992</v>
      </c>
      <c r="D151" s="1"/>
      <c r="E151" s="1"/>
      <c r="F151" s="1">
        <v>1</v>
      </c>
      <c r="G151" s="6">
        <v>5.8000000000000003E-2</v>
      </c>
      <c r="H151" s="11" t="s">
        <v>162</v>
      </c>
      <c r="I151" s="1">
        <f t="shared" ref="I151" si="76">F151^2-(F151-2*G151)^2</f>
        <v>0.21854399999999996</v>
      </c>
      <c r="J151" s="7">
        <f t="shared" ref="J151" si="77">(F151^4-(F151-2*G151)^4)/12</f>
        <v>3.2443876671999994E-2</v>
      </c>
      <c r="K151" s="7">
        <f t="shared" ref="K151" si="78">J151/(F151/2)</f>
        <v>6.4887753343999988E-2</v>
      </c>
      <c r="L151" s="10">
        <f t="shared" ref="L151" si="79">2*J151</f>
        <v>6.4887753343999988E-2</v>
      </c>
      <c r="M151" s="10">
        <f t="shared" ref="M151" si="80">SQRT(J151/I151)</f>
        <v>0.3852981529499806</v>
      </c>
      <c r="N151" s="10">
        <f t="shared" ref="N151" si="81">(F151/SQRT(2))/SQRT(6)</f>
        <v>0.28867513459481287</v>
      </c>
    </row>
    <row r="152" spans="1:14">
      <c r="A152" s="8" t="s">
        <v>145</v>
      </c>
      <c r="B152" s="8" t="s">
        <v>156</v>
      </c>
      <c r="C152" s="5">
        <v>8.58</v>
      </c>
      <c r="F152" s="1">
        <v>1</v>
      </c>
      <c r="G152" s="6">
        <v>6.5000000000000002E-2</v>
      </c>
      <c r="H152" s="9">
        <v>0.82650000000000001</v>
      </c>
      <c r="I152" s="1">
        <f t="shared" si="59"/>
        <v>0.24309999999999998</v>
      </c>
      <c r="J152" s="7">
        <f t="shared" si="60"/>
        <v>3.5591865833333326E-2</v>
      </c>
      <c r="K152" s="7">
        <f t="shared" si="61"/>
        <v>7.1183731666666653E-2</v>
      </c>
      <c r="L152" s="10">
        <f t="shared" si="58"/>
        <v>7.1183731666666653E-2</v>
      </c>
      <c r="M152" s="10">
        <f t="shared" si="62"/>
        <v>0.38263341899699943</v>
      </c>
      <c r="N152" s="10">
        <f t="shared" si="63"/>
        <v>0.28867513459481287</v>
      </c>
    </row>
    <row r="153" spans="1:14">
      <c r="A153" s="8" t="s">
        <v>160</v>
      </c>
      <c r="B153" s="8" t="s">
        <v>156</v>
      </c>
      <c r="C153" s="5">
        <v>6.33</v>
      </c>
      <c r="F153" s="1">
        <v>1.125</v>
      </c>
      <c r="G153" s="6">
        <v>4.9000000000000002E-2</v>
      </c>
      <c r="H153" s="11" t="s">
        <v>162</v>
      </c>
      <c r="I153" s="1">
        <f t="shared" ref="I153:I154" si="82">F153^2-(F153-2*G153)^2</f>
        <v>0.21089600000000019</v>
      </c>
      <c r="J153" s="7">
        <f t="shared" ref="J153:J154" si="83">(F153^4-(F153-2*G153)^4)/12</f>
        <v>4.0779448098666703E-2</v>
      </c>
      <c r="K153" s="7">
        <f t="shared" ref="K153:K154" si="84">J153/(F153/2)</f>
        <v>7.2496796619851922E-2</v>
      </c>
      <c r="L153" s="10">
        <f t="shared" ref="L153:L154" si="85">2*J153</f>
        <v>8.1558896197333405E-2</v>
      </c>
      <c r="M153" s="10">
        <f t="shared" ref="M153:M154" si="86">SQRT(J153/I153)</f>
        <v>0.43973040983463185</v>
      </c>
      <c r="N153" s="10">
        <f t="shared" ref="N153:N154" si="87">(F153/SQRT(2))/SQRT(6)</f>
        <v>0.3247595264191645</v>
      </c>
    </row>
    <row r="154" spans="1:14">
      <c r="A154" s="8" t="s">
        <v>161</v>
      </c>
      <c r="B154" s="8" t="s">
        <v>156</v>
      </c>
      <c r="C154" s="5">
        <v>8.56</v>
      </c>
      <c r="F154" s="1">
        <v>1.125</v>
      </c>
      <c r="G154" s="6">
        <v>5.8000000000000003E-2</v>
      </c>
      <c r="H154" s="11" t="s">
        <v>162</v>
      </c>
      <c r="I154" s="1">
        <f t="shared" si="82"/>
        <v>0.24754400000000021</v>
      </c>
      <c r="J154" s="7">
        <f t="shared" si="83"/>
        <v>4.7109809838666694E-2</v>
      </c>
      <c r="K154" s="7">
        <f t="shared" si="84"/>
        <v>8.3750773046518567E-2</v>
      </c>
      <c r="L154" s="10">
        <f t="shared" si="85"/>
        <v>9.4219619677333388E-2</v>
      </c>
      <c r="M154" s="10">
        <f t="shared" si="86"/>
        <v>0.43624400664459939</v>
      </c>
      <c r="N154" s="10">
        <f t="shared" si="87"/>
        <v>0.3247595264191645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G9" sqref="G9"/>
    </sheetView>
  </sheetViews>
  <sheetFormatPr defaultRowHeight="15"/>
  <sheetData>
    <row r="1" spans="1:1">
      <c r="A1" s="10" t="s">
        <v>170</v>
      </c>
    </row>
    <row r="2" spans="1:1">
      <c r="A2" s="10" t="s">
        <v>171</v>
      </c>
    </row>
    <row r="3" spans="1:1">
      <c r="A3" s="10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Tubing</vt:lpstr>
      <vt:lpstr>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Giffin</dc:creator>
  <cp:lastModifiedBy>Brian Giffin</cp:lastModifiedBy>
  <dcterms:created xsi:type="dcterms:W3CDTF">2013-06-29T20:38:20Z</dcterms:created>
  <dcterms:modified xsi:type="dcterms:W3CDTF">2014-07-29T03:30:23Z</dcterms:modified>
</cp:coreProperties>
</file>