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2fc3697b931d53/11. Excel/"/>
    </mc:Choice>
  </mc:AlternateContent>
  <xr:revisionPtr revIDLastSave="312" documentId="8_{CE97B591-7C4F-4748-BA7B-EDDFE78D64B3}" xr6:coauthVersionLast="47" xr6:coauthVersionMax="47" xr10:uidLastSave="{93E19411-FF0F-42BE-B66A-75F0C3A3BB94}"/>
  <bookViews>
    <workbookView xWindow="7530" yWindow="960" windowWidth="16695" windowHeight="13515" xr2:uid="{26DBE716-C780-4CA9-A177-C589AA018253}"/>
  </bookViews>
  <sheets>
    <sheet name="Sheet1" sheetId="1" r:id="rId1"/>
  </sheets>
  <definedNames>
    <definedName name="a">Sheet1!$C$3</definedName>
    <definedName name="b">Sheet1!$C$4</definedName>
    <definedName name="c_">Sheet1!$C$5</definedName>
    <definedName name="d">Sheet1!$C$6</definedName>
    <definedName name="day">Sheet1!$C$10</definedName>
    <definedName name="e">Sheet1!$C$7</definedName>
    <definedName name="month">Sheet1!$C$9</definedName>
    <definedName name="year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6" i="1"/>
  <c r="C5" i="1"/>
  <c r="C6" i="1" s="1"/>
  <c r="C4" i="1"/>
  <c r="C3" i="1"/>
  <c r="C7" i="1" l="1"/>
  <c r="C8" i="1" s="1"/>
  <c r="C9" i="1" s="1"/>
  <c r="C10" i="1" l="1"/>
  <c r="C11" i="1" s="1"/>
  <c r="C12" i="1" s="1"/>
</calcChain>
</file>

<file path=xl/sharedStrings.xml><?xml version="1.0" encoding="utf-8"?>
<sst xmlns="http://schemas.openxmlformats.org/spreadsheetml/2006/main" count="21" uniqueCount="20">
  <si>
    <t>Variable</t>
  </si>
  <si>
    <t>Expression</t>
  </si>
  <si>
    <t>Easter Day (Julian calendar)</t>
  </si>
  <si>
    <t>Gregorian calendar equivalent</t>
  </si>
  <si>
    <t>a</t>
  </si>
  <si>
    <t>b</t>
  </si>
  <si>
    <t>c</t>
  </si>
  <si>
    <t>d</t>
  </si>
  <si>
    <t>e</t>
  </si>
  <si>
    <t>Y mod 4</t>
  </si>
  <si>
    <t>Y mod 7</t>
  </si>
  <si>
    <t>Y mod 19</t>
  </si>
  <si>
    <t>(19c + 15) mod 30</t>
  </si>
  <si>
    <t>(2a + 4b − d + 34) mod 7</t>
  </si>
  <si>
    <t>d + e + 114</t>
  </si>
  <si>
    <t>⌊d + e + 114/31⌋</t>
  </si>
  <si>
    <t>((d + e + 114) mod 31) + 1</t>
  </si>
  <si>
    <t>month</t>
  </si>
  <si>
    <t>day</t>
  </si>
  <si>
    <t>https://en.wikipedia.org/wiki/Date_of_Easter#Meeus's_Julian_algorithmhttps://en.wikipedia.org/wiki/Date_of_Easter#Meeus's_Julian_algorithm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</si>
</sst>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C$1" max="2099" min="1900" page="10" val="202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266700</xdr:colOff>
          <xdr:row>2</xdr:row>
          <xdr:rowOff>171450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Date_of_Easter" TargetMode="Externa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BFFB-67CB-4E83-93AC-6BA790671E56}">
  <dimension ref="A1:I42"/>
  <sheetViews>
    <sheetView tabSelected="1" workbookViewId="0">
      <selection activeCell="G8" sqref="G8"/>
    </sheetView>
  </sheetViews>
  <sheetFormatPr defaultRowHeight="15" x14ac:dyDescent="0.25"/>
  <cols>
    <col min="2" max="2" width="28.140625" bestFit="1" customWidth="1"/>
    <col min="3" max="4" width="22.85546875" bestFit="1" customWidth="1"/>
    <col min="8" max="8" width="10" bestFit="1" customWidth="1"/>
  </cols>
  <sheetData>
    <row r="1" spans="2:9" x14ac:dyDescent="0.25">
      <c r="C1">
        <v>2024</v>
      </c>
    </row>
    <row r="2" spans="2:9" x14ac:dyDescent="0.25">
      <c r="B2" t="s">
        <v>0</v>
      </c>
      <c r="C2" t="s">
        <v>1</v>
      </c>
      <c r="D2" t="s">
        <v>1</v>
      </c>
    </row>
    <row r="3" spans="2:9" x14ac:dyDescent="0.25">
      <c r="B3" t="s">
        <v>4</v>
      </c>
      <c r="C3">
        <f>MOD(year,4)</f>
        <v>0</v>
      </c>
      <c r="D3" t="s">
        <v>9</v>
      </c>
    </row>
    <row r="4" spans="2:9" x14ac:dyDescent="0.25">
      <c r="B4" t="s">
        <v>5</v>
      </c>
      <c r="C4">
        <f>MOD(year,7)</f>
        <v>1</v>
      </c>
      <c r="D4" t="s">
        <v>10</v>
      </c>
    </row>
    <row r="5" spans="2:9" x14ac:dyDescent="0.25">
      <c r="B5" t="s">
        <v>6</v>
      </c>
      <c r="C5">
        <f>MOD(year,19)</f>
        <v>10</v>
      </c>
      <c r="D5" t="s">
        <v>11</v>
      </c>
    </row>
    <row r="6" spans="2:9" x14ac:dyDescent="0.25">
      <c r="B6" t="s">
        <v>7</v>
      </c>
      <c r="C6">
        <f>MOD(19*c_+15,30)</f>
        <v>25</v>
      </c>
      <c r="D6" t="s">
        <v>12</v>
      </c>
    </row>
    <row r="7" spans="2:9" x14ac:dyDescent="0.25">
      <c r="B7" t="s">
        <v>8</v>
      </c>
      <c r="C7">
        <f>MOD(2*a+4*b-d+34,7)</f>
        <v>6</v>
      </c>
      <c r="D7" t="s">
        <v>13</v>
      </c>
    </row>
    <row r="8" spans="2:9" x14ac:dyDescent="0.25">
      <c r="C8">
        <f>d+e+114</f>
        <v>145</v>
      </c>
      <c r="D8" t="s">
        <v>14</v>
      </c>
    </row>
    <row r="9" spans="2:9" x14ac:dyDescent="0.25">
      <c r="B9" t="s">
        <v>17</v>
      </c>
      <c r="C9">
        <f>QUOTIENT(C8,31)</f>
        <v>4</v>
      </c>
      <c r="D9" t="s">
        <v>15</v>
      </c>
    </row>
    <row r="10" spans="2:9" x14ac:dyDescent="0.25">
      <c r="B10" t="s">
        <v>18</v>
      </c>
      <c r="C10">
        <f>MOD(d+e+114,31)+1</f>
        <v>22</v>
      </c>
      <c r="D10" t="s">
        <v>16</v>
      </c>
    </row>
    <row r="11" spans="2:9" x14ac:dyDescent="0.25">
      <c r="B11" t="s">
        <v>2</v>
      </c>
      <c r="C11" s="1">
        <f>DATE(year,month,day)</f>
        <v>45404</v>
      </c>
      <c r="E11" s="3"/>
      <c r="F11" s="3"/>
      <c r="G11" s="3"/>
      <c r="I11" s="3"/>
    </row>
    <row r="12" spans="2:9" x14ac:dyDescent="0.25">
      <c r="B12" t="s">
        <v>3</v>
      </c>
      <c r="C12" s="2">
        <f>C11+13</f>
        <v>45417</v>
      </c>
      <c r="E12" s="3"/>
      <c r="F12" s="3"/>
      <c r="G12" s="3"/>
      <c r="I12" s="3"/>
    </row>
    <row r="14" spans="2:9" x14ac:dyDescent="0.25">
      <c r="B14" s="4" t="s">
        <v>19</v>
      </c>
    </row>
    <row r="16" spans="2:9" x14ac:dyDescent="0.25">
      <c r="B16">
        <v>2024</v>
      </c>
      <c r="C16" s="2">
        <f>_xlfn.LET(
_xlpm.y,B16,
_xlpm.a,MOD(_xlpm.y,4),
_xlpm.b,MOD(_xlpm.y,7),
_xlpm.c,MOD(_xlpm.y,19),
_xlpm.d,MOD(19*_xlpm.c+15,30),
_xlpm.e,MOD(2*_xlpm.a+4*_xlpm.b-_xlpm.d+34,7),
_xlpm.f,(_xlpm.d+_xlpm.e+114),
_xlpm.m,QUOTIENT(_xlpm.f,31),
_xlpm.date,MOD(_xlpm.f,31)+1,
DATE(_xlpm.y,_xlpm.m,_xlpm.date)+13)</f>
        <v>45417</v>
      </c>
    </row>
    <row r="17" spans="2:3" x14ac:dyDescent="0.25">
      <c r="B17">
        <v>2025</v>
      </c>
      <c r="C17" s="2">
        <f t="shared" ref="C17:C42" si="0">_xlfn.LET(
_xlpm.y,B17,
_xlpm.a,MOD(_xlpm.y,4),
_xlpm.b,MOD(_xlpm.y,7),
_xlpm.c,MOD(_xlpm.y,19),
_xlpm.d,MOD(19*_xlpm.c+15,30),
_xlpm.e,MOD(2*_xlpm.a+4*_xlpm.b-_xlpm.d+34,7),
_xlpm.f,(_xlpm.d+_xlpm.e+114),
_xlpm.m,QUOTIENT(_xlpm.f,31),
_xlpm.date,MOD(_xlpm.f,31)+1,
DATE(_xlpm.y,_xlpm.m,_xlpm.date)+13)</f>
        <v>45767</v>
      </c>
    </row>
    <row r="18" spans="2:3" x14ac:dyDescent="0.25">
      <c r="B18">
        <v>2026</v>
      </c>
      <c r="C18" s="2">
        <f t="shared" si="0"/>
        <v>46124</v>
      </c>
    </row>
    <row r="19" spans="2:3" x14ac:dyDescent="0.25">
      <c r="B19">
        <v>2027</v>
      </c>
      <c r="C19" s="2">
        <f t="shared" si="0"/>
        <v>46509</v>
      </c>
    </row>
    <row r="20" spans="2:3" x14ac:dyDescent="0.25">
      <c r="B20">
        <v>2028</v>
      </c>
      <c r="C20" s="2">
        <f t="shared" si="0"/>
        <v>46859</v>
      </c>
    </row>
    <row r="21" spans="2:3" x14ac:dyDescent="0.25">
      <c r="B21">
        <v>2029</v>
      </c>
      <c r="C21" s="2">
        <f t="shared" si="0"/>
        <v>47216</v>
      </c>
    </row>
    <row r="22" spans="2:3" x14ac:dyDescent="0.25">
      <c r="B22">
        <v>2030</v>
      </c>
      <c r="C22" s="2">
        <f t="shared" si="0"/>
        <v>47601</v>
      </c>
    </row>
    <row r="23" spans="2:3" x14ac:dyDescent="0.25">
      <c r="B23">
        <v>2031</v>
      </c>
      <c r="C23" s="2">
        <f t="shared" si="0"/>
        <v>47951</v>
      </c>
    </row>
    <row r="24" spans="2:3" x14ac:dyDescent="0.25">
      <c r="B24">
        <v>2032</v>
      </c>
      <c r="C24" s="2">
        <f t="shared" si="0"/>
        <v>48336</v>
      </c>
    </row>
    <row r="25" spans="2:3" x14ac:dyDescent="0.25">
      <c r="B25">
        <v>2033</v>
      </c>
      <c r="C25" s="2">
        <f t="shared" si="0"/>
        <v>48693</v>
      </c>
    </row>
    <row r="26" spans="2:3" x14ac:dyDescent="0.25">
      <c r="B26">
        <v>2034</v>
      </c>
      <c r="C26" s="2">
        <f t="shared" si="0"/>
        <v>49043</v>
      </c>
    </row>
    <row r="27" spans="2:3" x14ac:dyDescent="0.25">
      <c r="B27">
        <v>2035</v>
      </c>
      <c r="C27" s="2">
        <f t="shared" si="0"/>
        <v>49428</v>
      </c>
    </row>
    <row r="28" spans="2:3" x14ac:dyDescent="0.25">
      <c r="B28">
        <v>2036</v>
      </c>
      <c r="C28" s="2">
        <f t="shared" si="0"/>
        <v>49785</v>
      </c>
    </row>
    <row r="29" spans="2:3" x14ac:dyDescent="0.25">
      <c r="B29">
        <v>2037</v>
      </c>
      <c r="C29" s="2">
        <f t="shared" si="0"/>
        <v>50135</v>
      </c>
    </row>
    <row r="30" spans="2:3" x14ac:dyDescent="0.25">
      <c r="B30">
        <v>2038</v>
      </c>
      <c r="C30" s="2">
        <f t="shared" si="0"/>
        <v>50520</v>
      </c>
    </row>
    <row r="31" spans="2:3" x14ac:dyDescent="0.25">
      <c r="B31">
        <v>2039</v>
      </c>
      <c r="C31" s="2">
        <f t="shared" si="0"/>
        <v>50877</v>
      </c>
    </row>
    <row r="32" spans="2:3" x14ac:dyDescent="0.25">
      <c r="B32">
        <v>2040</v>
      </c>
      <c r="C32" s="2">
        <f t="shared" si="0"/>
        <v>51262</v>
      </c>
    </row>
    <row r="33" spans="2:3" x14ac:dyDescent="0.25">
      <c r="B33">
        <v>2041</v>
      </c>
      <c r="C33" s="2">
        <f t="shared" si="0"/>
        <v>51612</v>
      </c>
    </row>
    <row r="34" spans="2:3" x14ac:dyDescent="0.25">
      <c r="B34">
        <v>2042</v>
      </c>
      <c r="C34" s="2">
        <f t="shared" si="0"/>
        <v>51969</v>
      </c>
    </row>
    <row r="35" spans="2:3" x14ac:dyDescent="0.25">
      <c r="B35">
        <v>2043</v>
      </c>
      <c r="C35" s="2">
        <f t="shared" si="0"/>
        <v>52354</v>
      </c>
    </row>
    <row r="36" spans="2:3" x14ac:dyDescent="0.25">
      <c r="B36">
        <v>2044</v>
      </c>
      <c r="C36" s="2">
        <f t="shared" si="0"/>
        <v>52711</v>
      </c>
    </row>
    <row r="37" spans="2:3" x14ac:dyDescent="0.25">
      <c r="B37">
        <v>2045</v>
      </c>
      <c r="C37" s="2">
        <f t="shared" si="0"/>
        <v>53061</v>
      </c>
    </row>
    <row r="38" spans="2:3" x14ac:dyDescent="0.25">
      <c r="B38">
        <v>2046</v>
      </c>
      <c r="C38" s="2">
        <f t="shared" si="0"/>
        <v>53446</v>
      </c>
    </row>
    <row r="39" spans="2:3" x14ac:dyDescent="0.25">
      <c r="B39">
        <v>2047</v>
      </c>
      <c r="C39" s="2">
        <f t="shared" si="0"/>
        <v>53803</v>
      </c>
    </row>
    <row r="40" spans="2:3" x14ac:dyDescent="0.25">
      <c r="B40">
        <v>2048</v>
      </c>
      <c r="C40" s="2">
        <f t="shared" si="0"/>
        <v>54153</v>
      </c>
    </row>
    <row r="41" spans="2:3" x14ac:dyDescent="0.25">
      <c r="B41">
        <v>2049</v>
      </c>
      <c r="C41" s="2">
        <f t="shared" si="0"/>
        <v>54538</v>
      </c>
    </row>
    <row r="42" spans="2:3" x14ac:dyDescent="0.25">
      <c r="B42">
        <v>2050</v>
      </c>
      <c r="C42" s="2">
        <f t="shared" si="0"/>
        <v>54895</v>
      </c>
    </row>
  </sheetData>
  <hyperlinks>
    <hyperlink ref="B14" r:id="rId1" location="Meeus's_Julian_algorithmhttps://en.wikipedia.org/wiki/Date_of_Easter#Meeus's_Julian_algorithm" xr:uid="{2665EA1C-8267-4C40-BE3E-C3FE0362CB24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4</xdr:col>
                    <xdr:colOff>266700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</vt:lpstr>
      <vt:lpstr>b</vt:lpstr>
      <vt:lpstr>c_</vt:lpstr>
      <vt:lpstr>d</vt:lpstr>
      <vt:lpstr>day</vt:lpstr>
      <vt:lpstr>e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Dimitrakopoulos</dc:creator>
  <cp:lastModifiedBy>Charalampos Dimitrakopoulos</cp:lastModifiedBy>
  <dcterms:created xsi:type="dcterms:W3CDTF">2024-05-03T12:37:10Z</dcterms:created>
  <dcterms:modified xsi:type="dcterms:W3CDTF">2024-05-03T18:47:56Z</dcterms:modified>
</cp:coreProperties>
</file>