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 Home\Downloads\"/>
    </mc:Choice>
  </mc:AlternateContent>
  <xr:revisionPtr revIDLastSave="0" documentId="8_{00AEAE7C-26F1-43BC-B6D3-3EB7E40F8250}" xr6:coauthVersionLast="47" xr6:coauthVersionMax="47" xr10:uidLastSave="{00000000-0000-0000-0000-000000000000}"/>
  <bookViews>
    <workbookView xWindow="28680" yWindow="-120" windowWidth="29040" windowHeight="15720" xr2:uid="{A9A11D89-9709-493D-9499-69960878A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11" i="1"/>
  <c r="H8" i="1"/>
  <c r="N3" i="1"/>
  <c r="N4" i="1"/>
  <c r="N5" i="1"/>
  <c r="N2" i="1"/>
  <c r="M3" i="1"/>
  <c r="M4" i="1"/>
  <c r="M5" i="1"/>
  <c r="M2" i="1"/>
  <c r="L3" i="1"/>
  <c r="L4" i="1"/>
  <c r="L5" i="1"/>
  <c r="L2" i="1"/>
  <c r="I2" i="1" a="1"/>
  <c r="I2" i="1" s="1"/>
  <c r="I4" i="1" a="1"/>
  <c r="I4" i="1" s="1"/>
  <c r="I5" i="1" a="1"/>
  <c r="I5" i="1" s="1"/>
  <c r="H3" i="1"/>
  <c r="I3" i="1" s="1" a="1"/>
  <c r="I3" i="1" s="1"/>
  <c r="H4" i="1"/>
  <c r="H5" i="1"/>
  <c r="H2" i="1"/>
  <c r="E2" i="1"/>
  <c r="E3" i="1"/>
  <c r="E4" i="1"/>
  <c r="E5" i="1"/>
  <c r="D4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<sst xmlns="http://schemas.openxmlformats.org/spreadsheetml/2006/main" count="15" uniqueCount="10">
  <si>
    <t>Points/Unit</t>
  </si>
  <si>
    <t>Value</t>
  </si>
  <si>
    <t>Stage</t>
  </si>
  <si>
    <t>Units Min</t>
  </si>
  <si>
    <t>Current Stage Points</t>
  </si>
  <si>
    <t>Total Points</t>
  </si>
  <si>
    <t>Current Stage</t>
  </si>
  <si>
    <t>Units Max</t>
  </si>
  <si>
    <t>Max Stage Points</t>
  </si>
  <si>
    <t>Previous Stage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</si>
</sst>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6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262AC-642C-42C6-BF6C-CDF73CEAB0DB}" name="Table1" displayName="Table1" ref="A1:E5" totalsRowShown="0" headerRowDxfId="2">
  <autoFilter ref="A1:E5" xr:uid="{431262AC-642C-42C6-BF6C-CDF73CEAB0DB}"/>
  <tableColumns count="5">
    <tableColumn id="5" xr3:uid="{1FC5F7AF-B264-4ADC-9C00-FB4999B4A73B}" name="Stage" dataDxfId="1"/>
    <tableColumn id="1" xr3:uid="{FE26247C-9A28-4AB0-94DD-78251D8D98B7}" name="Units Min" dataDxfId="5"/>
    <tableColumn id="2" xr3:uid="{AE817173-9816-4445-9CB4-CDDFE37AC2FD}" name="Units Max" dataDxfId="4"/>
    <tableColumn id="3" xr3:uid="{5EE2FE49-237A-43B1-B458-7C3C0DE01523}" name="Points/Unit" dataDxfId="3"/>
    <tableColumn id="6" xr3:uid="{E4CC7CA2-E9FD-4B2B-8E33-0677332F7900}" name="Max Stage Points" dataDxfId="0">
      <calculatedColumnFormula>(Table1[[#This Row],[Units Max]]-Table1[[#This Row],[Units Min]])*Table1[[#This Row],[Points/Unit]]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3DF7-C944-4E58-B862-FA217DEF59A8}">
  <dimension ref="A1:N11"/>
  <sheetViews>
    <sheetView tabSelected="1" workbookViewId="0">
      <selection activeCell="I25" sqref="I25"/>
    </sheetView>
  </sheetViews>
  <sheetFormatPr defaultRowHeight="15" x14ac:dyDescent="0.25"/>
  <cols>
    <col min="1" max="1" width="10.5703125" style="2" bestFit="1" customWidth="1"/>
    <col min="2" max="2" width="14" style="2" bestFit="1" customWidth="1"/>
    <col min="3" max="3" width="14.28515625" style="2" bestFit="1" customWidth="1"/>
    <col min="4" max="4" width="15.7109375" style="2" customWidth="1"/>
    <col min="5" max="5" width="20.85546875" style="2" bestFit="1" customWidth="1"/>
    <col min="6" max="6" width="9.140625" style="2"/>
    <col min="7" max="7" width="6" style="2" bestFit="1" customWidth="1"/>
    <col min="8" max="8" width="13.140625" style="2" bestFit="1" customWidth="1"/>
    <col min="9" max="9" width="9.28515625" style="2" bestFit="1" customWidth="1"/>
    <col min="10" max="10" width="9.5703125" style="2" bestFit="1" customWidth="1"/>
    <col min="11" max="11" width="10.85546875" style="3" bestFit="1" customWidth="1"/>
    <col min="12" max="12" width="19.28515625" bestFit="1" customWidth="1"/>
    <col min="13" max="13" width="20.140625" bestFit="1" customWidth="1"/>
    <col min="14" max="14" width="11.42578125" bestFit="1" customWidth="1"/>
  </cols>
  <sheetData>
    <row r="1" spans="1:14" x14ac:dyDescent="0.25">
      <c r="A1" s="2" t="s">
        <v>2</v>
      </c>
      <c r="B1" s="2" t="s">
        <v>3</v>
      </c>
      <c r="C1" s="2" t="s">
        <v>7</v>
      </c>
      <c r="D1" s="2" t="s">
        <v>0</v>
      </c>
      <c r="E1" s="2" t="s">
        <v>8</v>
      </c>
      <c r="F1"/>
      <c r="G1" s="6" t="s">
        <v>1</v>
      </c>
      <c r="H1" s="4" t="s">
        <v>6</v>
      </c>
      <c r="I1" s="4" t="s">
        <v>3</v>
      </c>
      <c r="J1" s="4" t="s">
        <v>7</v>
      </c>
      <c r="K1" s="5" t="s">
        <v>0</v>
      </c>
      <c r="L1" s="4" t="s">
        <v>4</v>
      </c>
      <c r="M1" s="4" t="s">
        <v>9</v>
      </c>
      <c r="N1" s="6" t="s">
        <v>5</v>
      </c>
    </row>
    <row r="2" spans="1:14" x14ac:dyDescent="0.25">
      <c r="A2" s="2">
        <v>1</v>
      </c>
      <c r="B2" s="2">
        <v>0</v>
      </c>
      <c r="C2" s="2">
        <v>60</v>
      </c>
      <c r="D2" s="3">
        <v>1</v>
      </c>
      <c r="E2" s="3">
        <f>(Table1[[#This Row],[Units Max]]-Table1[[#This Row],[Units Min]])*Table1[[#This Row],[Points/Unit]]</f>
        <v>60</v>
      </c>
      <c r="F2"/>
      <c r="G2" s="2">
        <v>30</v>
      </c>
      <c r="H2" s="2">
        <f>MATCH(G2,Table1[Units Min],1)</f>
        <v>1</v>
      </c>
      <c r="I2" s="2" cm="1">
        <f t="array" ref="I2:K2">_xlfn._xlws.FILTER(Table1[[Units Min]:[Points/Unit]],Table1[Stage]=H2,"")</f>
        <v>0</v>
      </c>
      <c r="J2" s="2">
        <v>60</v>
      </c>
      <c r="K2" s="3">
        <v>1</v>
      </c>
      <c r="L2" s="3">
        <f>(G2-I2)*K2</f>
        <v>30</v>
      </c>
      <c r="M2" s="3">
        <f>IF(H2&gt;1, SUM($E$2:INDEX(Table1[Max Stage Points],H2-1)),0)</f>
        <v>0</v>
      </c>
      <c r="N2" s="1">
        <f>L2+M2</f>
        <v>30</v>
      </c>
    </row>
    <row r="3" spans="1:14" x14ac:dyDescent="0.25">
      <c r="A3" s="2">
        <v>2</v>
      </c>
      <c r="B3" s="2">
        <v>60</v>
      </c>
      <c r="C3" s="2">
        <v>90</v>
      </c>
      <c r="D3" s="3">
        <f>2/3</f>
        <v>0.66666666666666663</v>
      </c>
      <c r="E3" s="3">
        <f>(Table1[[#This Row],[Units Max]]-Table1[[#This Row],[Units Min]])*Table1[[#This Row],[Points/Unit]]</f>
        <v>20</v>
      </c>
      <c r="F3"/>
      <c r="G3" s="2">
        <v>65</v>
      </c>
      <c r="H3" s="2">
        <f>MATCH(G3,Table1[Units Min],1)</f>
        <v>2</v>
      </c>
      <c r="I3" s="2" cm="1">
        <f t="array" ref="I3:K3">_xlfn._xlws.FILTER(Table1[[Units Min]:[Points/Unit]],Table1[Stage]=H3,"")</f>
        <v>60</v>
      </c>
      <c r="J3" s="2">
        <v>90</v>
      </c>
      <c r="K3" s="3">
        <v>0.66666666666666663</v>
      </c>
      <c r="L3" s="3">
        <f t="shared" ref="L3:L5" si="0">(G3-I3)*K3</f>
        <v>3.333333333333333</v>
      </c>
      <c r="M3" s="3">
        <f>IF(H3&gt;1, SUM($E$2:INDEX(Table1[Max Stage Points],H3-1)),0)</f>
        <v>60</v>
      </c>
      <c r="N3" s="1">
        <f t="shared" ref="N3:N5" si="1">L3+M3</f>
        <v>63.333333333333336</v>
      </c>
    </row>
    <row r="4" spans="1:14" x14ac:dyDescent="0.25">
      <c r="A4" s="2">
        <v>3</v>
      </c>
      <c r="B4" s="2">
        <v>90</v>
      </c>
      <c r="C4" s="2">
        <v>160</v>
      </c>
      <c r="D4" s="3">
        <f>1/3</f>
        <v>0.33333333333333331</v>
      </c>
      <c r="E4" s="3">
        <f>(Table1[[#This Row],[Units Max]]-Table1[[#This Row],[Units Min]])*Table1[[#This Row],[Points/Unit]]</f>
        <v>23.333333333333332</v>
      </c>
      <c r="F4"/>
      <c r="G4" s="2">
        <v>97</v>
      </c>
      <c r="H4" s="2">
        <f>MATCH(G4,Table1[Units Min],1)</f>
        <v>3</v>
      </c>
      <c r="I4" s="2" cm="1">
        <f t="array" ref="I4:K4">_xlfn._xlws.FILTER(Table1[[Units Min]:[Points/Unit]],Table1[Stage]=H4,"")</f>
        <v>90</v>
      </c>
      <c r="J4" s="2">
        <v>160</v>
      </c>
      <c r="K4" s="3">
        <v>0.33333333333333331</v>
      </c>
      <c r="L4" s="3">
        <f t="shared" si="0"/>
        <v>2.333333333333333</v>
      </c>
      <c r="M4" s="3">
        <f>IF(H4&gt;1, SUM($E$2:INDEX(Table1[Max Stage Points],H4-1)),0)</f>
        <v>80</v>
      </c>
      <c r="N4" s="1">
        <f t="shared" si="1"/>
        <v>82.333333333333329</v>
      </c>
    </row>
    <row r="5" spans="1:14" x14ac:dyDescent="0.25">
      <c r="A5" s="2">
        <v>4</v>
      </c>
      <c r="B5" s="2">
        <v>160</v>
      </c>
      <c r="D5" s="3">
        <v>0</v>
      </c>
      <c r="E5" s="3">
        <f>(Table1[[#This Row],[Units Max]]-Table1[[#This Row],[Units Min]])*Table1[[#This Row],[Points/Unit]]</f>
        <v>0</v>
      </c>
      <c r="G5" s="2">
        <v>165</v>
      </c>
      <c r="H5" s="2">
        <f>MATCH(G5,Table1[Units Min],1)</f>
        <v>4</v>
      </c>
      <c r="I5" s="2" cm="1">
        <f t="array" ref="I5:K5">_xlfn._xlws.FILTER(Table1[[Units Min]:[Points/Unit]],Table1[Stage]=H5,"")</f>
        <v>160</v>
      </c>
      <c r="J5" s="2">
        <v>0</v>
      </c>
      <c r="K5" s="3">
        <v>0</v>
      </c>
      <c r="L5" s="3">
        <f t="shared" si="0"/>
        <v>0</v>
      </c>
      <c r="M5" s="3">
        <f>IF(H5&gt;1, SUM($E$2:INDEX(Table1[Max Stage Points],H5-1)),0)</f>
        <v>103.33333333333333</v>
      </c>
      <c r="N5" s="1">
        <f t="shared" si="1"/>
        <v>103.33333333333333</v>
      </c>
    </row>
    <row r="7" spans="1:14" x14ac:dyDescent="0.25">
      <c r="G7" s="6" t="s">
        <v>1</v>
      </c>
      <c r="H7" s="6" t="s">
        <v>5</v>
      </c>
    </row>
    <row r="8" spans="1:14" x14ac:dyDescent="0.25">
      <c r="G8" s="2">
        <v>30</v>
      </c>
      <c r="H8" s="3">
        <f>_xlfn.LET(
_xlpm.stage,MATCH(G8,Table1[Units Min],1),
_xlpm.units_min, INDEX(Table1[Units Min],_xlpm.stage),
_xlpm.units_max, INDEX(Table1[Units Max],_xlpm.stage),
_xlpm.points_per_unit, INDEX(Table1[Points/Unit],_xlpm.stage),
_xlpm.curr_points, (G8-_xlpm.units_min)*_xlpm.points_per_unit,
_xlpm.prev_points, IF(_xlpm.stage&gt;1,SUM($E$2:INDEX(Table1[Max Stage Points],_xlpm.stage-1)),0),
_xlpm.curr_points+_xlpm.prev_points
)</f>
        <v>30</v>
      </c>
    </row>
    <row r="9" spans="1:14" x14ac:dyDescent="0.25">
      <c r="G9" s="2">
        <v>65</v>
      </c>
      <c r="H9" s="3">
        <f>_xlfn.LET(
_xlpm.stage,MATCH(G9,Table1[Units Min],1),
_xlpm.units_min, INDEX(Table1[Units Min],_xlpm.stage),
_xlpm.units_max, INDEX(Table1[Units Max],_xlpm.stage),
_xlpm.points_per_unit, INDEX(Table1[Points/Unit],_xlpm.stage),
_xlpm.curr_points, (G9-_xlpm.units_min)*_xlpm.points_per_unit,
_xlpm.prev_points, IF(_xlpm.stage&gt;1,SUM($E$2:INDEX(Table1[Max Stage Points],_xlpm.stage-1)),0),
_xlpm.curr_points+_xlpm.prev_points
)</f>
        <v>63.333333333333336</v>
      </c>
    </row>
    <row r="10" spans="1:14" x14ac:dyDescent="0.25">
      <c r="G10" s="2">
        <v>97</v>
      </c>
      <c r="H10" s="3">
        <f>_xlfn.LET(
_xlpm.stage,MATCH(G10,Table1[Units Min],1),
_xlpm.units_min, INDEX(Table1[Units Min],_xlpm.stage),
_xlpm.units_max, INDEX(Table1[Units Max],_xlpm.stage),
_xlpm.points_per_unit, INDEX(Table1[Points/Unit],_xlpm.stage),
_xlpm.curr_points, (G10-_xlpm.units_min)*_xlpm.points_per_unit,
_xlpm.prev_points, IF(_xlpm.stage&gt;1,SUM($E$2:INDEX(Table1[Max Stage Points],_xlpm.stage-1)),0),
_xlpm.curr_points+_xlpm.prev_points
)</f>
        <v>82.333333333333329</v>
      </c>
    </row>
    <row r="11" spans="1:14" x14ac:dyDescent="0.25">
      <c r="G11" s="2">
        <v>165</v>
      </c>
      <c r="H11" s="3">
        <f>_xlfn.LET(
_xlpm.stage,MATCH(G11,Table1[Units Min],1),
_xlpm.units_min, INDEX(Table1[Units Min],_xlpm.stage),
_xlpm.units_max, INDEX(Table1[Units Max],_xlpm.stage),
_xlpm.points_per_unit, INDEX(Table1[Points/Unit],_xlpm.stage),
_xlpm.curr_points, (G11-_xlpm.units_min)*_xlpm.points_per_unit,
_xlpm.prev_points, IF(_xlpm.stage&gt;1,SUM($E$2:INDEX(Table1[Max Stage Points],_xlpm.stage-1)),0),
_xlpm.curr_points+_xlpm.prev_points
)</f>
        <v>103.33333333333333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Dimitrakopoulos</dc:creator>
  <cp:lastModifiedBy>Charalampos Dimitrakopoulos</cp:lastModifiedBy>
  <dcterms:created xsi:type="dcterms:W3CDTF">2024-01-29T17:47:31Z</dcterms:created>
  <dcterms:modified xsi:type="dcterms:W3CDTF">2024-01-29T20:34:51Z</dcterms:modified>
</cp:coreProperties>
</file>