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ianmckean/Dropbox/projects/whiteboard/gtest/"/>
    </mc:Choice>
  </mc:AlternateContent>
  <bookViews>
    <workbookView xWindow="11740" yWindow="460" windowWidth="12780" windowHeight="147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2" l="1"/>
  <c r="D34" i="2"/>
  <c r="D45" i="2"/>
  <c r="D44" i="2"/>
  <c r="D15" i="2"/>
  <c r="D14" i="2"/>
  <c r="G9" i="2"/>
  <c r="D20" i="2"/>
  <c r="D19" i="2"/>
  <c r="D56" i="2"/>
  <c r="B54" i="2"/>
  <c r="B59" i="2"/>
  <c r="B50" i="2"/>
  <c r="B55" i="2"/>
  <c r="B60" i="2"/>
  <c r="B61" i="2"/>
  <c r="C54" i="2"/>
  <c r="C59" i="2"/>
  <c r="C50" i="2"/>
  <c r="C55" i="2"/>
  <c r="C60" i="2"/>
  <c r="C61" i="2"/>
  <c r="D61" i="2"/>
  <c r="D51" i="2"/>
  <c r="D50" i="2"/>
  <c r="D49" i="2"/>
  <c r="D41" i="2"/>
  <c r="B39" i="2"/>
  <c r="B44" i="2"/>
  <c r="B35" i="2"/>
  <c r="B40" i="2"/>
  <c r="B45" i="2"/>
  <c r="B46" i="2"/>
  <c r="C39" i="2"/>
  <c r="C44" i="2"/>
  <c r="C35" i="2"/>
  <c r="C40" i="2"/>
  <c r="C45" i="2"/>
  <c r="C46" i="2"/>
  <c r="D46" i="2"/>
  <c r="D36" i="2"/>
  <c r="D26" i="2"/>
  <c r="B20" i="2"/>
  <c r="C20" i="2"/>
  <c r="D21" i="2"/>
  <c r="C16" i="2"/>
  <c r="B16" i="2"/>
  <c r="C15" i="2"/>
  <c r="B15" i="2"/>
  <c r="C14" i="2"/>
  <c r="B14" i="2"/>
  <c r="D16" i="2"/>
  <c r="C10" i="2"/>
  <c r="B10" i="2"/>
  <c r="C9" i="2"/>
  <c r="B9" i="2"/>
  <c r="D11" i="2"/>
  <c r="D6" i="2"/>
  <c r="D5" i="2"/>
  <c r="D4" i="2"/>
  <c r="C5" i="2"/>
  <c r="B5" i="2"/>
  <c r="E74" i="1"/>
  <c r="E73" i="1"/>
  <c r="E72" i="1"/>
  <c r="E71" i="1"/>
  <c r="E70" i="1"/>
  <c r="D66" i="1"/>
  <c r="F62" i="1"/>
  <c r="E62" i="1"/>
  <c r="D62" i="1"/>
  <c r="C62" i="1"/>
  <c r="B62" i="1"/>
  <c r="F61" i="1"/>
  <c r="E61" i="1"/>
  <c r="D61" i="1"/>
  <c r="C61" i="1"/>
  <c r="B61" i="1"/>
  <c r="G62" i="1"/>
  <c r="D65" i="1"/>
  <c r="F60" i="1"/>
  <c r="E60" i="1"/>
  <c r="D60" i="1"/>
  <c r="C60" i="1"/>
  <c r="B60" i="1"/>
  <c r="D64" i="1"/>
  <c r="C58" i="1"/>
  <c r="D58" i="1"/>
  <c r="E58" i="1"/>
  <c r="F58" i="1"/>
  <c r="G58" i="1"/>
  <c r="H58" i="1"/>
  <c r="H55" i="1"/>
  <c r="G55" i="1"/>
  <c r="F55" i="1"/>
  <c r="E55" i="1"/>
  <c r="D55" i="1"/>
  <c r="C55" i="1"/>
  <c r="B55" i="1"/>
  <c r="B58" i="1"/>
  <c r="H57" i="1"/>
  <c r="H56" i="1"/>
  <c r="G57" i="1"/>
  <c r="G56" i="1"/>
  <c r="F16" i="1"/>
  <c r="G16" i="1"/>
  <c r="F3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C47" i="1"/>
  <c r="C46" i="1"/>
  <c r="C44" i="1"/>
  <c r="B42" i="1"/>
  <c r="B43" i="1"/>
  <c r="C36" i="1"/>
  <c r="C35" i="1"/>
  <c r="C34" i="1"/>
  <c r="C33" i="1"/>
  <c r="C32" i="1"/>
  <c r="C31" i="1"/>
  <c r="C30" i="1"/>
  <c r="C29" i="1"/>
  <c r="C28" i="1"/>
  <c r="C37" i="1"/>
  <c r="C41" i="1"/>
  <c r="C45" i="1"/>
  <c r="C48" i="1"/>
  <c r="B48" i="1"/>
  <c r="B41" i="1"/>
  <c r="C23" i="1"/>
  <c r="B23" i="1"/>
  <c r="C22" i="1"/>
  <c r="C20" i="1"/>
  <c r="C21" i="1"/>
  <c r="B18" i="1"/>
  <c r="C13" i="1"/>
  <c r="B16" i="1"/>
  <c r="B17" i="1"/>
  <c r="C12" i="1"/>
  <c r="C8" i="1"/>
  <c r="C9" i="1"/>
  <c r="C10" i="1"/>
  <c r="C11" i="1"/>
  <c r="C14" i="1"/>
  <c r="C16" i="1"/>
  <c r="C19" i="1"/>
  <c r="B24" i="2"/>
  <c r="B29" i="2"/>
  <c r="B25" i="2"/>
  <c r="B30" i="2"/>
  <c r="B31" i="2"/>
  <c r="C24" i="2"/>
  <c r="C29" i="2"/>
  <c r="C25" i="2"/>
  <c r="C30" i="2"/>
  <c r="C31" i="2"/>
  <c r="D31" i="2"/>
  <c r="D29" i="2"/>
  <c r="D30" i="2"/>
</calcChain>
</file>

<file path=xl/sharedStrings.xml><?xml version="1.0" encoding="utf-8"?>
<sst xmlns="http://schemas.openxmlformats.org/spreadsheetml/2006/main" count="106" uniqueCount="28">
  <si>
    <t>A</t>
  </si>
  <si>
    <t>B</t>
  </si>
  <si>
    <t>A+</t>
  </si>
  <si>
    <t>X-bar</t>
  </si>
  <si>
    <t>sq</t>
  </si>
  <si>
    <t>Var</t>
  </si>
  <si>
    <t>SD</t>
  </si>
  <si>
    <t>sq / n-1</t>
  </si>
  <si>
    <t>sqrt(var)</t>
  </si>
  <si>
    <t xml:space="preserve">sigma </t>
  </si>
  <si>
    <t>s/sqrt n</t>
  </si>
  <si>
    <t xml:space="preserve"> </t>
  </si>
  <si>
    <t>P1-P2=</t>
  </si>
  <si>
    <t>s=</t>
  </si>
  <si>
    <t>t</t>
  </si>
  <si>
    <t>Quote</t>
  </si>
  <si>
    <t>None</t>
  </si>
  <si>
    <t>Base</t>
  </si>
  <si>
    <t>V1</t>
  </si>
  <si>
    <t>Total</t>
  </si>
  <si>
    <t>&lt;====</t>
  </si>
  <si>
    <t>GT 3.84</t>
  </si>
  <si>
    <t>V2</t>
  </si>
  <si>
    <t>V3</t>
  </si>
  <si>
    <t>V4</t>
  </si>
  <si>
    <t>Hypothesis (95% confidence that a shcnge is significant)</t>
  </si>
  <si>
    <t>Xhi-Sq &gt; 3.841</t>
  </si>
  <si>
    <t>Not GT 3.841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</si>
</sst>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.5"/>
      <color rgb="FF444444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8" fontId="0" fillId="0" borderId="0" xfId="0" applyNumberFormat="1"/>
    <xf numFmtId="2" fontId="0" fillId="0" borderId="0" xfId="0" applyNumberForma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topLeftCell="A48" workbookViewId="0">
      <selection activeCell="D69" sqref="D69"/>
    </sheetView>
  </sheetViews>
  <sheetFormatPr baseColWidth="10" defaultRowHeight="16" x14ac:dyDescent="0.2"/>
  <cols>
    <col min="6" max="6" width="10.83203125" customWidth="1"/>
  </cols>
  <sheetData>
    <row r="2" spans="1:7" x14ac:dyDescent="0.2">
      <c r="B2" t="s">
        <v>0</v>
      </c>
      <c r="C2" t="s">
        <v>1</v>
      </c>
    </row>
    <row r="3" spans="1:7" x14ac:dyDescent="0.2">
      <c r="B3" t="s">
        <v>2</v>
      </c>
    </row>
    <row r="7" spans="1:7" x14ac:dyDescent="0.2">
      <c r="A7" t="s">
        <v>11</v>
      </c>
      <c r="C7" t="s">
        <v>4</v>
      </c>
    </row>
    <row r="8" spans="1:7" x14ac:dyDescent="0.2">
      <c r="B8">
        <v>1.5</v>
      </c>
      <c r="C8">
        <f>POWER(B8-$B$18,2)</f>
        <v>0.71040816326530631</v>
      </c>
    </row>
    <row r="9" spans="1:7" x14ac:dyDescent="0.2">
      <c r="B9">
        <v>2.9</v>
      </c>
      <c r="C9">
        <f t="shared" ref="C9:C14" si="0">POWER(B9-$B$18,2)</f>
        <v>0.3104081632653059</v>
      </c>
    </row>
    <row r="10" spans="1:7" x14ac:dyDescent="0.2">
      <c r="B10">
        <v>0.9</v>
      </c>
      <c r="C10">
        <f t="shared" si="0"/>
        <v>2.0818367346938782</v>
      </c>
    </row>
    <row r="11" spans="1:7" x14ac:dyDescent="0.2">
      <c r="B11">
        <v>3.9</v>
      </c>
      <c r="C11">
        <f t="shared" si="0"/>
        <v>2.4246938775510198</v>
      </c>
    </row>
    <row r="12" spans="1:7" x14ac:dyDescent="0.2">
      <c r="B12">
        <v>3.2</v>
      </c>
      <c r="C12">
        <f t="shared" si="0"/>
        <v>0.73469387755102056</v>
      </c>
    </row>
    <row r="13" spans="1:7" x14ac:dyDescent="0.2">
      <c r="B13">
        <v>1.9</v>
      </c>
      <c r="C13">
        <f t="shared" si="0"/>
        <v>0.19612244897959202</v>
      </c>
    </row>
    <row r="14" spans="1:7" x14ac:dyDescent="0.2">
      <c r="B14">
        <v>2.1</v>
      </c>
      <c r="C14">
        <f t="shared" si="0"/>
        <v>5.8979591836734707E-2</v>
      </c>
    </row>
    <row r="16" spans="1:7" x14ac:dyDescent="0.2">
      <c r="B16">
        <f>SUM(B8:B14)</f>
        <v>16.400000000000002</v>
      </c>
      <c r="C16">
        <f>SUM(C8:C14)</f>
        <v>6.5171428571428578</v>
      </c>
      <c r="F16">
        <f>SUM(F19:F24)</f>
        <v>133</v>
      </c>
      <c r="G16">
        <f>F16/F37</f>
        <v>0.13300000000000001</v>
      </c>
    </row>
    <row r="17" spans="1:6" x14ac:dyDescent="0.2">
      <c r="B17">
        <f>B16/7</f>
        <v>2.342857142857143</v>
      </c>
    </row>
    <row r="18" spans="1:6" x14ac:dyDescent="0.2">
      <c r="A18" t="s">
        <v>3</v>
      </c>
      <c r="B18">
        <f>AVERAGE(B8:B14)</f>
        <v>2.342857142857143</v>
      </c>
    </row>
    <row r="19" spans="1:6" ht="19" x14ac:dyDescent="0.2">
      <c r="A19" t="s">
        <v>5</v>
      </c>
      <c r="C19">
        <f>C16/(6)</f>
        <v>1.0861904761904764</v>
      </c>
      <c r="D19" t="s">
        <v>7</v>
      </c>
      <c r="E19" s="1">
        <v>44</v>
      </c>
      <c r="F19" s="1">
        <v>1</v>
      </c>
    </row>
    <row r="20" spans="1:6" ht="19" x14ac:dyDescent="0.2">
      <c r="A20" t="s">
        <v>6</v>
      </c>
      <c r="C20">
        <f>SQRT(C19)</f>
        <v>1.042204622994197</v>
      </c>
      <c r="D20" t="s">
        <v>8</v>
      </c>
      <c r="E20" s="1">
        <f>E19+2</f>
        <v>46</v>
      </c>
      <c r="F20" s="1">
        <v>3</v>
      </c>
    </row>
    <row r="21" spans="1:6" ht="19" x14ac:dyDescent="0.2">
      <c r="A21" t="s">
        <v>9</v>
      </c>
      <c r="B21" t="s">
        <v>10</v>
      </c>
      <c r="C21">
        <f>C20/(SQRT(7))</f>
        <v>0.39391632109778202</v>
      </c>
      <c r="E21" s="1">
        <f t="shared" ref="E21:E35" si="1">E20+2</f>
        <v>48</v>
      </c>
      <c r="F21" s="1">
        <v>5</v>
      </c>
    </row>
    <row r="22" spans="1:6" ht="19" x14ac:dyDescent="0.2">
      <c r="C22">
        <f>C21*2.447</f>
        <v>0.96391323772627258</v>
      </c>
      <c r="E22" s="1">
        <f t="shared" si="1"/>
        <v>50</v>
      </c>
      <c r="F22" s="1">
        <v>20</v>
      </c>
    </row>
    <row r="23" spans="1:6" ht="19" x14ac:dyDescent="0.2">
      <c r="B23">
        <f>B18-C22</f>
        <v>1.3789439051308703</v>
      </c>
      <c r="C23">
        <f>B18+C22</f>
        <v>3.3067703805834157</v>
      </c>
      <c r="E23" s="1">
        <f t="shared" si="1"/>
        <v>52</v>
      </c>
      <c r="F23" s="1">
        <v>41</v>
      </c>
    </row>
    <row r="24" spans="1:6" ht="19" x14ac:dyDescent="0.2">
      <c r="E24" s="1">
        <f t="shared" si="1"/>
        <v>54</v>
      </c>
      <c r="F24" s="1">
        <v>63</v>
      </c>
    </row>
    <row r="25" spans="1:6" ht="19" x14ac:dyDescent="0.2">
      <c r="E25" s="1">
        <f t="shared" si="1"/>
        <v>56</v>
      </c>
      <c r="F25" s="1">
        <v>93</v>
      </c>
    </row>
    <row r="26" spans="1:6" ht="19" x14ac:dyDescent="0.2">
      <c r="E26" s="1">
        <f t="shared" si="1"/>
        <v>58</v>
      </c>
      <c r="F26" s="1">
        <v>157</v>
      </c>
    </row>
    <row r="27" spans="1:6" ht="19" x14ac:dyDescent="0.2">
      <c r="A27" t="s">
        <v>11</v>
      </c>
      <c r="C27" t="s">
        <v>4</v>
      </c>
      <c r="E27" s="1">
        <f t="shared" si="1"/>
        <v>60</v>
      </c>
      <c r="F27" s="1">
        <v>179</v>
      </c>
    </row>
    <row r="28" spans="1:6" ht="19" x14ac:dyDescent="0.2">
      <c r="B28">
        <v>15.6</v>
      </c>
      <c r="C28">
        <f t="shared" ref="C28:C36" si="2">POWER(B28-$B$43,2)</f>
        <v>2.4648999999999952</v>
      </c>
      <c r="E28" s="1">
        <f t="shared" si="1"/>
        <v>62</v>
      </c>
      <c r="F28" s="1">
        <v>137</v>
      </c>
    </row>
    <row r="29" spans="1:6" ht="19" x14ac:dyDescent="0.2">
      <c r="B29">
        <v>16.2</v>
      </c>
      <c r="C29">
        <f t="shared" si="2"/>
        <v>0.94089999999999785</v>
      </c>
      <c r="E29" s="1">
        <f t="shared" si="1"/>
        <v>64</v>
      </c>
      <c r="F29" s="1">
        <v>124</v>
      </c>
    </row>
    <row r="30" spans="1:6" ht="19" x14ac:dyDescent="0.2">
      <c r="B30">
        <v>22.5</v>
      </c>
      <c r="C30">
        <f t="shared" si="2"/>
        <v>28.40890000000002</v>
      </c>
      <c r="E30" s="1">
        <f t="shared" si="1"/>
        <v>66</v>
      </c>
      <c r="F30" s="1">
        <v>87</v>
      </c>
    </row>
    <row r="31" spans="1:6" ht="19" x14ac:dyDescent="0.2">
      <c r="B31">
        <v>20.5</v>
      </c>
      <c r="C31">
        <f t="shared" si="2"/>
        <v>11.088900000000013</v>
      </c>
      <c r="E31" s="1">
        <f t="shared" si="1"/>
        <v>68</v>
      </c>
      <c r="F31" s="1">
        <v>48</v>
      </c>
    </row>
    <row r="32" spans="1:6" ht="19" x14ac:dyDescent="0.2">
      <c r="B32">
        <v>16.399999999999999</v>
      </c>
      <c r="C32">
        <f t="shared" si="2"/>
        <v>0.59289999999999932</v>
      </c>
      <c r="E32" s="1">
        <f t="shared" si="1"/>
        <v>70</v>
      </c>
      <c r="F32" s="1">
        <v>25</v>
      </c>
    </row>
    <row r="33" spans="1:6" ht="19" x14ac:dyDescent="0.2">
      <c r="B33">
        <v>19.399999999999999</v>
      </c>
      <c r="C33">
        <f t="shared" si="2"/>
        <v>4.9729000000000019</v>
      </c>
      <c r="E33" s="1">
        <f t="shared" si="1"/>
        <v>72</v>
      </c>
      <c r="F33" s="1">
        <v>14</v>
      </c>
    </row>
    <row r="34" spans="1:6" ht="19" x14ac:dyDescent="0.2">
      <c r="B34">
        <v>16.600000000000001</v>
      </c>
      <c r="C34">
        <f t="shared" si="2"/>
        <v>0.32489999999999625</v>
      </c>
      <c r="E34" s="1">
        <f t="shared" si="1"/>
        <v>74</v>
      </c>
      <c r="F34" s="1">
        <v>2</v>
      </c>
    </row>
    <row r="35" spans="1:6" ht="19" x14ac:dyDescent="0.2">
      <c r="B35">
        <v>17.899999999999999</v>
      </c>
      <c r="C35">
        <f t="shared" si="2"/>
        <v>0.5329000000000006</v>
      </c>
      <c r="E35" s="1">
        <f t="shared" si="1"/>
        <v>76</v>
      </c>
      <c r="F35" s="1">
        <v>1</v>
      </c>
    </row>
    <row r="36" spans="1:6" x14ac:dyDescent="0.2">
      <c r="B36">
        <v>12.7</v>
      </c>
      <c r="C36">
        <f t="shared" si="2"/>
        <v>19.980899999999991</v>
      </c>
    </row>
    <row r="37" spans="1:6" x14ac:dyDescent="0.2">
      <c r="B37">
        <v>13.9</v>
      </c>
      <c r="C37">
        <f>POWER(B37-$B$43,2)</f>
        <v>10.692899999999986</v>
      </c>
      <c r="F37">
        <f>SUM(F19:F35)</f>
        <v>1000</v>
      </c>
    </row>
    <row r="41" spans="1:6" x14ac:dyDescent="0.2">
      <c r="B41">
        <f>SUM(B28:B37)</f>
        <v>171.7</v>
      </c>
      <c r="C41">
        <f>SUM(C28:C37)</f>
        <v>80.001000000000005</v>
      </c>
    </row>
    <row r="42" spans="1:6" x14ac:dyDescent="0.2">
      <c r="B42">
        <f>B41/10</f>
        <v>17.169999999999998</v>
      </c>
    </row>
    <row r="43" spans="1:6" x14ac:dyDescent="0.2">
      <c r="A43" t="s">
        <v>3</v>
      </c>
      <c r="B43">
        <f>AVERAGE(B28:B37)</f>
        <v>17.169999999999998</v>
      </c>
    </row>
    <row r="44" spans="1:6" x14ac:dyDescent="0.2">
      <c r="A44" t="s">
        <v>5</v>
      </c>
      <c r="C44">
        <f>C41/(9)</f>
        <v>8.8890000000000011</v>
      </c>
      <c r="D44" t="s">
        <v>7</v>
      </c>
    </row>
    <row r="45" spans="1:6" x14ac:dyDescent="0.2">
      <c r="A45" t="s">
        <v>6</v>
      </c>
      <c r="C45">
        <f>SQRT(C44)</f>
        <v>2.9814426038413018</v>
      </c>
      <c r="D45" t="s">
        <v>8</v>
      </c>
    </row>
    <row r="46" spans="1:6" x14ac:dyDescent="0.2">
      <c r="A46" t="s">
        <v>9</v>
      </c>
      <c r="B46" t="s">
        <v>10</v>
      </c>
      <c r="C46">
        <f>C45/(SQRT(10))</f>
        <v>0.94281493412015915</v>
      </c>
    </row>
    <row r="47" spans="1:6" x14ac:dyDescent="0.2">
      <c r="C47">
        <f>C46*2.262</f>
        <v>2.1326473809798001</v>
      </c>
    </row>
    <row r="48" spans="1:6" x14ac:dyDescent="0.2">
      <c r="B48">
        <f>B43-C47</f>
        <v>15.037352619020197</v>
      </c>
      <c r="C48">
        <f>B43+C47</f>
        <v>19.302647380979799</v>
      </c>
    </row>
    <row r="55" spans="2:8" x14ac:dyDescent="0.2">
      <c r="B55">
        <f>(B56-$H$56)^2</f>
        <v>2.5600000000000045</v>
      </c>
      <c r="C55">
        <f t="shared" ref="C55:F55" si="3">(C56-$H$56)^2</f>
        <v>11.55999999999999</v>
      </c>
      <c r="D55">
        <f t="shared" si="3"/>
        <v>21.160000000000014</v>
      </c>
      <c r="E55">
        <f t="shared" si="3"/>
        <v>0.15999999999999887</v>
      </c>
      <c r="F55">
        <f t="shared" si="3"/>
        <v>5.7599999999999936</v>
      </c>
      <c r="G55">
        <f>SUM(B55:F55)</f>
        <v>41.199999999999996</v>
      </c>
      <c r="H55">
        <f>SQRT(G55/5)</f>
        <v>2.8705400188814645</v>
      </c>
    </row>
    <row r="56" spans="2:8" x14ac:dyDescent="0.2">
      <c r="B56">
        <v>25</v>
      </c>
      <c r="C56">
        <v>30</v>
      </c>
      <c r="D56">
        <v>22</v>
      </c>
      <c r="E56">
        <v>27</v>
      </c>
      <c r="F56">
        <v>29</v>
      </c>
      <c r="G56">
        <f>SUM(B56:F56)</f>
        <v>133</v>
      </c>
      <c r="H56">
        <f>AVERAGE(B56:F56)</f>
        <v>26.6</v>
      </c>
    </row>
    <row r="57" spans="2:8" x14ac:dyDescent="0.2">
      <c r="B57">
        <v>21</v>
      </c>
      <c r="C57">
        <v>20</v>
      </c>
      <c r="D57">
        <v>23</v>
      </c>
      <c r="E57">
        <v>18</v>
      </c>
      <c r="F57">
        <v>17</v>
      </c>
      <c r="G57">
        <f>SUM(B57:F57)</f>
        <v>99</v>
      </c>
      <c r="H57">
        <f>AVERAGE(B57:F57)</f>
        <v>19.8</v>
      </c>
    </row>
    <row r="58" spans="2:8" x14ac:dyDescent="0.2">
      <c r="B58">
        <f>(B57-$H$57)^2</f>
        <v>1.4399999999999984</v>
      </c>
      <c r="C58">
        <f t="shared" ref="C58:F58" si="4">(C57-$H$57)^2</f>
        <v>3.9999999999999716E-2</v>
      </c>
      <c r="D58">
        <f t="shared" si="4"/>
        <v>10.239999999999995</v>
      </c>
      <c r="E58">
        <f t="shared" si="4"/>
        <v>3.2400000000000024</v>
      </c>
      <c r="F58">
        <f t="shared" si="4"/>
        <v>7.8400000000000043</v>
      </c>
      <c r="G58">
        <f>SUM(B58:F58)</f>
        <v>22.8</v>
      </c>
      <c r="H58">
        <f>SQRT(G58/5)</f>
        <v>2.1354156504062622</v>
      </c>
    </row>
    <row r="60" spans="2:8" x14ac:dyDescent="0.2">
      <c r="B60">
        <f>B56-B57</f>
        <v>4</v>
      </c>
      <c r="C60">
        <f>C56-C57</f>
        <v>10</v>
      </c>
      <c r="D60">
        <f>D56-D57</f>
        <v>-1</v>
      </c>
      <c r="E60">
        <f>E56-E57</f>
        <v>9</v>
      </c>
      <c r="F60">
        <f>F56-F57</f>
        <v>12</v>
      </c>
    </row>
    <row r="61" spans="2:8" x14ac:dyDescent="0.2">
      <c r="B61">
        <f>B60-6.8</f>
        <v>-2.8</v>
      </c>
      <c r="C61">
        <f t="shared" ref="C61:F61" si="5">C60-6.8</f>
        <v>3.2</v>
      </c>
      <c r="D61">
        <f t="shared" si="5"/>
        <v>-7.8</v>
      </c>
      <c r="E61">
        <f t="shared" si="5"/>
        <v>2.2000000000000002</v>
      </c>
      <c r="F61">
        <f t="shared" si="5"/>
        <v>5.2</v>
      </c>
    </row>
    <row r="62" spans="2:8" x14ac:dyDescent="0.2">
      <c r="B62">
        <f>B61^2</f>
        <v>7.839999999999999</v>
      </c>
      <c r="C62">
        <f t="shared" ref="C62:F62" si="6">C61^2</f>
        <v>10.240000000000002</v>
      </c>
      <c r="D62">
        <f t="shared" si="6"/>
        <v>60.839999999999996</v>
      </c>
      <c r="E62">
        <f t="shared" si="6"/>
        <v>4.8400000000000007</v>
      </c>
      <c r="F62">
        <f t="shared" si="6"/>
        <v>27.040000000000003</v>
      </c>
      <c r="G62">
        <f>SUM(B62:F62)</f>
        <v>110.80000000000001</v>
      </c>
    </row>
    <row r="64" spans="2:8" x14ac:dyDescent="0.2">
      <c r="C64" t="s">
        <v>12</v>
      </c>
      <c r="D64">
        <f>H56-H57</f>
        <v>6.8000000000000007</v>
      </c>
      <c r="G64">
        <v>41</v>
      </c>
    </row>
    <row r="65" spans="3:5" x14ac:dyDescent="0.2">
      <c r="C65" t="s">
        <v>13</v>
      </c>
      <c r="D65">
        <f>SQRT(G62/4)</f>
        <v>5.2630789467763073</v>
      </c>
    </row>
    <row r="66" spans="3:5" x14ac:dyDescent="0.2">
      <c r="C66" t="s">
        <v>14</v>
      </c>
      <c r="D66">
        <f>D64/(D65/SQRT(5))</f>
        <v>2.889043162902194</v>
      </c>
    </row>
    <row r="70" spans="3:5" x14ac:dyDescent="0.2">
      <c r="C70">
        <v>32</v>
      </c>
      <c r="D70">
        <v>595</v>
      </c>
      <c r="E70" s="2">
        <f>C70/D70</f>
        <v>5.378151260504202E-2</v>
      </c>
    </row>
    <row r="71" spans="3:5" x14ac:dyDescent="0.2">
      <c r="C71">
        <v>30</v>
      </c>
      <c r="D71">
        <v>599</v>
      </c>
      <c r="E71" s="2">
        <f t="shared" ref="E71:E74" si="7">C71/D71</f>
        <v>5.0083472454090151E-2</v>
      </c>
    </row>
    <row r="72" spans="3:5" x14ac:dyDescent="0.2">
      <c r="C72">
        <v>18</v>
      </c>
      <c r="D72">
        <v>622</v>
      </c>
      <c r="E72" s="2">
        <f t="shared" si="7"/>
        <v>2.8938906752411574E-2</v>
      </c>
    </row>
    <row r="73" spans="3:5" x14ac:dyDescent="0.2">
      <c r="C73">
        <v>51</v>
      </c>
      <c r="D73">
        <v>606</v>
      </c>
      <c r="E73" s="2">
        <f t="shared" si="7"/>
        <v>8.4158415841584164E-2</v>
      </c>
    </row>
    <row r="74" spans="3:5" x14ac:dyDescent="0.2">
      <c r="C74">
        <v>38</v>
      </c>
      <c r="D74">
        <v>578</v>
      </c>
      <c r="E74" s="2">
        <f t="shared" si="7"/>
        <v>6.5743944636678195E-2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abSelected="1" workbookViewId="0">
      <selection activeCell="A48" sqref="A48:D61"/>
    </sheetView>
  </sheetViews>
  <sheetFormatPr baseColWidth="10" defaultRowHeight="16" x14ac:dyDescent="0.2"/>
  <sheetData>
    <row r="2" spans="1:7" x14ac:dyDescent="0.2">
      <c r="E2" t="s">
        <v>25</v>
      </c>
    </row>
    <row r="3" spans="1:7" x14ac:dyDescent="0.2">
      <c r="B3" t="s">
        <v>17</v>
      </c>
      <c r="C3" t="s">
        <v>18</v>
      </c>
      <c r="D3" t="s">
        <v>19</v>
      </c>
      <c r="E3" t="s">
        <v>26</v>
      </c>
    </row>
    <row r="4" spans="1:7" x14ac:dyDescent="0.2">
      <c r="A4" t="s">
        <v>15</v>
      </c>
      <c r="B4">
        <v>32</v>
      </c>
      <c r="C4">
        <v>30</v>
      </c>
      <c r="D4">
        <f>B4+C4</f>
        <v>62</v>
      </c>
    </row>
    <row r="5" spans="1:7" x14ac:dyDescent="0.2">
      <c r="A5" t="s">
        <v>16</v>
      </c>
      <c r="B5">
        <f>B6-B4</f>
        <v>563</v>
      </c>
      <c r="C5">
        <f>C6-C4</f>
        <v>569</v>
      </c>
      <c r="D5">
        <f>B5+C5</f>
        <v>1132</v>
      </c>
    </row>
    <row r="6" spans="1:7" x14ac:dyDescent="0.2">
      <c r="A6" t="s">
        <v>19</v>
      </c>
      <c r="B6">
        <v>595</v>
      </c>
      <c r="C6">
        <v>599</v>
      </c>
      <c r="D6">
        <f>B6+C6</f>
        <v>1194</v>
      </c>
    </row>
    <row r="8" spans="1:7" x14ac:dyDescent="0.2">
      <c r="B8" t="s">
        <v>17</v>
      </c>
      <c r="C8" t="s">
        <v>18</v>
      </c>
      <c r="D8" t="s">
        <v>19</v>
      </c>
    </row>
    <row r="9" spans="1:7" x14ac:dyDescent="0.2">
      <c r="A9" t="s">
        <v>15</v>
      </c>
      <c r="B9" s="4">
        <f>D9/D11*B11</f>
        <v>30.896147403685092</v>
      </c>
      <c r="C9" s="4">
        <f>D9/D11*C11</f>
        <v>31.103852596314908</v>
      </c>
      <c r="D9">
        <v>62</v>
      </c>
      <c r="G9">
        <f>62/1194</f>
        <v>5.1926298157453935E-2</v>
      </c>
    </row>
    <row r="10" spans="1:7" x14ac:dyDescent="0.2">
      <c r="A10" t="s">
        <v>16</v>
      </c>
      <c r="B10" s="4">
        <f>B11-B9</f>
        <v>564.10385259631494</v>
      </c>
      <c r="C10" s="4">
        <f>C11-C9</f>
        <v>567.89614740368506</v>
      </c>
      <c r="D10">
        <v>1132</v>
      </c>
    </row>
    <row r="11" spans="1:7" x14ac:dyDescent="0.2">
      <c r="A11" t="s">
        <v>19</v>
      </c>
      <c r="B11">
        <v>595</v>
      </c>
      <c r="C11">
        <v>599</v>
      </c>
      <c r="D11">
        <f>B11+C11</f>
        <v>1194</v>
      </c>
    </row>
    <row r="13" spans="1:7" x14ac:dyDescent="0.2">
      <c r="B13" t="s">
        <v>17</v>
      </c>
      <c r="C13" t="s">
        <v>18</v>
      </c>
      <c r="D13" t="s">
        <v>19</v>
      </c>
    </row>
    <row r="14" spans="1:7" x14ac:dyDescent="0.2">
      <c r="A14" t="s">
        <v>15</v>
      </c>
      <c r="B14" s="4">
        <f>(B4-B9)^2/B9</f>
        <v>3.9438268418082137E-2</v>
      </c>
      <c r="C14" s="4">
        <f>(C4-C9)^2/C9</f>
        <v>3.9174907694088268E-2</v>
      </c>
      <c r="D14" s="4">
        <f>B14+C14</f>
        <v>7.8613176112170405E-2</v>
      </c>
    </row>
    <row r="15" spans="1:7" x14ac:dyDescent="0.2">
      <c r="A15" t="s">
        <v>16</v>
      </c>
      <c r="B15" s="4">
        <f>(B5-B10)^2/B10</f>
        <v>2.1600465034639733E-3</v>
      </c>
      <c r="C15" s="4">
        <f>(C5-C10)^2/C10</f>
        <v>2.145622152856535E-3</v>
      </c>
      <c r="D15" s="4">
        <f>B15+C15</f>
        <v>4.3056686563205087E-3</v>
      </c>
    </row>
    <row r="16" spans="1:7" x14ac:dyDescent="0.2">
      <c r="A16" t="s">
        <v>19</v>
      </c>
      <c r="B16" s="4">
        <f>SUM(B14:B15)</f>
        <v>4.1598314921546108E-2</v>
      </c>
      <c r="C16" s="4">
        <f>SUM(C14:C15)</f>
        <v>4.1320529846944801E-2</v>
      </c>
      <c r="D16" s="3">
        <f>B16+C16</f>
        <v>8.2918844768490901E-2</v>
      </c>
      <c r="E16" t="s">
        <v>20</v>
      </c>
      <c r="F16" t="s">
        <v>27</v>
      </c>
    </row>
    <row r="17" spans="1:6" x14ac:dyDescent="0.2">
      <c r="F17" t="b">
        <v>0</v>
      </c>
    </row>
    <row r="18" spans="1:6" x14ac:dyDescent="0.2">
      <c r="B18" t="s">
        <v>17</v>
      </c>
      <c r="C18" t="s">
        <v>22</v>
      </c>
      <c r="D18" t="s">
        <v>19</v>
      </c>
    </row>
    <row r="19" spans="1:6" x14ac:dyDescent="0.2">
      <c r="A19" t="s">
        <v>15</v>
      </c>
      <c r="B19">
        <v>32</v>
      </c>
      <c r="C19">
        <v>18</v>
      </c>
      <c r="D19">
        <f>SUM(B19:C19)</f>
        <v>50</v>
      </c>
    </row>
    <row r="20" spans="1:6" x14ac:dyDescent="0.2">
      <c r="A20" t="s">
        <v>16</v>
      </c>
      <c r="B20">
        <f>B21-B19</f>
        <v>563</v>
      </c>
      <c r="C20">
        <f>C21-C19</f>
        <v>604</v>
      </c>
      <c r="D20">
        <f>SUM(B20:C20)</f>
        <v>1167</v>
      </c>
    </row>
    <row r="21" spans="1:6" x14ac:dyDescent="0.2">
      <c r="A21" t="s">
        <v>19</v>
      </c>
      <c r="B21">
        <v>595</v>
      </c>
      <c r="C21">
        <v>622</v>
      </c>
      <c r="D21">
        <f>B21+C21</f>
        <v>1217</v>
      </c>
    </row>
    <row r="23" spans="1:6" x14ac:dyDescent="0.2">
      <c r="B23" t="s">
        <v>17</v>
      </c>
      <c r="C23" t="s">
        <v>22</v>
      </c>
      <c r="D23" t="s">
        <v>19</v>
      </c>
    </row>
    <row r="24" spans="1:6" x14ac:dyDescent="0.2">
      <c r="A24" t="s">
        <v>15</v>
      </c>
      <c r="B24" s="4">
        <f>D24/D26*B26</f>
        <v>24.916247906197658</v>
      </c>
      <c r="C24" s="4">
        <f>D24/D26*C26</f>
        <v>25.083752093802346</v>
      </c>
      <c r="D24">
        <v>50</v>
      </c>
    </row>
    <row r="25" spans="1:6" x14ac:dyDescent="0.2">
      <c r="A25" t="s">
        <v>16</v>
      </c>
      <c r="B25" s="4">
        <f>B26-B24</f>
        <v>570.08375209380233</v>
      </c>
      <c r="C25" s="4">
        <f>C26-C24</f>
        <v>573.91624790619767</v>
      </c>
      <c r="D25">
        <v>1167</v>
      </c>
    </row>
    <row r="26" spans="1:6" x14ac:dyDescent="0.2">
      <c r="A26" t="s">
        <v>19</v>
      </c>
      <c r="B26">
        <v>595</v>
      </c>
      <c r="C26">
        <v>599</v>
      </c>
      <c r="D26">
        <f>B26+C26</f>
        <v>1194</v>
      </c>
    </row>
    <row r="28" spans="1:6" x14ac:dyDescent="0.2">
      <c r="B28" t="s">
        <v>17</v>
      </c>
      <c r="C28" t="s">
        <v>22</v>
      </c>
      <c r="D28" t="s">
        <v>19</v>
      </c>
    </row>
    <row r="29" spans="1:6" x14ac:dyDescent="0.2">
      <c r="A29" t="s">
        <v>15</v>
      </c>
      <c r="B29" s="4">
        <f>(B19-B24)^2/B24</f>
        <v>2.0139285784665608</v>
      </c>
      <c r="C29" s="4">
        <f>(C19-C24)^2/C24</f>
        <v>2.0004799736020114</v>
      </c>
      <c r="D29" s="4">
        <f>B29+C29</f>
        <v>4.0144085520685717</v>
      </c>
    </row>
    <row r="30" spans="1:6" x14ac:dyDescent="0.2">
      <c r="A30" t="s">
        <v>16</v>
      </c>
      <c r="B30" s="4">
        <f>(B20-B25)^2/B25</f>
        <v>8.8021353953957826E-2</v>
      </c>
      <c r="C30" s="4">
        <f>(C20-C25)^2/C25</f>
        <v>1.5769411361730206</v>
      </c>
      <c r="D30" s="4">
        <f>B30+C30</f>
        <v>1.6649624901269784</v>
      </c>
    </row>
    <row r="31" spans="1:6" x14ac:dyDescent="0.2">
      <c r="A31" t="s">
        <v>19</v>
      </c>
      <c r="B31" s="4">
        <f>SUM(B29:B30)</f>
        <v>2.1019499324205189</v>
      </c>
      <c r="C31" s="4">
        <f>SUM(C29:C30)</f>
        <v>3.5774211097750319</v>
      </c>
      <c r="D31" s="3">
        <f>B31+C31</f>
        <v>5.6793710421955508</v>
      </c>
      <c r="E31" t="s">
        <v>20</v>
      </c>
      <c r="F31" t="s">
        <v>21</v>
      </c>
    </row>
    <row r="32" spans="1:6" x14ac:dyDescent="0.2">
      <c r="F32" t="b">
        <v>1</v>
      </c>
    </row>
    <row r="33" spans="1:6" x14ac:dyDescent="0.2">
      <c r="B33" t="s">
        <v>17</v>
      </c>
      <c r="C33" t="s">
        <v>23</v>
      </c>
      <c r="D33" t="s">
        <v>19</v>
      </c>
    </row>
    <row r="34" spans="1:6" x14ac:dyDescent="0.2">
      <c r="A34" t="s">
        <v>15</v>
      </c>
      <c r="B34">
        <v>32</v>
      </c>
      <c r="C34">
        <v>51</v>
      </c>
      <c r="D34">
        <f>SUM(B34:C34)</f>
        <v>83</v>
      </c>
    </row>
    <row r="35" spans="1:6" x14ac:dyDescent="0.2">
      <c r="A35" t="s">
        <v>16</v>
      </c>
      <c r="B35">
        <f>B36-B34</f>
        <v>563</v>
      </c>
      <c r="C35">
        <f>C36-C34</f>
        <v>555</v>
      </c>
      <c r="D35">
        <f>SUM(B35:C35)</f>
        <v>1118</v>
      </c>
    </row>
    <row r="36" spans="1:6" x14ac:dyDescent="0.2">
      <c r="A36" t="s">
        <v>19</v>
      </c>
      <c r="B36">
        <v>595</v>
      </c>
      <c r="C36">
        <v>606</v>
      </c>
      <c r="D36">
        <f>B36+C36</f>
        <v>1201</v>
      </c>
    </row>
    <row r="38" spans="1:6" x14ac:dyDescent="0.2">
      <c r="B38" t="s">
        <v>17</v>
      </c>
      <c r="C38" t="s">
        <v>23</v>
      </c>
      <c r="D38" t="s">
        <v>19</v>
      </c>
    </row>
    <row r="39" spans="1:6" x14ac:dyDescent="0.2">
      <c r="A39" t="s">
        <v>15</v>
      </c>
      <c r="B39" s="4">
        <f>D39/D41*B41</f>
        <v>41.360971524288111</v>
      </c>
      <c r="C39" s="4">
        <f>D39/D41*C41</f>
        <v>41.639028475711896</v>
      </c>
      <c r="D39">
        <v>83</v>
      </c>
    </row>
    <row r="40" spans="1:6" x14ac:dyDescent="0.2">
      <c r="A40" t="s">
        <v>16</v>
      </c>
      <c r="B40" s="4">
        <f>B41-B39</f>
        <v>553.63902847571194</v>
      </c>
      <c r="C40" s="4">
        <f>C41-C39</f>
        <v>557.36097152428806</v>
      </c>
      <c r="D40">
        <v>1118</v>
      </c>
    </row>
    <row r="41" spans="1:6" x14ac:dyDescent="0.2">
      <c r="A41" t="s">
        <v>19</v>
      </c>
      <c r="B41">
        <v>595</v>
      </c>
      <c r="C41">
        <v>599</v>
      </c>
      <c r="D41">
        <f>B41+C41</f>
        <v>1194</v>
      </c>
    </row>
    <row r="43" spans="1:6" x14ac:dyDescent="0.2">
      <c r="B43" t="s">
        <v>17</v>
      </c>
      <c r="C43" t="s">
        <v>23</v>
      </c>
      <c r="D43" t="s">
        <v>19</v>
      </c>
    </row>
    <row r="44" spans="1:6" x14ac:dyDescent="0.2">
      <c r="A44" t="s">
        <v>15</v>
      </c>
      <c r="B44" s="4">
        <f>(B34-B39)^2/B39</f>
        <v>2.1186104834862456</v>
      </c>
      <c r="C44" s="4">
        <f>(C34-C39)^2/C39</f>
        <v>2.1044628341808251</v>
      </c>
      <c r="D44" s="4">
        <f>B44+C44</f>
        <v>4.2230733176670707</v>
      </c>
    </row>
    <row r="45" spans="1:6" x14ac:dyDescent="0.2">
      <c r="A45" t="s">
        <v>16</v>
      </c>
      <c r="B45" s="4">
        <f>(B35-B40)^2/B40</f>
        <v>0.15827603071949284</v>
      </c>
      <c r="C45" s="4">
        <f>(C35-C40)^2/C40</f>
        <v>1.0001034918635642E-2</v>
      </c>
      <c r="D45" s="4">
        <f>B45+C45</f>
        <v>0.16827706563812847</v>
      </c>
    </row>
    <row r="46" spans="1:6" x14ac:dyDescent="0.2">
      <c r="A46" t="s">
        <v>19</v>
      </c>
      <c r="B46" s="4">
        <f>SUM(B44:B45)</f>
        <v>2.2768865142057386</v>
      </c>
      <c r="C46" s="4">
        <f>SUM(C44:C45)</f>
        <v>2.1144638690994606</v>
      </c>
      <c r="D46" s="3">
        <f>B46+C46</f>
        <v>4.3913503833051992</v>
      </c>
      <c r="E46" t="s">
        <v>20</v>
      </c>
      <c r="F46" t="s">
        <v>21</v>
      </c>
    </row>
    <row r="47" spans="1:6" x14ac:dyDescent="0.2">
      <c r="F47" t="b">
        <v>1</v>
      </c>
    </row>
    <row r="48" spans="1:6" x14ac:dyDescent="0.2">
      <c r="B48" t="s">
        <v>17</v>
      </c>
      <c r="C48" t="s">
        <v>24</v>
      </c>
      <c r="D48" t="s">
        <v>19</v>
      </c>
    </row>
    <row r="49" spans="1:6" x14ac:dyDescent="0.2">
      <c r="A49" t="s">
        <v>15</v>
      </c>
      <c r="B49">
        <v>32</v>
      </c>
      <c r="C49">
        <v>38</v>
      </c>
      <c r="D49">
        <f>B49+C49</f>
        <v>70</v>
      </c>
    </row>
    <row r="50" spans="1:6" x14ac:dyDescent="0.2">
      <c r="A50" t="s">
        <v>16</v>
      </c>
      <c r="B50">
        <f>B51-B49</f>
        <v>563</v>
      </c>
      <c r="C50">
        <f>C51-C49</f>
        <v>540</v>
      </c>
      <c r="D50">
        <f>B50+C50</f>
        <v>1103</v>
      </c>
    </row>
    <row r="51" spans="1:6" x14ac:dyDescent="0.2">
      <c r="A51" t="s">
        <v>19</v>
      </c>
      <c r="B51">
        <v>595</v>
      </c>
      <c r="C51">
        <v>578</v>
      </c>
      <c r="D51">
        <f>B51+C51</f>
        <v>1173</v>
      </c>
    </row>
    <row r="53" spans="1:6" x14ac:dyDescent="0.2">
      <c r="B53" t="s">
        <v>17</v>
      </c>
      <c r="C53" t="s">
        <v>24</v>
      </c>
      <c r="D53" t="s">
        <v>19</v>
      </c>
    </row>
    <row r="54" spans="1:6" x14ac:dyDescent="0.2">
      <c r="A54" t="s">
        <v>15</v>
      </c>
      <c r="B54" s="4">
        <f>D54/D56*B56</f>
        <v>34.882747068676721</v>
      </c>
      <c r="C54" s="4">
        <f>D54/D56*C56</f>
        <v>35.117252931323286</v>
      </c>
      <c r="D54">
        <v>70</v>
      </c>
    </row>
    <row r="55" spans="1:6" x14ac:dyDescent="0.2">
      <c r="A55" t="s">
        <v>16</v>
      </c>
      <c r="B55" s="4">
        <f>B56-B54</f>
        <v>560.11725293132326</v>
      </c>
      <c r="C55" s="4">
        <f>C56-C54</f>
        <v>563.88274706867674</v>
      </c>
      <c r="D55">
        <v>1103</v>
      </c>
    </row>
    <row r="56" spans="1:6" x14ac:dyDescent="0.2">
      <c r="A56" t="s">
        <v>19</v>
      </c>
      <c r="B56">
        <v>595</v>
      </c>
      <c r="C56">
        <v>599</v>
      </c>
      <c r="D56">
        <f>B56+C56</f>
        <v>1194</v>
      </c>
    </row>
    <row r="58" spans="1:6" x14ac:dyDescent="0.2">
      <c r="B58" t="s">
        <v>17</v>
      </c>
      <c r="C58" t="s">
        <v>24</v>
      </c>
      <c r="D58" t="s">
        <v>19</v>
      </c>
    </row>
    <row r="59" spans="1:6" x14ac:dyDescent="0.2">
      <c r="A59" t="s">
        <v>15</v>
      </c>
      <c r="B59" s="4">
        <f>(B49-B54)^2/B54</f>
        <v>0.23823326315450874</v>
      </c>
      <c r="C59" s="4">
        <f>(C49-C54)^2/C54</f>
        <v>0.23664238994479467</v>
      </c>
      <c r="D59">
        <v>70</v>
      </c>
    </row>
    <row r="60" spans="1:6" x14ac:dyDescent="0.2">
      <c r="A60" t="s">
        <v>16</v>
      </c>
      <c r="B60" s="4">
        <f>(B50-B55)^2/B55</f>
        <v>1.4836591121722222E-2</v>
      </c>
      <c r="C60" s="4">
        <f>(C50-C55)^2/C55</f>
        <v>1.0115322919729595</v>
      </c>
      <c r="D60">
        <v>1103</v>
      </c>
    </row>
    <row r="61" spans="1:6" x14ac:dyDescent="0.2">
      <c r="A61" t="s">
        <v>19</v>
      </c>
      <c r="B61" s="4">
        <f>SUM(B59:B60)</f>
        <v>0.25306985427623097</v>
      </c>
      <c r="C61" s="4">
        <f>SUM(C59:C60)</f>
        <v>1.2481746819177542</v>
      </c>
      <c r="D61" s="3">
        <f>B61+C61</f>
        <v>1.501244536193985</v>
      </c>
      <c r="E61" t="s">
        <v>20</v>
      </c>
      <c r="F61" t="s">
        <v>27</v>
      </c>
    </row>
    <row r="62" spans="1:6" x14ac:dyDescent="0.2">
      <c r="F6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McKean</dc:creator>
  <cp:lastModifiedBy>Brian McKean</cp:lastModifiedBy>
  <dcterms:created xsi:type="dcterms:W3CDTF">2016-09-30T15:25:05Z</dcterms:created>
  <dcterms:modified xsi:type="dcterms:W3CDTF">2016-10-04T16:30:51Z</dcterms:modified>
</cp:coreProperties>
</file>