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point_1" sheetId="1" r:id="rId3"/>
    <sheet state="visible" name="triple-zeta basis" sheetId="2" r:id="rId4"/>
    <sheet state="visible" name="hf_cc-pVTZ" sheetId="3" r:id="rId5"/>
    <sheet state="visible" name="plot" sheetId="4" r:id="rId6"/>
    <sheet state="visible" name="plot_prep" sheetId="5" r:id="rId7"/>
    <sheet state="visible" name="prep_hf" sheetId="6" r:id="rId8"/>
    <sheet state="visible" name="rpa_HF_plot" sheetId="7" r:id="rId9"/>
  </sheets>
  <definedNames/>
  <calcPr/>
</workbook>
</file>

<file path=xl/sharedStrings.xml><?xml version="1.0" encoding="utf-8"?>
<sst xmlns="http://schemas.openxmlformats.org/spreadsheetml/2006/main" count="305" uniqueCount="118">
  <si>
    <t>H-Bonding</t>
  </si>
  <si>
    <t>PBE/cc-pVTZ</t>
  </si>
  <si>
    <t>Complex 1 of S66 test set</t>
  </si>
  <si>
    <t>6 atoms</t>
  </si>
  <si>
    <t>water dimer</t>
  </si>
  <si>
    <t>Nth Order</t>
  </si>
  <si>
    <t>Supermol - RIRPA Correlation (hartree)</t>
  </si>
  <si>
    <t>FragA - RIRPA Correlation (hartree)</t>
  </si>
  <si>
    <t>FragB - RIRPA Correlation (hartree)</t>
  </si>
  <si>
    <t>Correlation correction of Interaction Energy (hartree)</t>
  </si>
  <si>
    <t>Correlation of Interaction Energy (hartree)</t>
  </si>
  <si>
    <t>Rel Deviation from Infinite Order Correlation (Hartree)</t>
  </si>
  <si>
    <t>Abs Deviation from Infinite Order Correlation (Hartree)</t>
  </si>
  <si>
    <t>Deviation from Infinite Order Correlation (%)</t>
  </si>
  <si>
    <t>Log10(% Deviation)</t>
  </si>
  <si>
    <t>Nth Order Correlation</t>
  </si>
  <si>
    <t>Eigenvalue of Q(w) at npoint = 1</t>
  </si>
  <si>
    <t>Eigenvalue of Q(w)</t>
  </si>
  <si>
    <t>Molecule</t>
  </si>
  <si>
    <t>Number of atoms</t>
  </si>
  <si>
    <t>Monomer A (host)</t>
  </si>
  <si>
    <t>Difference</t>
  </si>
  <si>
    <t>Helium Dimer</t>
  </si>
  <si>
    <t>Benzene Dimer</t>
  </si>
  <si>
    <t>Guanine Trimer</t>
  </si>
  <si>
    <t>Coronene Dimer</t>
  </si>
  <si>
    <t>Comp 17AB</t>
  </si>
  <si>
    <t>Comp 1AB</t>
  </si>
  <si>
    <t>Comp 23AB</t>
  </si>
  <si>
    <t>Comp 5AB</t>
  </si>
  <si>
    <t>Comp 29AB</t>
  </si>
  <si>
    <t>Comp 11AB</t>
  </si>
  <si>
    <t>Comp 7AB</t>
  </si>
  <si>
    <t>Comp 13AB</t>
  </si>
  <si>
    <t>C60@C240</t>
  </si>
  <si>
    <t>S30L</t>
  </si>
  <si>
    <t>Atoms</t>
  </si>
  <si>
    <t>Eigenvalue Q(w) PBE</t>
  </si>
  <si>
    <t>MP2 Error (kcal/mol)</t>
  </si>
  <si>
    <t>Eigenvalue Q(w) HF</t>
  </si>
  <si>
    <t>L7</t>
  </si>
  <si>
    <t>QPBE</t>
  </si>
  <si>
    <t>QHF</t>
  </si>
  <si>
    <t>c2c2pd</t>
  </si>
  <si>
    <t>c3a</t>
  </si>
  <si>
    <t>c3gc</t>
  </si>
  <si>
    <t>cbh</t>
  </si>
  <si>
    <t>gcgc</t>
  </si>
  <si>
    <t>ggg</t>
  </si>
  <si>
    <t>phe</t>
  </si>
  <si>
    <t>S66</t>
  </si>
  <si>
    <t>Sum</t>
  </si>
  <si>
    <t>RIRPA Correlation</t>
  </si>
  <si>
    <t>Complex 23 of S66 test set</t>
  </si>
  <si>
    <t>21 atoms</t>
  </si>
  <si>
    <t>AcNH2 - Uracil</t>
  </si>
  <si>
    <t>HF reference</t>
  </si>
  <si>
    <t>H2_Dimer</t>
  </si>
  <si>
    <t>kcal/mol</t>
  </si>
  <si>
    <t>Interaction Energy Correction (Hartree)</t>
  </si>
  <si>
    <t>Interaction Energy (Hartree)</t>
  </si>
  <si>
    <t>H2_dim</t>
  </si>
  <si>
    <t>H2O_dim</t>
  </si>
  <si>
    <t>HF_dim</t>
  </si>
  <si>
    <t>LiH_dim</t>
  </si>
  <si>
    <t>Complex 19 of S30L test set</t>
  </si>
  <si>
    <t>163 atoms</t>
  </si>
  <si>
    <t>C5H9OH@β-CD</t>
  </si>
  <si>
    <t>Pi-Pi stacking</t>
  </si>
  <si>
    <t>Complex 5 of S30L test set</t>
  </si>
  <si>
    <t>100 atoms</t>
  </si>
  <si>
    <t>TNF@tweezer2</t>
  </si>
  <si>
    <t>H2O_Dimer</t>
  </si>
  <si>
    <t>E_int</t>
  </si>
  <si>
    <t>Coronene dimer 7L test set</t>
  </si>
  <si>
    <t>72 atoms</t>
  </si>
  <si>
    <t>Coronene dimer</t>
  </si>
  <si>
    <t>MonomerA - RIRPA Correlation (hartree)</t>
  </si>
  <si>
    <t>MonomerB - RIRPA Correlation (hartree)</t>
  </si>
  <si>
    <t>GhostA - RIRPA Correlation (hartree)</t>
  </si>
  <si>
    <t>GhostB - RIRPA Correlation (hartree)</t>
  </si>
  <si>
    <t>Correlation Correction of Interaction Energy (hartree)</t>
  </si>
  <si>
    <t>Correlation of Interaction Energy with 50% CP (hartree)</t>
  </si>
  <si>
    <t>Correlation of Interaction Energy with 100% CP (hartree)</t>
  </si>
  <si>
    <t>HF_Dimer</t>
  </si>
  <si>
    <t>LiH_Dimer</t>
  </si>
  <si>
    <t>Complex 5 S30L</t>
  </si>
  <si>
    <t>Supermol (Hartree)</t>
  </si>
  <si>
    <t>Frag A (Hartree)</t>
  </si>
  <si>
    <t>Frag B (Hartree)</t>
  </si>
  <si>
    <t>Interaction Energy (kcal/mol)</t>
  </si>
  <si>
    <t>Difference nth and infinite RPA (kcal/mol)</t>
  </si>
  <si>
    <t>RIRPA (kcal/mol)</t>
  </si>
  <si>
    <t>Complex 24 of S66 test set</t>
  </si>
  <si>
    <t>24 atoms</t>
  </si>
  <si>
    <t>Benzene dimer</t>
  </si>
  <si>
    <t>He_Dimer</t>
  </si>
  <si>
    <t>RIRPA Error (kcal/mol)</t>
  </si>
  <si>
    <t>Notes</t>
  </si>
  <si>
    <t>largest eigenvalue integrated</t>
  </si>
  <si>
    <t>Experimental Distance: 62 Angstrom</t>
  </si>
  <si>
    <t>Correlation</t>
  </si>
  <si>
    <t>HXX/def2-QZVP (Hartree)</t>
  </si>
  <si>
    <t>CCSD(T)/cc-pVTZ (Hartree)</t>
  </si>
  <si>
    <t>RIRPA/cc-pVTZ (Hartree)</t>
  </si>
  <si>
    <t>MP2/cc-pVTZ (Hartree)</t>
  </si>
  <si>
    <t>Supermol</t>
  </si>
  <si>
    <t>Monomer</t>
  </si>
  <si>
    <t>Interaction energy parts (kcal/mol)</t>
  </si>
  <si>
    <t>nth</t>
  </si>
  <si>
    <t>He</t>
  </si>
  <si>
    <t>benzene</t>
  </si>
  <si>
    <t>coronene</t>
  </si>
  <si>
    <t>comp5</t>
  </si>
  <si>
    <t>Correlation of Interaction Energies</t>
  </si>
  <si>
    <t>Absolute Deviation (Hartree) Compared to Infinite RIRPA</t>
  </si>
  <si>
    <t>Natural Log of Absolute Deviation (Hartree) Compared to Infinite RIRPA</t>
  </si>
  <si>
    <t>Relative Deviation (Hartree) Compared to Infinite RIRPA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</si>
</sst>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#,##0.00000000"/>
    <numFmt numFmtId="165" formatCode="0.0000"/>
    <numFmt numFmtId="166" formatCode="0.0000E+00"/>
    <numFmt numFmtId="167" formatCode="#,##0.0000000000"/>
    <numFmt numFmtId="168" formatCode="#,##0.00000000000"/>
    <numFmt numFmtId="169" formatCode="0.000000000"/>
    <numFmt numFmtId="170" formatCode="#,##0.000000000"/>
    <numFmt numFmtId="171" formatCode="#,##0.0000000"/>
    <numFmt numFmtId="172" formatCode="#,##0.00000"/>
    <numFmt numFmtId="173" formatCode="0.00000"/>
    <numFmt numFmtId="174" formatCode="0.000"/>
    <numFmt numFmtId="175" formatCode="0.000E+00"/>
    <numFmt numFmtId="176" formatCode="0.00000000"/>
    <numFmt numFmtId="177" formatCode="0.0000000000"/>
    <numFmt numFmtId="178" formatCode="0.000000000000000000"/>
    <numFmt numFmtId="179" formatCode="0.0000000000000000000"/>
    <numFmt numFmtId="180" formatCode="0.00000000000"/>
  </numFmts>
  <fonts count="7">
    <font>
      <sz val="10.0"/>
      <color rgb="FF000000"/>
      <name val="Arial"/>
    </font>
    <font>
      <b/>
    </font>
    <font/>
    <font>
      <b/>
      <color rgb="FFFF00FF"/>
    </font>
    <font>
      <b/>
      <color rgb="FFFF0000"/>
    </font>
    <font>
      <name val="Arial"/>
    </font>
    <font>
      <u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166" xfId="0" applyAlignment="1" applyFont="1" applyNumberFormat="1">
      <alignment horizontal="right" readingOrder="0"/>
    </xf>
    <xf borderId="0" fillId="0" fontId="2" numFmtId="4" xfId="0" applyFont="1" applyNumberFormat="1"/>
    <xf borderId="0" fillId="0" fontId="2" numFmtId="167" xfId="0" applyFont="1" applyNumberFormat="1"/>
    <xf borderId="0" fillId="0" fontId="6" numFmtId="11" xfId="0" applyAlignment="1" applyFont="1" applyNumberFormat="1">
      <alignment readingOrder="0"/>
    </xf>
    <xf borderId="0" fillId="0" fontId="2" numFmtId="168" xfId="0" applyFont="1" applyNumberFormat="1"/>
    <xf borderId="0" fillId="0" fontId="2" numFmtId="0" xfId="0" applyFont="1"/>
    <xf borderId="0" fillId="0" fontId="5" numFmtId="169" xfId="0" applyAlignment="1" applyFont="1" applyNumberFormat="1">
      <alignment horizontal="right" vertical="bottom"/>
    </xf>
    <xf borderId="0" fillId="0" fontId="2" numFmtId="169" xfId="0" applyFont="1" applyNumberFormat="1"/>
    <xf borderId="0" fillId="0" fontId="2" numFmtId="2" xfId="0" applyFont="1" applyNumberFormat="1"/>
    <xf borderId="0" fillId="0" fontId="2" numFmtId="170" xfId="0" applyFont="1" applyNumberFormat="1"/>
    <xf borderId="0" fillId="0" fontId="2" numFmtId="165" xfId="0" applyFont="1" applyNumberFormat="1"/>
    <xf borderId="0" fillId="0" fontId="2" numFmtId="171" xfId="0" applyFont="1" applyNumberFormat="1"/>
    <xf borderId="0" fillId="0" fontId="2" numFmtId="172" xfId="0" applyFont="1" applyNumberFormat="1"/>
    <xf borderId="0" fillId="0" fontId="1" numFmtId="0" xfId="0" applyAlignment="1" applyFont="1">
      <alignment readingOrder="0" shrinkToFit="0" wrapText="0"/>
    </xf>
    <xf borderId="0" fillId="0" fontId="2" numFmtId="173" xfId="0" applyFont="1" applyNumberFormat="1"/>
    <xf borderId="0" fillId="0" fontId="2" numFmtId="174" xfId="0" applyAlignment="1" applyFont="1" applyNumberFormat="1">
      <alignment horizontal="right" readingOrder="0"/>
    </xf>
    <xf borderId="0" fillId="0" fontId="2" numFmtId="175" xfId="0" applyAlignment="1" applyFont="1" applyNumberFormat="1">
      <alignment horizontal="right" readingOrder="0"/>
    </xf>
    <xf borderId="0" fillId="0" fontId="2" numFmtId="176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176" xfId="0" applyAlignment="1" applyFont="1" applyNumberFormat="1">
      <alignment readingOrder="0"/>
    </xf>
    <xf borderId="0" fillId="0" fontId="2" numFmtId="177" xfId="0" applyAlignment="1" applyFont="1" applyNumberFormat="1">
      <alignment horizontal="right" readingOrder="0"/>
    </xf>
    <xf borderId="0" fillId="0" fontId="2" numFmtId="11" xfId="0" applyFont="1" applyNumberFormat="1"/>
    <xf borderId="0" fillId="0" fontId="2" numFmtId="11" xfId="0" applyAlignment="1" applyFont="1" applyNumberFormat="1">
      <alignment horizontal="right" readingOrder="0"/>
    </xf>
    <xf borderId="0" fillId="0" fontId="2" numFmtId="178" xfId="0" applyAlignment="1" applyFont="1" applyNumberFormat="1">
      <alignment readingOrder="0"/>
    </xf>
    <xf borderId="0" fillId="0" fontId="2" numFmtId="179" xfId="0" applyFont="1" applyNumberFormat="1"/>
    <xf borderId="0" fillId="0" fontId="2" numFmtId="178" xfId="0" applyFont="1" applyNumberFormat="1"/>
    <xf borderId="0" fillId="0" fontId="2" numFmtId="177" xfId="0" applyFont="1" applyNumberFormat="1"/>
    <xf borderId="0" fillId="0" fontId="2" numFmtId="0" xfId="0" applyAlignment="1" applyFont="1">
      <alignment readingOrder="0" shrinkToFit="0" wrapText="1"/>
    </xf>
    <xf borderId="0" fillId="0" fontId="2" numFmtId="180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npoint_1!$D$3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npoint_1!$C$4:$C$17</c:f>
            </c:numRef>
          </c:xVal>
          <c:yVal>
            <c:numRef>
              <c:f>npoint_1!$D$4:$D$17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55476"/>
        <c:axId val="787641344"/>
      </c:scatterChart>
      <c:valAx>
        <c:axId val="846355476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atoms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7641344"/>
      </c:valAx>
      <c:valAx>
        <c:axId val="78764134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Eigenvalue of Q(w)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6355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'hf_cc-pVTZ'!$J$3</c:f>
            </c:strRef>
          </c:tx>
          <c:marker>
            <c:symbol val="none"/>
          </c:marker>
          <c:cat>
            <c:strRef>
              <c:f>'hf_cc-pVTZ'!$I$4:$I$42</c:f>
            </c:strRef>
          </c:cat>
          <c:val>
            <c:numRef>
              <c:f>'hf_cc-pVTZ'!$J$4:$J$42</c:f>
            </c:numRef>
          </c:val>
          <c:smooth val="0"/>
        </c:ser>
        <c:ser>
          <c:idx val="1"/>
          <c:order val="1"/>
          <c:tx>
            <c:strRef>
              <c:f>'hf_cc-pVTZ'!$K$3</c:f>
            </c:strRef>
          </c:tx>
          <c:marker>
            <c:symbol val="none"/>
          </c:marker>
          <c:cat>
            <c:strRef>
              <c:f>'hf_cc-pVTZ'!$I$4:$I$42</c:f>
            </c:strRef>
          </c:cat>
          <c:val>
            <c:numRef>
              <c:f>'hf_cc-pVTZ'!$K$4:$K$42</c:f>
            </c:numRef>
          </c:val>
          <c:smooth val="0"/>
        </c:ser>
        <c:ser>
          <c:idx val="2"/>
          <c:order val="2"/>
          <c:tx>
            <c:strRef>
              <c:f>'hf_cc-pVTZ'!$L$3</c:f>
            </c:strRef>
          </c:tx>
          <c:marker>
            <c:symbol val="none"/>
          </c:marker>
          <c:cat>
            <c:strRef>
              <c:f>'hf_cc-pVTZ'!$I$4:$I$42</c:f>
            </c:strRef>
          </c:cat>
          <c:val>
            <c:numRef>
              <c:f>'hf_cc-pVTZ'!$L$4:$L$42</c:f>
            </c:numRef>
          </c:val>
          <c:smooth val="0"/>
        </c:ser>
        <c:ser>
          <c:idx val="3"/>
          <c:order val="3"/>
          <c:tx>
            <c:strRef>
              <c:f>'hf_cc-pVTZ'!$M$3</c:f>
            </c:strRef>
          </c:tx>
          <c:marker>
            <c:symbol val="none"/>
          </c:marker>
          <c:cat>
            <c:strRef>
              <c:f>'hf_cc-pVTZ'!$I$4:$I$42</c:f>
            </c:strRef>
          </c:cat>
          <c:val>
            <c:numRef>
              <c:f>'hf_cc-pVTZ'!$M$4:$M$42</c:f>
            </c:numRef>
          </c:val>
          <c:smooth val="0"/>
        </c:ser>
        <c:axId val="520228562"/>
        <c:axId val="879314487"/>
      </c:lineChart>
      <c:catAx>
        <c:axId val="520228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Nth Order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9314487"/>
      </c:catAx>
      <c:valAx>
        <c:axId val="87931448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0228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H2_dim, H2O_dim, HF_dim and LiH_dim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'hf_cc-pVTZ'!$J$3</c:f>
            </c:strRef>
          </c:tx>
          <c:marker>
            <c:symbol val="none"/>
          </c:marker>
          <c:cat>
            <c:strRef>
              <c:f>'hf_cc-pVTZ'!$I$4:$I$22</c:f>
            </c:strRef>
          </c:cat>
          <c:val>
            <c:numRef>
              <c:f>'hf_cc-pVTZ'!$J$4:$J$22</c:f>
            </c:numRef>
          </c:val>
          <c:smooth val="0"/>
        </c:ser>
        <c:ser>
          <c:idx val="1"/>
          <c:order val="1"/>
          <c:tx>
            <c:strRef>
              <c:f>'hf_cc-pVTZ'!$K$3</c:f>
            </c:strRef>
          </c:tx>
          <c:marker>
            <c:symbol val="none"/>
          </c:marker>
          <c:cat>
            <c:strRef>
              <c:f>'hf_cc-pVTZ'!$I$4:$I$22</c:f>
            </c:strRef>
          </c:cat>
          <c:val>
            <c:numRef>
              <c:f>'hf_cc-pVTZ'!$K$4:$K$22</c:f>
            </c:numRef>
          </c:val>
          <c:smooth val="0"/>
        </c:ser>
        <c:ser>
          <c:idx val="2"/>
          <c:order val="2"/>
          <c:tx>
            <c:strRef>
              <c:f>'hf_cc-pVTZ'!$L$3</c:f>
            </c:strRef>
          </c:tx>
          <c:marker>
            <c:symbol val="none"/>
          </c:marker>
          <c:cat>
            <c:strRef>
              <c:f>'hf_cc-pVTZ'!$I$4:$I$22</c:f>
            </c:strRef>
          </c:cat>
          <c:val>
            <c:numRef>
              <c:f>'hf_cc-pVTZ'!$L$4:$L$22</c:f>
            </c:numRef>
          </c:val>
          <c:smooth val="0"/>
        </c:ser>
        <c:ser>
          <c:idx val="3"/>
          <c:order val="3"/>
          <c:tx>
            <c:strRef>
              <c:f>'hf_cc-pVTZ'!$M$3</c:f>
            </c:strRef>
          </c:tx>
          <c:marker>
            <c:symbol val="none"/>
          </c:marker>
          <c:cat>
            <c:strRef>
              <c:f>'hf_cc-pVTZ'!$I$4:$I$22</c:f>
            </c:strRef>
          </c:cat>
          <c:val>
            <c:numRef>
              <c:f>'hf_cc-pVTZ'!$M$4:$M$22</c:f>
            </c:numRef>
          </c:val>
          <c:smooth val="0"/>
        </c:ser>
        <c:axId val="1622617762"/>
        <c:axId val="1040510888"/>
      </c:lineChart>
      <c:catAx>
        <c:axId val="1622617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Nth Order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0510888"/>
      </c:catAx>
      <c:valAx>
        <c:axId val="104051088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2617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'hf_cc-pVTZ'!$J$49</c:f>
            </c:strRef>
          </c:tx>
          <c:marker>
            <c:symbol val="none"/>
          </c:marker>
          <c:cat>
            <c:strRef>
              <c:f>'hf_cc-pVTZ'!$I$50:$I$86</c:f>
            </c:strRef>
          </c:cat>
          <c:val>
            <c:numRef>
              <c:f>'hf_cc-pVTZ'!$J$50:$J$86</c:f>
            </c:numRef>
          </c:val>
          <c:smooth val="0"/>
        </c:ser>
        <c:ser>
          <c:idx val="1"/>
          <c:order val="1"/>
          <c:tx>
            <c:strRef>
              <c:f>'hf_cc-pVTZ'!$K$49</c:f>
            </c:strRef>
          </c:tx>
          <c:marker>
            <c:symbol val="none"/>
          </c:marker>
          <c:cat>
            <c:strRef>
              <c:f>'hf_cc-pVTZ'!$I$50:$I$86</c:f>
            </c:strRef>
          </c:cat>
          <c:val>
            <c:numRef>
              <c:f>'hf_cc-pVTZ'!$K$50:$K$86</c:f>
            </c:numRef>
          </c:val>
          <c:smooth val="0"/>
        </c:ser>
        <c:ser>
          <c:idx val="2"/>
          <c:order val="2"/>
          <c:tx>
            <c:strRef>
              <c:f>'hf_cc-pVTZ'!$L$49</c:f>
            </c:strRef>
          </c:tx>
          <c:marker>
            <c:symbol val="none"/>
          </c:marker>
          <c:cat>
            <c:strRef>
              <c:f>'hf_cc-pVTZ'!$I$50:$I$86</c:f>
            </c:strRef>
          </c:cat>
          <c:val>
            <c:numRef>
              <c:f>'hf_cc-pVTZ'!$L$50:$L$86</c:f>
            </c:numRef>
          </c:val>
          <c:smooth val="0"/>
        </c:ser>
        <c:ser>
          <c:idx val="3"/>
          <c:order val="3"/>
          <c:tx>
            <c:strRef>
              <c:f>'hf_cc-pVTZ'!$M$49</c:f>
            </c:strRef>
          </c:tx>
          <c:marker>
            <c:symbol val="none"/>
          </c:marker>
          <c:cat>
            <c:strRef>
              <c:f>'hf_cc-pVTZ'!$I$50:$I$86</c:f>
            </c:strRef>
          </c:cat>
          <c:val>
            <c:numRef>
              <c:f>'hf_cc-pVTZ'!$M$50:$M$86</c:f>
            </c:numRef>
          </c:val>
          <c:smooth val="0"/>
        </c:ser>
        <c:axId val="1198059155"/>
        <c:axId val="1212738430"/>
      </c:lineChart>
      <c:catAx>
        <c:axId val="1198059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2738430"/>
      </c:catAx>
      <c:valAx>
        <c:axId val="121273843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8059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plot!$B$2</c:f>
            </c:strRef>
          </c:tx>
          <c:marker>
            <c:symbol val="none"/>
          </c:marker>
          <c:cat>
            <c:strRef>
              <c:f>plot!$A$3:$A$21</c:f>
            </c:strRef>
          </c:cat>
          <c:val>
            <c:numRef>
              <c:f>plot!$B$3:$B$21</c:f>
            </c:numRef>
          </c:val>
          <c:smooth val="0"/>
        </c:ser>
        <c:ser>
          <c:idx val="1"/>
          <c:order val="1"/>
          <c:tx>
            <c:strRef>
              <c:f>plot!$C$2</c:f>
            </c:strRef>
          </c:tx>
          <c:marker>
            <c:symbol val="none"/>
          </c:marker>
          <c:cat>
            <c:strRef>
              <c:f>plot!$A$3:$A$21</c:f>
            </c:strRef>
          </c:cat>
          <c:val>
            <c:numRef>
              <c:f>plot!$C$3:$C$21</c:f>
            </c:numRef>
          </c:val>
          <c:smooth val="0"/>
        </c:ser>
        <c:ser>
          <c:idx val="2"/>
          <c:order val="2"/>
          <c:tx>
            <c:strRef>
              <c:f>plot!$D$2</c:f>
            </c:strRef>
          </c:tx>
          <c:marker>
            <c:symbol val="none"/>
          </c:marker>
          <c:cat>
            <c:strRef>
              <c:f>plot!$A$3:$A$21</c:f>
            </c:strRef>
          </c:cat>
          <c:val>
            <c:numRef>
              <c:f>plot!$D$3:$D$21</c:f>
            </c:numRef>
          </c:val>
          <c:smooth val="0"/>
        </c:ser>
        <c:ser>
          <c:idx val="3"/>
          <c:order val="3"/>
          <c:tx>
            <c:strRef>
              <c:f>plot!$E$2</c:f>
            </c:strRef>
          </c:tx>
          <c:marker>
            <c:symbol val="none"/>
          </c:marker>
          <c:cat>
            <c:strRef>
              <c:f>plot!$A$3:$A$21</c:f>
            </c:strRef>
          </c:cat>
          <c:val>
            <c:numRef>
              <c:f>plot!$E$3:$E$21</c:f>
            </c:numRef>
          </c:val>
          <c:smooth val="0"/>
        </c:ser>
        <c:axId val="723057954"/>
        <c:axId val="1950239413"/>
      </c:lineChart>
      <c:catAx>
        <c:axId val="723057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Roboto"/>
                  </a:defRPr>
                </a:pPr>
                <a:r>
                  <a:t>Nth Order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400">
                <a:solidFill>
                  <a:srgbClr val="000000"/>
                </a:solidFill>
                <a:latin typeface="Roboto"/>
              </a:defRPr>
            </a:pPr>
          </a:p>
        </c:txPr>
        <c:crossAx val="1950239413"/>
      </c:catAx>
      <c:valAx>
        <c:axId val="195023941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Roboto"/>
                  </a:defRPr>
                </a:pPr>
                <a:r>
                  <a:t>Correlation of Interaction Energy (Hartree)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400">
                <a:solidFill>
                  <a:srgbClr val="000000"/>
                </a:solidFill>
                <a:latin typeface="Roboto"/>
              </a:defRPr>
            </a:pPr>
          </a:p>
        </c:txPr>
        <c:crossAx val="723057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plot!$B$51:$B$52</c:f>
            </c:strRef>
          </c:tx>
          <c:marker>
            <c:symbol val="none"/>
          </c:marker>
          <c:cat>
            <c:strRef>
              <c:f>plot!$A$53:$A$62</c:f>
            </c:strRef>
          </c:cat>
          <c:val>
            <c:numRef>
              <c:f>plot!$B$53:$B$62</c:f>
            </c:numRef>
          </c:val>
          <c:smooth val="0"/>
        </c:ser>
        <c:ser>
          <c:idx val="1"/>
          <c:order val="1"/>
          <c:tx>
            <c:strRef>
              <c:f>plot!$C$51:$C$52</c:f>
            </c:strRef>
          </c:tx>
          <c:marker>
            <c:symbol val="none"/>
          </c:marker>
          <c:cat>
            <c:strRef>
              <c:f>plot!$A$53:$A$62</c:f>
            </c:strRef>
          </c:cat>
          <c:val>
            <c:numRef>
              <c:f>plot!$C$53:$C$62</c:f>
            </c:numRef>
          </c:val>
          <c:smooth val="0"/>
        </c:ser>
        <c:ser>
          <c:idx val="2"/>
          <c:order val="2"/>
          <c:tx>
            <c:strRef>
              <c:f>plot!$D$51:$D$52</c:f>
            </c:strRef>
          </c:tx>
          <c:marker>
            <c:symbol val="none"/>
          </c:marker>
          <c:cat>
            <c:strRef>
              <c:f>plot!$A$53:$A$62</c:f>
            </c:strRef>
          </c:cat>
          <c:val>
            <c:numRef>
              <c:f>plot!$D$53:$D$62</c:f>
            </c:numRef>
          </c:val>
          <c:smooth val="0"/>
        </c:ser>
        <c:ser>
          <c:idx val="3"/>
          <c:order val="3"/>
          <c:tx>
            <c:strRef>
              <c:f>plot!$E$51:$E$52</c:f>
            </c:strRef>
          </c:tx>
          <c:marker>
            <c:symbol val="none"/>
          </c:marker>
          <c:cat>
            <c:strRef>
              <c:f>plot!$A$53:$A$62</c:f>
            </c:strRef>
          </c:cat>
          <c:val>
            <c:numRef>
              <c:f>plot!$E$53:$E$62</c:f>
            </c:numRef>
          </c:val>
          <c:smooth val="0"/>
        </c:ser>
        <c:axId val="595010192"/>
        <c:axId val="557782833"/>
      </c:lineChart>
      <c:catAx>
        <c:axId val="59501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Roboto"/>
                  </a:defRPr>
                </a:pPr>
                <a:r>
                  <a:t>Nth Order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000">
                <a:solidFill>
                  <a:srgbClr val="000000"/>
                </a:solidFill>
                <a:latin typeface="Roboto"/>
              </a:defRPr>
            </a:pPr>
          </a:p>
        </c:txPr>
        <c:crossAx val="557782833"/>
      </c:catAx>
      <c:valAx>
        <c:axId val="55778283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Roboto"/>
                  </a:defRPr>
                </a:pPr>
                <a:r>
                  <a:t>Deviation (Hartree)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000">
                <a:solidFill>
                  <a:srgbClr val="000000"/>
                </a:solidFill>
                <a:latin typeface="Roboto"/>
              </a:defRPr>
            </a:pPr>
          </a:p>
        </c:txPr>
        <c:crossAx val="595010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plot!$B$85:$B$86</c:f>
            </c:strRef>
          </c:tx>
          <c:marker>
            <c:symbol val="none"/>
          </c:marker>
          <c:cat>
            <c:strRef>
              <c:f>plot!$A$87:$A$91</c:f>
            </c:strRef>
          </c:cat>
          <c:val>
            <c:numRef>
              <c:f>plot!$B$87:$B$91</c:f>
            </c:numRef>
          </c:val>
          <c:smooth val="0"/>
        </c:ser>
        <c:ser>
          <c:idx val="1"/>
          <c:order val="1"/>
          <c:tx>
            <c:strRef>
              <c:f>plot!$C$85:$C$86</c:f>
            </c:strRef>
          </c:tx>
          <c:marker>
            <c:symbol val="none"/>
          </c:marker>
          <c:cat>
            <c:strRef>
              <c:f>plot!$A$87:$A$91</c:f>
            </c:strRef>
          </c:cat>
          <c:val>
            <c:numRef>
              <c:f>plot!$C$87:$C$91</c:f>
            </c:numRef>
          </c:val>
          <c:smooth val="0"/>
        </c:ser>
        <c:ser>
          <c:idx val="2"/>
          <c:order val="2"/>
          <c:tx>
            <c:strRef>
              <c:f>plot!$D$85:$D$86</c:f>
            </c:strRef>
          </c:tx>
          <c:marker>
            <c:symbol val="none"/>
          </c:marker>
          <c:cat>
            <c:strRef>
              <c:f>plot!$A$87:$A$91</c:f>
            </c:strRef>
          </c:cat>
          <c:val>
            <c:numRef>
              <c:f>plot!$D$87:$D$91</c:f>
            </c:numRef>
          </c:val>
          <c:smooth val="0"/>
        </c:ser>
        <c:ser>
          <c:idx val="3"/>
          <c:order val="3"/>
          <c:tx>
            <c:strRef>
              <c:f>plot!$E$85:$E$86</c:f>
            </c:strRef>
          </c:tx>
          <c:marker>
            <c:symbol val="none"/>
          </c:marker>
          <c:cat>
            <c:strRef>
              <c:f>plot!$A$87:$A$91</c:f>
            </c:strRef>
          </c:cat>
          <c:val>
            <c:numRef>
              <c:f>plot!$E$87:$E$91</c:f>
            </c:numRef>
          </c:val>
          <c:smooth val="0"/>
        </c:ser>
        <c:axId val="1208231196"/>
        <c:axId val="1364885728"/>
      </c:lineChart>
      <c:catAx>
        <c:axId val="1208231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Roboto"/>
                  </a:defRPr>
                </a:pPr>
                <a:r>
                  <a:t>Nth Order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000">
                <a:solidFill>
                  <a:srgbClr val="000000"/>
                </a:solidFill>
                <a:latin typeface="Roboto"/>
              </a:defRPr>
            </a:pPr>
          </a:p>
        </c:txPr>
        <c:crossAx val="1364885728"/>
      </c:catAx>
      <c:valAx>
        <c:axId val="136488572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Roboto"/>
                  </a:defRPr>
                </a:pPr>
                <a:r>
                  <a:t>Relative Deviation (Hartree)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000">
                <a:solidFill>
                  <a:srgbClr val="000000"/>
                </a:solidFill>
                <a:latin typeface="Roboto"/>
              </a:defRPr>
            </a:pPr>
          </a:p>
        </c:txPr>
        <c:crossAx val="1208231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plot!$M$52</c:f>
            </c:strRef>
          </c:tx>
          <c:marker>
            <c:symbol val="none"/>
          </c:marker>
          <c:cat>
            <c:strRef>
              <c:f>plot!$L$53:$L$57</c:f>
            </c:strRef>
          </c:cat>
          <c:val>
            <c:numRef>
              <c:f>plot!$M$53:$M$57</c:f>
            </c:numRef>
          </c:val>
          <c:smooth val="0"/>
        </c:ser>
        <c:ser>
          <c:idx val="1"/>
          <c:order val="1"/>
          <c:tx>
            <c:strRef>
              <c:f>plot!$N$52</c:f>
            </c:strRef>
          </c:tx>
          <c:marker>
            <c:symbol val="none"/>
          </c:marker>
          <c:cat>
            <c:strRef>
              <c:f>plot!$L$53:$L$57</c:f>
            </c:strRef>
          </c:cat>
          <c:val>
            <c:numRef>
              <c:f>plot!$N$53:$N$57</c:f>
            </c:numRef>
          </c:val>
          <c:smooth val="0"/>
        </c:ser>
        <c:ser>
          <c:idx val="2"/>
          <c:order val="2"/>
          <c:tx>
            <c:strRef>
              <c:f>plot!$O$52</c:f>
            </c:strRef>
          </c:tx>
          <c:marker>
            <c:symbol val="none"/>
          </c:marker>
          <c:cat>
            <c:strRef>
              <c:f>plot!$L$53:$L$57</c:f>
            </c:strRef>
          </c:cat>
          <c:val>
            <c:numRef>
              <c:f>plot!$O$53:$O$57</c:f>
            </c:numRef>
          </c:val>
          <c:smooth val="0"/>
        </c:ser>
        <c:ser>
          <c:idx val="3"/>
          <c:order val="3"/>
          <c:tx>
            <c:strRef>
              <c:f>plot!$P$52</c:f>
            </c:strRef>
          </c:tx>
          <c:marker>
            <c:symbol val="none"/>
          </c:marker>
          <c:cat>
            <c:strRef>
              <c:f>plot!$L$53:$L$57</c:f>
            </c:strRef>
          </c:cat>
          <c:val>
            <c:numRef>
              <c:f>plot!$P$53:$P$57</c:f>
            </c:numRef>
          </c:val>
          <c:smooth val="0"/>
        </c:ser>
        <c:axId val="2128800914"/>
        <c:axId val="913150726"/>
      </c:lineChart>
      <c:catAx>
        <c:axId val="2128800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Roboto"/>
                  </a:defRPr>
                </a:pPr>
                <a:r>
                  <a:t>Nth Order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000">
                <a:solidFill>
                  <a:srgbClr val="000000"/>
                </a:solidFill>
                <a:latin typeface="Roboto"/>
              </a:defRPr>
            </a:pPr>
          </a:p>
        </c:txPr>
        <c:crossAx val="913150726"/>
      </c:catAx>
      <c:valAx>
        <c:axId val="91315072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Roboto"/>
                  </a:defRPr>
                </a:pPr>
                <a:r>
                  <a:t>LN(Deviation)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000">
                <a:solidFill>
                  <a:srgbClr val="000000"/>
                </a:solidFill>
                <a:latin typeface="Roboto"/>
              </a:defRPr>
            </a:pPr>
          </a:p>
        </c:txPr>
        <c:crossAx val="2128800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plot!$B$115:$B$116</c:f>
            </c:strRef>
          </c:tx>
          <c:marker>
            <c:symbol val="none"/>
          </c:marker>
          <c:cat>
            <c:strRef>
              <c:f>plot!$A$117:$A$135</c:f>
            </c:strRef>
          </c:cat>
          <c:val>
            <c:numRef>
              <c:f>plot!$B$117:$B$135</c:f>
            </c:numRef>
          </c:val>
          <c:smooth val="0"/>
        </c:ser>
        <c:ser>
          <c:idx val="1"/>
          <c:order val="1"/>
          <c:tx>
            <c:strRef>
              <c:f>plot!$C$115:$C$116</c:f>
            </c:strRef>
          </c:tx>
          <c:marker>
            <c:symbol val="none"/>
          </c:marker>
          <c:cat>
            <c:strRef>
              <c:f>plot!$A$117:$A$135</c:f>
            </c:strRef>
          </c:cat>
          <c:val>
            <c:numRef>
              <c:f>plot!$C$117:$C$135</c:f>
            </c:numRef>
          </c:val>
          <c:smooth val="0"/>
        </c:ser>
        <c:ser>
          <c:idx val="2"/>
          <c:order val="2"/>
          <c:tx>
            <c:strRef>
              <c:f>plot!$D$115:$D$116</c:f>
            </c:strRef>
          </c:tx>
          <c:marker>
            <c:symbol val="none"/>
          </c:marker>
          <c:cat>
            <c:strRef>
              <c:f>plot!$A$117:$A$135</c:f>
            </c:strRef>
          </c:cat>
          <c:val>
            <c:numRef>
              <c:f>plot!$D$117:$D$135</c:f>
            </c:numRef>
          </c:val>
          <c:smooth val="0"/>
        </c:ser>
        <c:ser>
          <c:idx val="3"/>
          <c:order val="3"/>
          <c:tx>
            <c:strRef>
              <c:f>plot!$E$115:$E$116</c:f>
            </c:strRef>
          </c:tx>
          <c:marker>
            <c:symbol val="none"/>
          </c:marker>
          <c:cat>
            <c:strRef>
              <c:f>plot!$A$117:$A$135</c:f>
            </c:strRef>
          </c:cat>
          <c:val>
            <c:numRef>
              <c:f>plot!$E$117:$E$135</c:f>
            </c:numRef>
          </c:val>
          <c:smooth val="0"/>
        </c:ser>
        <c:axId val="556062202"/>
        <c:axId val="747817641"/>
      </c:lineChart>
      <c:catAx>
        <c:axId val="556062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Nth Order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7817641"/>
      </c:catAx>
      <c:valAx>
        <c:axId val="74781764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6062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18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92</xdr:row>
      <xdr:rowOff>209550</xdr:rowOff>
    </xdr:from>
    <xdr:ext cx="876300" cy="942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143</xdr:row>
      <xdr:rowOff>19050</xdr:rowOff>
    </xdr:from>
    <xdr:ext cx="1238250" cy="9429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714375</xdr:colOff>
      <xdr:row>0</xdr:row>
      <xdr:rowOff>25050750</xdr:rowOff>
    </xdr:from>
    <xdr:ext cx="1343025" cy="12287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6</xdr:row>
      <xdr:rowOff>171450</xdr:rowOff>
    </xdr:from>
    <xdr:ext cx="733425" cy="6858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885825</xdr:colOff>
      <xdr:row>52</xdr:row>
      <xdr:rowOff>123825</xdr:rowOff>
    </xdr:from>
    <xdr:ext cx="1104900" cy="7429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66</xdr:row>
      <xdr:rowOff>104775</xdr:rowOff>
    </xdr:from>
    <xdr:ext cx="876300" cy="866775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409575</xdr:colOff>
      <xdr:row>2</xdr:row>
      <xdr:rowOff>571500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762000</xdr:colOff>
      <xdr:row>21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390525</xdr:colOff>
      <xdr:row>60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21</xdr:row>
      <xdr:rowOff>114300</xdr:rowOff>
    </xdr:from>
    <xdr:ext cx="8505825" cy="5248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161925</xdr:colOff>
      <xdr:row>62</xdr:row>
      <xdr:rowOff>76200</xdr:rowOff>
    </xdr:from>
    <xdr:ext cx="7048500" cy="4352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91</xdr:row>
      <xdr:rowOff>152400</xdr:rowOff>
    </xdr:from>
    <xdr:ext cx="6715125" cy="4152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781050</xdr:colOff>
      <xdr:row>61</xdr:row>
      <xdr:rowOff>114300</xdr:rowOff>
    </xdr:from>
    <xdr:ext cx="7162800" cy="44291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828675</xdr:colOff>
      <xdr:row>116</xdr:row>
      <xdr:rowOff>19050</xdr:rowOff>
    </xdr:from>
    <xdr:ext cx="8601075" cy="5314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21.71"/>
    <col customWidth="1" min="4" max="4" width="18.29"/>
    <col customWidth="1" min="7" max="7" width="17.14"/>
  </cols>
  <sheetData>
    <row r="1">
      <c r="A1" s="1" t="s">
        <v>16</v>
      </c>
    </row>
    <row r="2">
      <c r="G2" s="1" t="s">
        <v>17</v>
      </c>
    </row>
    <row r="3">
      <c r="A3" s="1" t="s">
        <v>18</v>
      </c>
      <c r="B3" s="1"/>
      <c r="C3" s="1" t="s">
        <v>19</v>
      </c>
      <c r="D3" s="1" t="s">
        <v>17</v>
      </c>
      <c r="G3" s="3" t="s">
        <v>20</v>
      </c>
      <c r="H3" s="1" t="s">
        <v>21</v>
      </c>
    </row>
    <row r="4">
      <c r="A4" s="2" t="s">
        <v>22</v>
      </c>
      <c r="B4" s="6"/>
      <c r="C4" s="6">
        <v>2.0</v>
      </c>
      <c r="D4" s="6">
        <v>0.627829072741626</v>
      </c>
      <c r="E4">
        <f t="shared" ref="E4:E5" si="1">1/D4</f>
        <v>1.592790209</v>
      </c>
      <c r="G4" s="7">
        <v>0.627828682849943</v>
      </c>
      <c r="H4" s="8">
        <f t="shared" ref="H4:H5" si="2">D4-G4</f>
        <v>0.0000003898916831</v>
      </c>
    </row>
    <row r="5">
      <c r="A5" s="2" t="s">
        <v>23</v>
      </c>
      <c r="B5" s="6"/>
      <c r="C5" s="6">
        <v>24.0</v>
      </c>
      <c r="D5" s="6">
        <v>3.16887474859026</v>
      </c>
      <c r="E5">
        <f t="shared" si="1"/>
        <v>0.3155694306</v>
      </c>
      <c r="G5" s="6">
        <v>2.98168871812753</v>
      </c>
      <c r="H5">
        <f t="shared" si="2"/>
        <v>0.1871860305</v>
      </c>
    </row>
    <row r="6">
      <c r="A6" s="2" t="s">
        <v>24</v>
      </c>
      <c r="B6" s="6"/>
      <c r="C6" s="6">
        <v>58.0</v>
      </c>
      <c r="D6" s="6">
        <v>3.68361966364385</v>
      </c>
      <c r="G6" s="9"/>
      <c r="H6" s="9"/>
    </row>
    <row r="7">
      <c r="A7" s="2" t="s">
        <v>25</v>
      </c>
      <c r="B7" s="6"/>
      <c r="C7" s="6">
        <v>72.0</v>
      </c>
      <c r="D7" s="6">
        <v>4.16078274893932</v>
      </c>
      <c r="E7">
        <f>1/D7</f>
        <v>0.2403393929</v>
      </c>
      <c r="G7" s="9"/>
      <c r="H7" s="9"/>
    </row>
    <row r="8">
      <c r="A8" s="2" t="s">
        <v>26</v>
      </c>
      <c r="B8" s="6"/>
      <c r="C8" s="6">
        <v>74.0</v>
      </c>
      <c r="D8" s="6">
        <v>3.66412338749874</v>
      </c>
      <c r="G8" s="9"/>
      <c r="H8" s="9"/>
    </row>
    <row r="9">
      <c r="A9" s="2" t="s">
        <v>27</v>
      </c>
      <c r="B9" s="6"/>
      <c r="C9" s="6">
        <v>92.0</v>
      </c>
      <c r="D9" s="6">
        <v>6.46117081677731</v>
      </c>
      <c r="G9" s="9"/>
      <c r="H9" s="9"/>
    </row>
    <row r="10">
      <c r="A10" s="2" t="s">
        <v>28</v>
      </c>
      <c r="B10" s="6"/>
      <c r="C10" s="6">
        <v>98.0</v>
      </c>
      <c r="D10" s="6">
        <v>4.08310720773509</v>
      </c>
      <c r="G10" s="9"/>
      <c r="H10" s="9"/>
    </row>
    <row r="11">
      <c r="A11" s="2" t="s">
        <v>29</v>
      </c>
      <c r="B11" s="6"/>
      <c r="C11" s="6">
        <v>100.0</v>
      </c>
      <c r="D11" s="6">
        <v>5.35809883688527</v>
      </c>
      <c r="G11" s="9"/>
      <c r="H11" s="9"/>
    </row>
    <row r="12">
      <c r="A12" s="2" t="s">
        <v>30</v>
      </c>
      <c r="B12" s="6"/>
      <c r="C12" s="6">
        <v>121.0</v>
      </c>
      <c r="D12" s="6">
        <v>3.87803317981618</v>
      </c>
      <c r="G12" s="9"/>
      <c r="H12" s="9"/>
    </row>
    <row r="13">
      <c r="A13" s="2" t="s">
        <v>31</v>
      </c>
      <c r="B13" s="6"/>
      <c r="C13" s="6">
        <v>140.0</v>
      </c>
      <c r="D13" s="6">
        <v>5.41461122476388</v>
      </c>
      <c r="G13" s="9"/>
      <c r="H13" s="9"/>
    </row>
    <row r="14">
      <c r="A14" s="2" t="s">
        <v>26</v>
      </c>
      <c r="B14" s="6"/>
      <c r="C14" s="6">
        <v>144.0</v>
      </c>
      <c r="D14" s="10">
        <v>4.02023834550836</v>
      </c>
      <c r="G14" s="9"/>
      <c r="H14" s="9"/>
    </row>
    <row r="15">
      <c r="A15" s="2" t="s">
        <v>32</v>
      </c>
      <c r="B15" s="6"/>
      <c r="C15" s="6">
        <v>177.0</v>
      </c>
      <c r="D15" s="11">
        <v>10.9954019464044</v>
      </c>
      <c r="G15" s="9"/>
      <c r="H15" s="9"/>
    </row>
    <row r="16">
      <c r="A16" s="2" t="s">
        <v>33</v>
      </c>
      <c r="B16" s="6"/>
      <c r="C16" s="6">
        <v>205.0</v>
      </c>
      <c r="D16" s="12">
        <v>4.10493426468458</v>
      </c>
      <c r="G16" s="9"/>
      <c r="H16" s="9"/>
    </row>
    <row r="17">
      <c r="A17" s="2" t="s">
        <v>34</v>
      </c>
      <c r="B17" s="6"/>
      <c r="C17" s="6">
        <v>300.0</v>
      </c>
      <c r="D17" s="12">
        <v>6.37336875563287</v>
      </c>
      <c r="G17" s="9"/>
      <c r="H17" s="9"/>
    </row>
    <row r="18">
      <c r="B18" s="9"/>
      <c r="C18" s="9"/>
      <c r="D18" s="9"/>
    </row>
    <row r="19">
      <c r="B19" s="9"/>
      <c r="C19" s="9"/>
      <c r="D19" s="9"/>
    </row>
    <row r="20">
      <c r="B20" s="9"/>
      <c r="C20" s="9"/>
      <c r="D20" s="9"/>
    </row>
    <row r="21">
      <c r="B21" s="9"/>
      <c r="C21" s="9"/>
      <c r="D21" s="9"/>
    </row>
    <row r="22">
      <c r="B22" s="9"/>
      <c r="C22" s="9"/>
      <c r="D22" s="9"/>
    </row>
    <row r="23">
      <c r="B23" s="9"/>
      <c r="C23" s="9"/>
      <c r="D23" s="9"/>
    </row>
    <row r="24">
      <c r="B24" s="9"/>
      <c r="C24" s="9"/>
      <c r="D24" s="9"/>
    </row>
    <row r="25">
      <c r="B25" s="9"/>
      <c r="C25" s="9"/>
      <c r="D25" s="9"/>
    </row>
    <row r="26">
      <c r="B26" s="9"/>
      <c r="C26" s="9"/>
      <c r="D26" s="9"/>
    </row>
    <row r="27">
      <c r="B27" s="9"/>
      <c r="C27" s="9"/>
      <c r="D27" s="9"/>
    </row>
    <row r="28">
      <c r="B28" s="9"/>
      <c r="C28" s="9"/>
      <c r="D28" s="9"/>
    </row>
    <row r="29">
      <c r="B29" s="9"/>
      <c r="C29" s="9"/>
      <c r="D29" s="9"/>
    </row>
    <row r="30">
      <c r="B30" s="9"/>
      <c r="C30" s="9"/>
      <c r="D30" s="9"/>
    </row>
    <row r="39">
      <c r="A39" s="1" t="s">
        <v>35</v>
      </c>
      <c r="B39" s="1" t="s">
        <v>36</v>
      </c>
      <c r="C39" s="1" t="s">
        <v>37</v>
      </c>
      <c r="D39" s="1" t="s">
        <v>38</v>
      </c>
      <c r="E39" s="1" t="s">
        <v>39</v>
      </c>
    </row>
    <row r="40">
      <c r="A40" s="2">
        <v>1.0</v>
      </c>
      <c r="B40" s="4">
        <v>92.0</v>
      </c>
      <c r="C40" s="13">
        <v>6.4611708168</v>
      </c>
      <c r="D40" s="2">
        <v>-47.24252824</v>
      </c>
      <c r="E40" s="14">
        <v>2.0631695091</v>
      </c>
    </row>
    <row r="41">
      <c r="A41" s="2">
        <v>2.0</v>
      </c>
      <c r="B41" s="4">
        <v>86.0</v>
      </c>
      <c r="C41" s="14">
        <v>4.25779851991309</v>
      </c>
      <c r="D41" s="2">
        <v>-32.68605088</v>
      </c>
      <c r="E41" s="14">
        <v>1.8707948795</v>
      </c>
    </row>
    <row r="42">
      <c r="A42" s="2">
        <v>3.0</v>
      </c>
      <c r="B42" s="4">
        <v>126.0</v>
      </c>
      <c r="C42" s="14">
        <v>5.36904349781566</v>
      </c>
      <c r="D42" s="2">
        <v>-36.80043955</v>
      </c>
      <c r="E42" s="14">
        <v>1.9169041215</v>
      </c>
    </row>
    <row r="43">
      <c r="A43" s="2">
        <v>4.0</v>
      </c>
      <c r="B43" s="4">
        <v>113.0</v>
      </c>
      <c r="C43" s="14">
        <v>5.3996791521118</v>
      </c>
      <c r="D43" s="2">
        <v>-30.0257862</v>
      </c>
      <c r="E43" s="14">
        <v>1.9180949973</v>
      </c>
    </row>
    <row r="44">
      <c r="A44" s="2">
        <v>5.0</v>
      </c>
      <c r="B44" s="4">
        <v>100.0</v>
      </c>
      <c r="C44" s="13">
        <v>5.35809883688527</v>
      </c>
      <c r="D44" s="2">
        <v>-56.30807788</v>
      </c>
      <c r="E44" s="14">
        <v>1.9226683592</v>
      </c>
    </row>
    <row r="45">
      <c r="A45" s="2">
        <v>6.0</v>
      </c>
      <c r="B45" s="4">
        <v>92.0</v>
      </c>
      <c r="C45" s="13">
        <v>6.6753667999</v>
      </c>
      <c r="D45" s="2">
        <v>-46.3712065</v>
      </c>
      <c r="E45" s="14">
        <v>2.1177773102</v>
      </c>
    </row>
    <row r="46">
      <c r="A46" s="2">
        <v>7.0</v>
      </c>
      <c r="B46" s="4">
        <v>156.0</v>
      </c>
      <c r="C46" s="13">
        <v>4.5389489358</v>
      </c>
      <c r="D46" s="2">
        <v>-68.67181142</v>
      </c>
      <c r="E46" s="14">
        <v>1.9279558717</v>
      </c>
    </row>
    <row r="47">
      <c r="A47" s="2">
        <v>8.0</v>
      </c>
      <c r="B47" s="4">
        <v>180.0</v>
      </c>
      <c r="C47" s="13">
        <v>4.526780675</v>
      </c>
      <c r="D47" s="2">
        <v>-77.48250991</v>
      </c>
      <c r="E47" s="14">
        <v>1.9224338033</v>
      </c>
    </row>
    <row r="48">
      <c r="A48" s="2">
        <v>9.0</v>
      </c>
      <c r="B48" s="4">
        <v>148.0</v>
      </c>
      <c r="C48" s="14">
        <v>5.05090933785958</v>
      </c>
      <c r="D48" s="2">
        <v>-80.66678651</v>
      </c>
      <c r="E48" s="14">
        <v>2.0039089818</v>
      </c>
    </row>
    <row r="49">
      <c r="A49" s="2">
        <v>10.0</v>
      </c>
      <c r="B49" s="4">
        <v>158.0</v>
      </c>
      <c r="C49" s="14">
        <v>6.04152517811159</v>
      </c>
      <c r="D49" s="2">
        <v>-84.79972818</v>
      </c>
      <c r="E49" s="14">
        <v>2.0628494962</v>
      </c>
    </row>
    <row r="50">
      <c r="A50" s="2">
        <v>11.0</v>
      </c>
      <c r="B50" s="4">
        <v>140.0</v>
      </c>
      <c r="C50" s="14">
        <v>5.41461122476388</v>
      </c>
      <c r="D50" s="2">
        <v>-99.52814734</v>
      </c>
      <c r="E50" s="14">
        <v>2.1182955672</v>
      </c>
    </row>
    <row r="51">
      <c r="A51" s="2">
        <v>12.0</v>
      </c>
      <c r="B51" s="4">
        <v>150.0</v>
      </c>
      <c r="C51" s="13">
        <v>6.1748738054</v>
      </c>
      <c r="D51" s="2">
        <v>-100.4597112</v>
      </c>
      <c r="E51" s="14">
        <v>2.1322880984</v>
      </c>
    </row>
    <row r="52">
      <c r="A52" s="2">
        <v>13.0</v>
      </c>
      <c r="B52" s="4">
        <v>205.0</v>
      </c>
      <c r="C52" s="13">
        <v>4.1049342647</v>
      </c>
      <c r="D52" s="2">
        <v>-36.14435885</v>
      </c>
      <c r="E52" s="14">
        <v>1.7167281337</v>
      </c>
    </row>
    <row r="53">
      <c r="A53" s="2">
        <v>14.0</v>
      </c>
      <c r="B53" s="4">
        <v>204.0</v>
      </c>
      <c r="C53" s="14">
        <v>4.11548103615427</v>
      </c>
      <c r="D53" s="2">
        <v>-41.39763748</v>
      </c>
      <c r="E53" s="14">
        <v>1.7216458579</v>
      </c>
    </row>
    <row r="54">
      <c r="A54" s="2">
        <v>15.0</v>
      </c>
      <c r="B54" s="4">
        <v>69.0</v>
      </c>
      <c r="C54" s="14">
        <v>3.7316346730009</v>
      </c>
      <c r="D54" s="2">
        <v>-24.0755518</v>
      </c>
      <c r="E54" s="14">
        <v>1.6226783609</v>
      </c>
    </row>
    <row r="55">
      <c r="A55" s="2">
        <v>16.0</v>
      </c>
      <c r="B55" s="4">
        <v>74.0</v>
      </c>
      <c r="C55" s="14">
        <v>3.66412338749874</v>
      </c>
      <c r="D55" s="2">
        <v>-33.65095557</v>
      </c>
      <c r="E55" s="14">
        <v>1.6103994782</v>
      </c>
    </row>
    <row r="56">
      <c r="A56" s="2">
        <v>17.0</v>
      </c>
      <c r="B56" s="4">
        <v>144.0</v>
      </c>
      <c r="C56" s="13">
        <v>4.0202383455</v>
      </c>
      <c r="D56" s="2">
        <v>-41.39814918</v>
      </c>
      <c r="E56" s="14">
        <v>1.6751592565</v>
      </c>
    </row>
    <row r="57">
      <c r="A57" s="2">
        <v>18.0</v>
      </c>
      <c r="B57" s="4">
        <v>142.0</v>
      </c>
      <c r="C57" s="14">
        <v>5.16733551720371</v>
      </c>
      <c r="D57" s="2">
        <v>-31.66364219</v>
      </c>
      <c r="E57" s="14">
        <v>1.7361494639</v>
      </c>
    </row>
    <row r="58">
      <c r="A58" s="2">
        <v>19.0</v>
      </c>
      <c r="B58" s="4">
        <v>163.0</v>
      </c>
      <c r="C58" s="13">
        <v>2.9238857598</v>
      </c>
      <c r="D58" s="2">
        <v>-17.99308056</v>
      </c>
      <c r="E58" s="14">
        <v>1.452837992</v>
      </c>
    </row>
    <row r="59">
      <c r="A59" s="2">
        <v>20.0</v>
      </c>
      <c r="B59" s="4">
        <v>172.0</v>
      </c>
      <c r="C59" s="13">
        <v>2.9290307293</v>
      </c>
      <c r="D59" s="2">
        <v>-21.97216723</v>
      </c>
      <c r="E59" s="14">
        <v>1.4547882732</v>
      </c>
    </row>
    <row r="60">
      <c r="A60" s="2">
        <v>21.0</v>
      </c>
      <c r="B60" s="4">
        <v>153.0</v>
      </c>
      <c r="C60" s="14">
        <v>3.68846492848837</v>
      </c>
      <c r="D60" s="2">
        <v>-34.02939321</v>
      </c>
      <c r="E60" s="14">
        <v>1.6106222753</v>
      </c>
    </row>
    <row r="61">
      <c r="A61" s="2">
        <v>22.0</v>
      </c>
      <c r="B61" s="4">
        <v>133.0</v>
      </c>
      <c r="C61" s="14">
        <v>3.76785139910266</v>
      </c>
      <c r="D61" s="2">
        <v>-39.31040896</v>
      </c>
      <c r="E61" s="14">
        <v>1.6163563963</v>
      </c>
    </row>
    <row r="62">
      <c r="A62" s="2">
        <v>23.0</v>
      </c>
      <c r="B62" s="4">
        <v>98.0</v>
      </c>
      <c r="C62" s="13">
        <v>4.0831072077</v>
      </c>
      <c r="D62" s="2">
        <v>-65.58546673</v>
      </c>
      <c r="E62" s="14">
        <v>1.6098308767</v>
      </c>
    </row>
    <row r="63">
      <c r="A63" s="2">
        <v>24.0</v>
      </c>
      <c r="B63" s="4">
        <v>184.0</v>
      </c>
      <c r="C63" s="14">
        <v>3.64880312654693</v>
      </c>
      <c r="D63" s="2">
        <v>-150.6155939</v>
      </c>
      <c r="E63" s="14">
        <v>1.6002854383</v>
      </c>
    </row>
    <row r="64">
      <c r="A64" s="2">
        <v>25.0</v>
      </c>
      <c r="B64" s="4">
        <v>142.0</v>
      </c>
      <c r="C64" s="13">
        <v>4.0796287611</v>
      </c>
      <c r="D64" s="2">
        <v>-52.38030861</v>
      </c>
      <c r="E64" s="14">
        <v>1.7450852975</v>
      </c>
    </row>
    <row r="65">
      <c r="A65" s="2">
        <v>26.0</v>
      </c>
      <c r="B65" s="4">
        <v>142.0</v>
      </c>
      <c r="C65" s="13">
        <v>4.0901685761</v>
      </c>
      <c r="D65" s="2">
        <v>-52.31218099</v>
      </c>
      <c r="E65" s="14">
        <v>1.7551080575</v>
      </c>
    </row>
    <row r="66">
      <c r="A66" s="2">
        <v>27.0</v>
      </c>
      <c r="B66" s="4">
        <v>125.0</v>
      </c>
      <c r="C66" s="14">
        <v>3.67622682624863</v>
      </c>
      <c r="D66" s="2">
        <v>-87.60353429</v>
      </c>
      <c r="E66" s="14">
        <v>1.6085153477</v>
      </c>
    </row>
    <row r="67">
      <c r="A67" s="2">
        <v>28.0</v>
      </c>
      <c r="B67" s="4">
        <v>122.0</v>
      </c>
      <c r="C67" s="14">
        <v>3.67632444764429</v>
      </c>
      <c r="D67" s="2">
        <v>-83.51243419</v>
      </c>
      <c r="E67" s="14">
        <v>1.6075595752</v>
      </c>
    </row>
    <row r="68">
      <c r="A68" s="2">
        <v>29.0</v>
      </c>
      <c r="B68" s="4">
        <v>121.0</v>
      </c>
      <c r="C68" s="13">
        <v>3.8780331798</v>
      </c>
      <c r="D68" s="2">
        <v>-58.32896017</v>
      </c>
      <c r="E68" s="14">
        <v>1.6961753019</v>
      </c>
    </row>
    <row r="69">
      <c r="A69" s="2">
        <v>30.0</v>
      </c>
      <c r="B69" s="4">
        <v>128.0</v>
      </c>
      <c r="C69" s="13">
        <v>3.8966041413</v>
      </c>
      <c r="D69" s="2">
        <v>-54.50568396</v>
      </c>
      <c r="E69" s="14">
        <v>1.7049040264</v>
      </c>
    </row>
    <row r="70">
      <c r="A70" s="1" t="s">
        <v>40</v>
      </c>
      <c r="B70" s="1" t="s">
        <v>36</v>
      </c>
      <c r="C70" s="1" t="s">
        <v>37</v>
      </c>
      <c r="D70" s="1" t="s">
        <v>38</v>
      </c>
      <c r="I70" s="2" t="s">
        <v>18</v>
      </c>
      <c r="J70" s="2" t="s">
        <v>41</v>
      </c>
      <c r="K70" s="2" t="s">
        <v>42</v>
      </c>
    </row>
    <row r="71">
      <c r="A71" s="15" t="s">
        <v>43</v>
      </c>
      <c r="B71" s="4">
        <v>72.0</v>
      </c>
      <c r="C71" s="14">
        <v>4.16078274893932</v>
      </c>
      <c r="D71" s="2">
        <v>-17.68</v>
      </c>
      <c r="E71" s="14">
        <v>1.7651516914</v>
      </c>
      <c r="I71" s="2">
        <v>1.0</v>
      </c>
      <c r="J71" s="13">
        <v>2.3014446626</v>
      </c>
      <c r="K71" s="14">
        <v>1.3013003927</v>
      </c>
    </row>
    <row r="72">
      <c r="A72" s="15" t="s">
        <v>44</v>
      </c>
      <c r="B72" s="4">
        <v>87.0</v>
      </c>
      <c r="C72" s="14">
        <v>4.2604955333</v>
      </c>
      <c r="D72" s="2">
        <v>-10.54</v>
      </c>
      <c r="E72" s="14">
        <v>1.7641801728</v>
      </c>
      <c r="I72" s="2">
        <v>2.0</v>
      </c>
      <c r="J72" s="13">
        <v>2.4134108131</v>
      </c>
      <c r="K72" s="14">
        <v>1.32774334</v>
      </c>
    </row>
    <row r="73">
      <c r="A73" s="15" t="s">
        <v>45</v>
      </c>
      <c r="B73" s="4">
        <v>101.0</v>
      </c>
      <c r="C73" s="14">
        <v>4.3760355847</v>
      </c>
      <c r="D73" s="2">
        <v>-16.92</v>
      </c>
      <c r="E73" s="14">
        <v>1.7659609532</v>
      </c>
      <c r="I73" s="2">
        <v>3.0</v>
      </c>
      <c r="J73" s="13">
        <v>2.3230859123</v>
      </c>
      <c r="K73" s="14">
        <v>1.295508989</v>
      </c>
    </row>
    <row r="74">
      <c r="A74" s="16" t="s">
        <v>46</v>
      </c>
      <c r="B74" s="4">
        <v>112.0</v>
      </c>
      <c r="C74" s="14">
        <v>2.1304593856</v>
      </c>
      <c r="D74" s="2">
        <v>-0.32</v>
      </c>
      <c r="E74" s="14">
        <v>1.1715274891</v>
      </c>
      <c r="I74" s="2">
        <v>4.0</v>
      </c>
      <c r="J74" s="13">
        <v>3.4622618848</v>
      </c>
      <c r="K74" s="14">
        <v>1.5293438985</v>
      </c>
    </row>
    <row r="75">
      <c r="A75" s="16" t="s">
        <v>47</v>
      </c>
      <c r="B75" s="4">
        <v>58.0</v>
      </c>
      <c r="C75" s="14">
        <v>3.68361966364385</v>
      </c>
      <c r="D75" s="2">
        <v>-5.41</v>
      </c>
      <c r="E75" s="14">
        <v>1.5633376981</v>
      </c>
      <c r="I75" s="2">
        <v>5.0</v>
      </c>
      <c r="J75" s="13">
        <v>2.4361232915</v>
      </c>
      <c r="K75" s="14">
        <v>1.3339339642</v>
      </c>
    </row>
    <row r="76">
      <c r="A76" s="16" t="s">
        <v>48</v>
      </c>
      <c r="B76" s="4">
        <v>48.0</v>
      </c>
      <c r="C76" s="14">
        <v>4.1339701724598</v>
      </c>
      <c r="D76" s="2">
        <v>-2.46</v>
      </c>
      <c r="E76" s="14">
        <v>1.6750278757</v>
      </c>
      <c r="I76" s="2">
        <v>6.0</v>
      </c>
      <c r="J76" s="13">
        <v>2.3967377027</v>
      </c>
      <c r="K76" s="14">
        <v>1.3164995614</v>
      </c>
    </row>
    <row r="77">
      <c r="A77" s="16" t="s">
        <v>49</v>
      </c>
      <c r="B77" s="4">
        <v>87.0</v>
      </c>
      <c r="C77" s="14">
        <v>3.697932389</v>
      </c>
      <c r="D77" s="2">
        <v>-3.36</v>
      </c>
      <c r="E77" s="14">
        <v>1.5790598808</v>
      </c>
      <c r="I77" s="2">
        <v>7.0</v>
      </c>
      <c r="J77" s="13">
        <v>3.4510380527</v>
      </c>
      <c r="K77" s="14">
        <v>1.5314295288</v>
      </c>
    </row>
    <row r="78">
      <c r="A78" s="1" t="s">
        <v>50</v>
      </c>
      <c r="B78" s="1" t="s">
        <v>36</v>
      </c>
      <c r="C78" s="1" t="s">
        <v>37</v>
      </c>
      <c r="D78" s="1" t="s">
        <v>38</v>
      </c>
      <c r="I78" s="2">
        <v>8.0</v>
      </c>
      <c r="J78" s="13">
        <v>2.369946738</v>
      </c>
      <c r="K78" s="14">
        <v>1.3156391972</v>
      </c>
    </row>
    <row r="79">
      <c r="A79" s="2">
        <v>1.0</v>
      </c>
      <c r="B79" s="4">
        <v>6.0</v>
      </c>
      <c r="C79" s="13">
        <v>2.3014446626</v>
      </c>
      <c r="D79" s="2">
        <v>-0.1086861494</v>
      </c>
      <c r="E79" s="14">
        <v>1.3013003927</v>
      </c>
      <c r="I79" s="2">
        <v>9.0</v>
      </c>
      <c r="J79" s="13">
        <v>2.4007662263</v>
      </c>
      <c r="K79" s="14">
        <v>1.3212637064</v>
      </c>
    </row>
    <row r="80">
      <c r="A80" s="2">
        <v>2.0</v>
      </c>
      <c r="B80" s="4">
        <v>9.0</v>
      </c>
      <c r="C80" s="13">
        <v>2.4134108131</v>
      </c>
      <c r="D80" s="2">
        <v>-0.1169131708</v>
      </c>
      <c r="E80" s="14">
        <v>1.32774334</v>
      </c>
      <c r="I80" s="2">
        <v>10.0</v>
      </c>
      <c r="J80" s="13">
        <v>2.2754356882</v>
      </c>
      <c r="K80" s="14">
        <v>1.2531069686</v>
      </c>
    </row>
    <row r="81">
      <c r="A81" s="2">
        <v>3.0</v>
      </c>
      <c r="B81" s="4">
        <v>10.0</v>
      </c>
      <c r="C81" s="13">
        <v>2.3230859123</v>
      </c>
      <c r="D81" s="2">
        <v>-0.1614068307</v>
      </c>
      <c r="E81" s="14">
        <v>1.295508989</v>
      </c>
      <c r="I81" s="2">
        <v>11.0</v>
      </c>
      <c r="J81" s="13">
        <v>3.4671157787</v>
      </c>
      <c r="K81" s="14">
        <v>1.5385306092</v>
      </c>
    </row>
    <row r="82">
      <c r="A82" s="2">
        <v>4.0</v>
      </c>
      <c r="B82" s="4">
        <v>15.0</v>
      </c>
      <c r="C82" s="13">
        <v>3.4622618848</v>
      </c>
      <c r="D82" s="2">
        <v>0.01581530778</v>
      </c>
      <c r="E82" s="14">
        <v>1.5293438985</v>
      </c>
      <c r="I82" s="2">
        <v>12.0</v>
      </c>
      <c r="J82" s="13">
        <v>2.3196311332</v>
      </c>
      <c r="K82" s="14">
        <v>1.2947823858</v>
      </c>
    </row>
    <row r="83">
      <c r="A83" s="2">
        <v>5.0</v>
      </c>
      <c r="B83" s="4">
        <v>12.0</v>
      </c>
      <c r="C83" s="13">
        <v>2.4361232915</v>
      </c>
      <c r="D83" s="2">
        <v>-0.1490577016</v>
      </c>
      <c r="E83" s="14">
        <v>1.3339339642</v>
      </c>
      <c r="I83" s="2">
        <v>13.0</v>
      </c>
      <c r="J83" s="13">
        <v>3.4955921327</v>
      </c>
      <c r="K83" s="14">
        <v>1.545363383</v>
      </c>
    </row>
    <row r="84">
      <c r="A84" s="2">
        <v>6.0</v>
      </c>
      <c r="B84" s="4">
        <v>13.0</v>
      </c>
      <c r="C84" s="13">
        <v>2.3967377027</v>
      </c>
      <c r="D84" s="2">
        <v>-0.1762852214</v>
      </c>
      <c r="E84" s="14">
        <v>1.3164995614</v>
      </c>
      <c r="I84" s="2">
        <v>14.0</v>
      </c>
      <c r="J84" s="13">
        <v>3.5045040482</v>
      </c>
      <c r="K84" s="14">
        <v>1.54588442</v>
      </c>
    </row>
    <row r="85">
      <c r="A85" s="2">
        <v>7.0</v>
      </c>
      <c r="B85" s="4">
        <v>18.0</v>
      </c>
      <c r="C85" s="13">
        <v>3.4510380527</v>
      </c>
      <c r="D85" s="2">
        <v>-0.02537639718</v>
      </c>
      <c r="E85" s="14">
        <v>1.5314295288</v>
      </c>
      <c r="I85" s="2">
        <v>15.0</v>
      </c>
      <c r="J85" s="13">
        <v>3.5509248181</v>
      </c>
      <c r="K85" s="14">
        <v>1.547578045</v>
      </c>
    </row>
    <row r="86">
      <c r="A86" s="2">
        <v>8.0</v>
      </c>
      <c r="B86" s="4">
        <v>9.0</v>
      </c>
      <c r="C86" s="13">
        <v>2.369946738</v>
      </c>
      <c r="D86" s="2">
        <v>-0.1213762575</v>
      </c>
      <c r="E86" s="14">
        <v>1.3156391972</v>
      </c>
      <c r="I86" s="2">
        <v>16.0</v>
      </c>
      <c r="J86" s="13">
        <v>3.50987088</v>
      </c>
      <c r="K86" s="14">
        <v>1.5429519177</v>
      </c>
    </row>
    <row r="87">
      <c r="A87" s="2">
        <v>9.0</v>
      </c>
      <c r="B87" s="4">
        <v>13.0</v>
      </c>
      <c r="C87" s="13">
        <v>2.4007662263</v>
      </c>
      <c r="D87" s="2">
        <v>-0.03597818769</v>
      </c>
      <c r="E87" s="14">
        <v>1.3212637064</v>
      </c>
      <c r="I87" s="2">
        <v>17.0</v>
      </c>
      <c r="J87" s="13">
        <v>3.760348707</v>
      </c>
      <c r="K87" s="14">
        <v>1.5913090592</v>
      </c>
    </row>
    <row r="88">
      <c r="A88" s="2">
        <v>10.0</v>
      </c>
      <c r="B88" s="4">
        <v>14.0</v>
      </c>
      <c r="C88" s="13">
        <v>2.2754356882</v>
      </c>
      <c r="D88" s="2">
        <v>-0.1756428363</v>
      </c>
      <c r="E88" s="14">
        <v>1.2531069686</v>
      </c>
      <c r="I88" s="2">
        <v>18.0</v>
      </c>
      <c r="J88" s="13">
        <v>3.2279107023</v>
      </c>
      <c r="K88" s="14">
        <v>1.4852330068</v>
      </c>
    </row>
    <row r="89">
      <c r="A89" s="2">
        <v>11.0</v>
      </c>
      <c r="B89" s="4">
        <v>19.0</v>
      </c>
      <c r="C89" s="13">
        <v>3.4671157787</v>
      </c>
      <c r="D89" s="2">
        <v>-0.1896521816</v>
      </c>
      <c r="E89" s="14">
        <v>1.5385306092</v>
      </c>
      <c r="I89" s="2">
        <v>19.0</v>
      </c>
      <c r="J89" s="13">
        <v>3.2302064496</v>
      </c>
      <c r="K89" s="14">
        <v>1.4867283911</v>
      </c>
    </row>
    <row r="90">
      <c r="A90" s="2">
        <v>12.0</v>
      </c>
      <c r="B90" s="4">
        <v>10.0</v>
      </c>
      <c r="C90" s="13">
        <v>2.3196311332</v>
      </c>
      <c r="D90" s="2">
        <v>-0.2103268664</v>
      </c>
      <c r="E90" s="14">
        <v>1.2947823858</v>
      </c>
      <c r="I90" s="2">
        <v>20.0</v>
      </c>
      <c r="J90" s="13">
        <v>3.4475985396</v>
      </c>
      <c r="K90" s="14">
        <v>1.5301433064</v>
      </c>
    </row>
    <row r="91">
      <c r="A91" s="2">
        <v>13.0</v>
      </c>
      <c r="B91" s="4">
        <v>18.0</v>
      </c>
      <c r="C91" s="13">
        <v>3.4955921327</v>
      </c>
      <c r="D91" s="2">
        <v>-0.2225551091</v>
      </c>
      <c r="E91" s="14">
        <v>1.545363383</v>
      </c>
      <c r="I91" s="2">
        <v>21.0</v>
      </c>
      <c r="J91" s="13">
        <v>3.4666222935</v>
      </c>
      <c r="K91" s="14">
        <v>1.5174895462</v>
      </c>
    </row>
    <row r="92">
      <c r="A92" s="2">
        <v>14.0</v>
      </c>
      <c r="B92" s="4">
        <v>19.0</v>
      </c>
      <c r="C92" s="13">
        <v>3.5045040482</v>
      </c>
      <c r="D92" s="2">
        <v>-0.2715579728</v>
      </c>
      <c r="E92" s="14">
        <v>1.54588442</v>
      </c>
      <c r="I92" s="2">
        <v>22.0</v>
      </c>
      <c r="J92" s="13">
        <v>3.7351218195</v>
      </c>
      <c r="K92" s="14">
        <v>1.5898083127</v>
      </c>
    </row>
    <row r="93">
      <c r="A93" s="2">
        <v>15.0</v>
      </c>
      <c r="B93" s="4">
        <v>24.0</v>
      </c>
      <c r="C93" s="13">
        <v>3.5509248181</v>
      </c>
      <c r="D93" s="2">
        <v>-0.1208018361</v>
      </c>
      <c r="E93" s="14">
        <v>1.547578045</v>
      </c>
      <c r="I93" s="2">
        <v>23.0</v>
      </c>
      <c r="J93" s="13">
        <v>3.7327635362</v>
      </c>
      <c r="K93" s="14">
        <v>1.5897477647</v>
      </c>
    </row>
    <row r="94">
      <c r="A94" s="2">
        <v>16.0</v>
      </c>
      <c r="B94" s="4">
        <v>15.0</v>
      </c>
      <c r="C94" s="13">
        <v>3.50987088</v>
      </c>
      <c r="D94" s="2">
        <v>-0.1608987374</v>
      </c>
      <c r="E94" s="14">
        <v>1.5429519177</v>
      </c>
      <c r="I94" s="2">
        <v>24.0</v>
      </c>
      <c r="J94" s="13">
        <v>3.1688747486</v>
      </c>
      <c r="K94" s="14">
        <v>1.4441074875</v>
      </c>
    </row>
    <row r="95">
      <c r="A95" s="2">
        <v>17.0</v>
      </c>
      <c r="B95" s="4">
        <v>24.0</v>
      </c>
      <c r="C95" s="13">
        <v>3.760348707</v>
      </c>
      <c r="D95" s="2">
        <v>0.07609578238</v>
      </c>
      <c r="E95" s="14">
        <v>1.5913090592</v>
      </c>
      <c r="I95" s="2">
        <v>25.0</v>
      </c>
      <c r="J95" s="13">
        <v>3.2915106227</v>
      </c>
      <c r="K95" s="14">
        <v>1.5008424619</v>
      </c>
    </row>
    <row r="96">
      <c r="A96" s="2">
        <v>18.0</v>
      </c>
      <c r="B96" s="4">
        <v>14.0</v>
      </c>
      <c r="C96" s="13">
        <v>3.2279107023</v>
      </c>
      <c r="D96" s="2">
        <v>-0.2332097518</v>
      </c>
      <c r="E96" s="14">
        <v>1.4852330068</v>
      </c>
      <c r="I96" s="2">
        <v>26.0</v>
      </c>
      <c r="J96" s="13">
        <v>3.8513962607</v>
      </c>
      <c r="K96" s="14">
        <v>1.6197748086</v>
      </c>
    </row>
    <row r="97">
      <c r="A97" s="2">
        <v>19.0</v>
      </c>
      <c r="B97" s="4">
        <v>17.0</v>
      </c>
      <c r="C97" s="13">
        <v>3.2302064496</v>
      </c>
      <c r="D97" s="2">
        <v>-0.2967428733</v>
      </c>
      <c r="E97" s="14">
        <v>1.4867283911</v>
      </c>
      <c r="I97" s="2">
        <v>27.0</v>
      </c>
      <c r="J97" s="13">
        <v>3.2937388706</v>
      </c>
      <c r="K97" s="14">
        <v>1.5007313888</v>
      </c>
    </row>
    <row r="98">
      <c r="A98" s="2">
        <v>20.0</v>
      </c>
      <c r="B98" s="4">
        <v>16.0</v>
      </c>
      <c r="C98" s="13">
        <v>3.4475985396</v>
      </c>
      <c r="D98" s="2">
        <v>0.1934013693</v>
      </c>
      <c r="E98" s="14">
        <v>1.5301433064</v>
      </c>
      <c r="I98" s="2">
        <v>28.0</v>
      </c>
      <c r="J98" s="13">
        <v>3.7859278285</v>
      </c>
      <c r="K98" s="14">
        <v>1.6086658904</v>
      </c>
    </row>
    <row r="99">
      <c r="A99" s="2">
        <v>21.0</v>
      </c>
      <c r="B99" s="4">
        <v>18.0</v>
      </c>
      <c r="C99" s="13">
        <v>3.4666222935</v>
      </c>
      <c r="D99" s="2">
        <v>0.1921160179</v>
      </c>
      <c r="E99" s="14">
        <v>1.5174895462</v>
      </c>
      <c r="I99" s="2">
        <v>29.0</v>
      </c>
      <c r="J99" s="13">
        <v>3.78347665</v>
      </c>
      <c r="K99" s="14">
        <v>1.6089827194</v>
      </c>
    </row>
    <row r="100">
      <c r="A100" s="2">
        <v>22.0</v>
      </c>
      <c r="B100" s="4">
        <v>20.0</v>
      </c>
      <c r="C100" s="13">
        <v>3.7351218195</v>
      </c>
      <c r="D100" s="2">
        <v>0.1504565913</v>
      </c>
      <c r="E100" s="14">
        <v>1.5898083127</v>
      </c>
      <c r="I100" s="2">
        <v>30.0</v>
      </c>
      <c r="J100" s="13">
        <v>3.3140271596</v>
      </c>
      <c r="K100" s="14">
        <v>1.4475408607</v>
      </c>
    </row>
    <row r="101">
      <c r="A101" s="2">
        <v>23.0</v>
      </c>
      <c r="B101" s="4">
        <v>21.0</v>
      </c>
      <c r="C101" s="13">
        <v>3.7327635362</v>
      </c>
      <c r="D101" s="2">
        <v>0.1265168875</v>
      </c>
      <c r="E101" s="14">
        <v>1.5897477647</v>
      </c>
      <c r="I101" s="2">
        <v>31.0</v>
      </c>
      <c r="J101" s="13">
        <v>3.7623173515</v>
      </c>
      <c r="K101" s="14">
        <v>1.6035643156</v>
      </c>
    </row>
    <row r="102">
      <c r="A102" s="2">
        <v>24.0</v>
      </c>
      <c r="B102" s="4">
        <v>24.0</v>
      </c>
      <c r="C102" s="13">
        <v>3.1688747486</v>
      </c>
      <c r="D102" s="2">
        <v>-2.127465738</v>
      </c>
      <c r="E102" s="14">
        <v>1.4441074875</v>
      </c>
      <c r="I102" s="2">
        <v>32.0</v>
      </c>
      <c r="J102" s="13">
        <v>4.0508441535</v>
      </c>
      <c r="K102" s="14">
        <v>1.7149051131</v>
      </c>
    </row>
    <row r="103">
      <c r="A103" s="2">
        <v>25.0</v>
      </c>
      <c r="B103" s="4">
        <v>22.0</v>
      </c>
      <c r="C103" s="13">
        <v>3.2915106227</v>
      </c>
      <c r="D103" s="2">
        <v>-2.317120665</v>
      </c>
      <c r="E103" s="14">
        <v>1.5008424619</v>
      </c>
      <c r="I103" s="2">
        <v>33.0</v>
      </c>
      <c r="J103" s="13">
        <v>3.314540104</v>
      </c>
      <c r="K103" s="14">
        <v>1.4787502218</v>
      </c>
    </row>
    <row r="104">
      <c r="A104" s="2">
        <v>26.0</v>
      </c>
      <c r="B104" s="4">
        <v>24.0</v>
      </c>
      <c r="C104" s="13">
        <v>3.8513962607</v>
      </c>
      <c r="D104" s="2">
        <v>-1.728221312</v>
      </c>
      <c r="E104" s="14">
        <v>1.6197748086</v>
      </c>
      <c r="I104" s="2">
        <v>34.0</v>
      </c>
      <c r="J104" s="13">
        <v>2.0344954961</v>
      </c>
      <c r="K104" s="14">
        <v>1.1330607024</v>
      </c>
    </row>
    <row r="105">
      <c r="A105" s="2">
        <v>27.0</v>
      </c>
      <c r="B105" s="4">
        <v>23.0</v>
      </c>
      <c r="C105" s="13">
        <v>3.2937388706</v>
      </c>
      <c r="D105" s="2">
        <v>-2.226676796</v>
      </c>
      <c r="E105" s="14">
        <v>1.5007313888</v>
      </c>
      <c r="I105" s="2">
        <v>35.0</v>
      </c>
      <c r="J105" s="13">
        <v>2.0727401905</v>
      </c>
      <c r="K105" s="14">
        <v>1.1465791582</v>
      </c>
    </row>
    <row r="106">
      <c r="A106" s="2">
        <v>28.0</v>
      </c>
      <c r="B106" s="4">
        <v>24.0</v>
      </c>
      <c r="C106" s="13">
        <v>3.7859278285</v>
      </c>
      <c r="D106" s="2">
        <v>-2.176868827</v>
      </c>
      <c r="E106" s="14">
        <v>1.6086658904</v>
      </c>
      <c r="I106" s="2">
        <v>36.0</v>
      </c>
      <c r="J106" s="13">
        <v>2.0774268976</v>
      </c>
      <c r="K106" s="14">
        <v>1.1467455983</v>
      </c>
    </row>
    <row r="107">
      <c r="A107" s="2">
        <v>29.0</v>
      </c>
      <c r="B107" s="4">
        <v>23.0</v>
      </c>
      <c r="C107" s="13">
        <v>3.78347665</v>
      </c>
      <c r="D107" s="2">
        <v>-2.142733294</v>
      </c>
      <c r="E107" s="14">
        <v>1.6089827194</v>
      </c>
      <c r="I107" s="2">
        <v>37.0</v>
      </c>
      <c r="J107" s="13">
        <v>2.0941780804</v>
      </c>
      <c r="K107" s="14">
        <v>1.1716932389</v>
      </c>
    </row>
    <row r="108">
      <c r="A108" s="2">
        <v>30.0</v>
      </c>
      <c r="B108" s="4">
        <v>18.0</v>
      </c>
      <c r="C108" s="13">
        <v>3.3140271596</v>
      </c>
      <c r="D108" s="2">
        <v>-0.9993251768</v>
      </c>
      <c r="E108" s="14">
        <v>1.4475408607</v>
      </c>
      <c r="I108" s="2">
        <v>38.0</v>
      </c>
      <c r="J108" s="13">
        <v>2.0992155071</v>
      </c>
      <c r="K108" s="14">
        <v>1.179516373</v>
      </c>
    </row>
    <row r="109">
      <c r="A109" s="2">
        <v>31.0</v>
      </c>
      <c r="B109" s="4">
        <v>18.0</v>
      </c>
      <c r="C109" s="13">
        <v>3.7623173515</v>
      </c>
      <c r="D109" s="2">
        <v>-0.7719529017</v>
      </c>
      <c r="E109" s="14">
        <v>1.6035643156</v>
      </c>
      <c r="I109" s="2">
        <v>39.0</v>
      </c>
      <c r="J109" s="13">
        <v>3.0048850608</v>
      </c>
      <c r="K109" s="14">
        <v>1.3873772923</v>
      </c>
    </row>
    <row r="110">
      <c r="A110" s="2">
        <v>32.0</v>
      </c>
      <c r="B110" s="4">
        <v>16.0</v>
      </c>
      <c r="C110" s="13">
        <v>4.0508441535</v>
      </c>
      <c r="D110" s="2">
        <v>-0.7714394666</v>
      </c>
      <c r="E110" s="14">
        <v>1.7149051131</v>
      </c>
      <c r="I110" s="2">
        <v>40.0</v>
      </c>
      <c r="J110" s="13">
        <v>2.9989639118</v>
      </c>
      <c r="K110" s="14">
        <v>1.3842237734</v>
      </c>
    </row>
    <row r="111">
      <c r="A111" s="2">
        <v>33.0</v>
      </c>
      <c r="B111" s="4">
        <v>17.0</v>
      </c>
      <c r="C111" s="13">
        <v>3.314540104</v>
      </c>
      <c r="D111" s="2">
        <v>-1.056136092</v>
      </c>
      <c r="E111" s="14">
        <v>1.4787502218</v>
      </c>
      <c r="I111" s="2">
        <v>41.0</v>
      </c>
      <c r="J111" s="13">
        <v>3.7747707732</v>
      </c>
      <c r="K111" s="14">
        <v>1.6080062473</v>
      </c>
    </row>
    <row r="112">
      <c r="A112" s="2">
        <v>34.0</v>
      </c>
      <c r="B112" s="4">
        <v>34.0</v>
      </c>
      <c r="C112" s="13">
        <v>2.0344954961</v>
      </c>
      <c r="D112" s="2">
        <v>-0.3066226765</v>
      </c>
      <c r="E112" s="14">
        <v>1.1330607024</v>
      </c>
      <c r="I112" s="2">
        <v>42.0</v>
      </c>
      <c r="J112" s="13">
        <v>3.7727419811</v>
      </c>
      <c r="K112" s="14">
        <v>1.6080247598</v>
      </c>
    </row>
    <row r="113">
      <c r="A113" s="2">
        <v>35.0</v>
      </c>
      <c r="B113" s="4">
        <v>34.0</v>
      </c>
      <c r="C113" s="13">
        <v>2.0727401905</v>
      </c>
      <c r="D113" s="2">
        <v>-0.1537208211</v>
      </c>
      <c r="E113" s="14">
        <v>1.1465791582</v>
      </c>
      <c r="I113" s="2">
        <v>43.0</v>
      </c>
      <c r="J113" s="13">
        <v>3.7675408886</v>
      </c>
      <c r="K113" s="14">
        <v>1.6058981896</v>
      </c>
    </row>
    <row r="114">
      <c r="A114" s="2">
        <v>36.0</v>
      </c>
      <c r="B114" s="4">
        <v>34.0</v>
      </c>
      <c r="C114" s="13">
        <v>2.0774268976</v>
      </c>
      <c r="D114" s="2">
        <v>-0.04229022691</v>
      </c>
      <c r="E114" s="14">
        <v>1.1467455983</v>
      </c>
      <c r="I114" s="2">
        <v>44.0</v>
      </c>
      <c r="J114" s="13">
        <v>3.2218539464</v>
      </c>
      <c r="K114" s="14">
        <v>1.3983911731</v>
      </c>
    </row>
    <row r="115">
      <c r="A115" s="2">
        <v>37.0</v>
      </c>
      <c r="B115" s="4">
        <v>32.0</v>
      </c>
      <c r="C115" s="13">
        <v>2.0941780804</v>
      </c>
      <c r="D115" s="2">
        <v>-0.1606168614</v>
      </c>
      <c r="E115" s="14">
        <v>1.1716932389</v>
      </c>
      <c r="I115" s="2">
        <v>45.0</v>
      </c>
      <c r="J115" s="13">
        <v>4.0226729338</v>
      </c>
      <c r="K115" s="14">
        <v>1.7115225598</v>
      </c>
    </row>
    <row r="116">
      <c r="A116" s="2">
        <v>38.0</v>
      </c>
      <c r="B116" s="4">
        <v>30.0</v>
      </c>
      <c r="C116" s="13">
        <v>2.0992155071</v>
      </c>
      <c r="D116" s="2">
        <v>-0.2323191177</v>
      </c>
      <c r="E116" s="14">
        <v>1.179516373</v>
      </c>
      <c r="I116" s="2">
        <v>46.0</v>
      </c>
      <c r="J116" s="13">
        <v>3.5188681886</v>
      </c>
      <c r="K116" s="14">
        <v>1.5486960889</v>
      </c>
    </row>
    <row r="117">
      <c r="A117" s="2">
        <v>39.0</v>
      </c>
      <c r="B117" s="4">
        <v>27.0</v>
      </c>
      <c r="C117" s="13">
        <v>3.0048850608</v>
      </c>
      <c r="D117" s="2">
        <v>-1.20067479</v>
      </c>
      <c r="E117" s="14">
        <v>1.3873772923</v>
      </c>
      <c r="I117" s="2">
        <v>47.0</v>
      </c>
      <c r="J117" s="13">
        <v>3.0795256278</v>
      </c>
      <c r="K117" s="14">
        <v>1.4111760334</v>
      </c>
    </row>
    <row r="118">
      <c r="A118" s="2">
        <v>40.0</v>
      </c>
      <c r="B118" s="4">
        <v>29.0</v>
      </c>
      <c r="C118" s="13">
        <v>2.9989639118</v>
      </c>
      <c r="D118" s="2">
        <v>-0.8604007941</v>
      </c>
      <c r="E118" s="14">
        <v>1.3842237734</v>
      </c>
      <c r="I118" s="2">
        <v>48.0</v>
      </c>
      <c r="J118" s="13">
        <v>3.2577810904</v>
      </c>
      <c r="K118" s="14">
        <v>1.4926418301</v>
      </c>
    </row>
    <row r="119">
      <c r="A119" s="2">
        <v>41.0</v>
      </c>
      <c r="B119" s="4">
        <v>29.0</v>
      </c>
      <c r="C119" s="13">
        <v>3.7747707732</v>
      </c>
      <c r="D119" s="2">
        <v>-0.857675195</v>
      </c>
      <c r="E119" s="14">
        <v>1.6080062473</v>
      </c>
      <c r="I119" s="2">
        <v>49.0</v>
      </c>
      <c r="J119" s="13">
        <v>3.2175903406</v>
      </c>
      <c r="K119" s="14">
        <v>1.4825200164</v>
      </c>
    </row>
    <row r="120">
      <c r="A120" s="2">
        <v>42.0</v>
      </c>
      <c r="B120" s="4">
        <v>27.0</v>
      </c>
      <c r="C120" s="13">
        <v>3.7727419811</v>
      </c>
      <c r="D120" s="2">
        <v>-0.8076011652</v>
      </c>
      <c r="E120" s="14">
        <v>1.6080247598</v>
      </c>
      <c r="I120" s="2">
        <v>50.0</v>
      </c>
      <c r="J120" s="13">
        <v>4.0125433678</v>
      </c>
      <c r="K120" s="14">
        <v>1.7073668617</v>
      </c>
    </row>
    <row r="121">
      <c r="A121" s="2">
        <v>43.0</v>
      </c>
      <c r="B121" s="4">
        <v>29.0</v>
      </c>
      <c r="C121" s="13">
        <v>3.7675408886</v>
      </c>
      <c r="D121" s="2">
        <v>-0.5365746704</v>
      </c>
      <c r="E121" s="14">
        <v>1.6058981896</v>
      </c>
      <c r="I121" s="2">
        <v>51.0</v>
      </c>
      <c r="J121" s="13">
        <v>4.0092988338</v>
      </c>
      <c r="K121" s="14">
        <v>1.7034333311</v>
      </c>
    </row>
    <row r="122">
      <c r="A122" s="2">
        <v>44.0</v>
      </c>
      <c r="B122" s="4">
        <v>23.0</v>
      </c>
      <c r="C122" s="13">
        <v>3.2218539464</v>
      </c>
      <c r="D122" s="2">
        <v>-0.2266365591</v>
      </c>
      <c r="E122" s="14">
        <v>1.3983911731</v>
      </c>
      <c r="I122" s="2">
        <v>52.0</v>
      </c>
      <c r="J122" s="13">
        <v>3.5127661537</v>
      </c>
      <c r="K122" s="14">
        <v>1.5610571277</v>
      </c>
    </row>
    <row r="123">
      <c r="A123" s="2">
        <v>45.0</v>
      </c>
      <c r="B123" s="4">
        <v>21.0</v>
      </c>
      <c r="C123" s="13">
        <v>4.0226729338</v>
      </c>
      <c r="D123" s="2">
        <v>-0.4314997499</v>
      </c>
      <c r="E123" s="14">
        <v>1.7115225598</v>
      </c>
      <c r="I123" s="2">
        <v>53.0</v>
      </c>
      <c r="J123" s="13">
        <v>3.4758564048</v>
      </c>
      <c r="K123" s="14">
        <v>1.5415817139</v>
      </c>
    </row>
    <row r="124">
      <c r="A124" s="2">
        <v>46.0</v>
      </c>
      <c r="B124" s="4">
        <v>29.0</v>
      </c>
      <c r="C124" s="13">
        <v>3.5188681886</v>
      </c>
      <c r="D124" s="2">
        <v>-0.4386166339</v>
      </c>
      <c r="E124" s="14">
        <v>1.5486960889</v>
      </c>
      <c r="I124" s="2">
        <v>54.0</v>
      </c>
      <c r="J124" s="13">
        <v>2.9910615681</v>
      </c>
      <c r="K124" s="14">
        <v>1.3787856173</v>
      </c>
    </row>
    <row r="125">
      <c r="A125" s="2">
        <v>47.0</v>
      </c>
      <c r="B125" s="4">
        <v>24.0</v>
      </c>
      <c r="C125" s="13">
        <v>3.0795256278</v>
      </c>
      <c r="D125" s="2">
        <v>-1.033201729</v>
      </c>
      <c r="E125" s="14">
        <v>1.4111760334</v>
      </c>
      <c r="I125" s="2">
        <v>55.0</v>
      </c>
      <c r="J125" s="13">
        <v>2.9939172141</v>
      </c>
      <c r="K125" s="14">
        <v>1.3820416672</v>
      </c>
    </row>
    <row r="126">
      <c r="A126" s="2">
        <v>48.0</v>
      </c>
      <c r="B126" s="4">
        <v>22.0</v>
      </c>
      <c r="C126" s="13">
        <v>3.2577810904</v>
      </c>
      <c r="D126" s="2">
        <v>-0.9973554845</v>
      </c>
      <c r="E126" s="14">
        <v>1.4926418301</v>
      </c>
      <c r="I126" s="2">
        <v>56.0</v>
      </c>
      <c r="J126" s="13">
        <v>2.9941337216</v>
      </c>
      <c r="K126" s="14">
        <v>1.3818686396</v>
      </c>
    </row>
    <row r="127">
      <c r="A127" s="2">
        <v>49.0</v>
      </c>
      <c r="B127" s="4">
        <v>23.0</v>
      </c>
      <c r="C127" s="13">
        <v>3.2175903406</v>
      </c>
      <c r="D127" s="2">
        <v>-0.9935583998</v>
      </c>
      <c r="E127" s="14">
        <v>1.4825200164</v>
      </c>
      <c r="I127" s="2">
        <v>57.0</v>
      </c>
      <c r="J127" s="13">
        <v>3.5188980855</v>
      </c>
      <c r="K127" s="14">
        <v>1.5469572236</v>
      </c>
    </row>
    <row r="128">
      <c r="A128" s="2">
        <v>50.0</v>
      </c>
      <c r="B128" s="4">
        <v>16.0</v>
      </c>
      <c r="C128" s="13">
        <v>4.0125433678</v>
      </c>
      <c r="D128" s="2">
        <v>-0.6858792438</v>
      </c>
      <c r="E128" s="14">
        <v>1.7073668617</v>
      </c>
      <c r="I128" s="2">
        <v>58.0</v>
      </c>
      <c r="J128" s="13">
        <v>3.2811863314</v>
      </c>
      <c r="K128" s="14">
        <v>1.4992083484</v>
      </c>
    </row>
    <row r="129">
      <c r="A129" s="2">
        <v>51.0</v>
      </c>
      <c r="B129" s="4">
        <v>8.0</v>
      </c>
      <c r="C129" s="13">
        <v>4.0092988338</v>
      </c>
      <c r="D129" s="2">
        <v>-0.1366839041</v>
      </c>
      <c r="E129" s="14">
        <v>1.7034333311</v>
      </c>
      <c r="I129" s="2">
        <v>59.0</v>
      </c>
      <c r="J129" s="13">
        <v>3.9989982791</v>
      </c>
      <c r="K129" s="14">
        <v>1.6996777408</v>
      </c>
    </row>
    <row r="130">
      <c r="A130" s="2">
        <v>52.0</v>
      </c>
      <c r="B130" s="4">
        <v>20.0</v>
      </c>
      <c r="C130" s="13">
        <v>3.5127661537</v>
      </c>
      <c r="D130" s="2">
        <v>-0.6608939177</v>
      </c>
      <c r="E130" s="14">
        <v>1.5610571277</v>
      </c>
      <c r="I130" s="2">
        <v>60.0</v>
      </c>
      <c r="J130" s="13">
        <v>3.9743320743</v>
      </c>
      <c r="K130" s="14">
        <v>1.6987169287</v>
      </c>
    </row>
    <row r="131">
      <c r="A131" s="2">
        <v>53.0</v>
      </c>
      <c r="B131" s="4">
        <v>21.0</v>
      </c>
      <c r="C131" s="13">
        <v>3.4758564048</v>
      </c>
      <c r="D131" s="2">
        <v>-0.4344477123</v>
      </c>
      <c r="E131" s="14">
        <v>1.5415817139</v>
      </c>
      <c r="I131" s="2">
        <v>61.0</v>
      </c>
      <c r="J131" s="13">
        <v>3.5075665558</v>
      </c>
      <c r="K131" s="14">
        <v>1.5636099478</v>
      </c>
    </row>
    <row r="132">
      <c r="A132" s="2">
        <v>54.0</v>
      </c>
      <c r="B132" s="4">
        <v>15.0</v>
      </c>
      <c r="C132" s="13">
        <v>2.9910615681</v>
      </c>
      <c r="D132" s="2">
        <v>-0.541218297</v>
      </c>
      <c r="E132" s="14">
        <v>1.3787856173</v>
      </c>
      <c r="I132" s="2">
        <v>62.0</v>
      </c>
      <c r="J132" s="13">
        <v>3.4839259803</v>
      </c>
      <c r="K132" s="14">
        <v>1.5482011722</v>
      </c>
    </row>
    <row r="133">
      <c r="A133" s="2">
        <v>55.0</v>
      </c>
      <c r="B133" s="4">
        <v>18.0</v>
      </c>
      <c r="C133" s="13">
        <v>2.9939172141</v>
      </c>
      <c r="D133" s="2">
        <v>-0.7848140726</v>
      </c>
      <c r="E133" s="14">
        <v>1.3820416672</v>
      </c>
      <c r="I133" s="2">
        <v>63.0</v>
      </c>
      <c r="J133" s="13">
        <v>3.5034486727</v>
      </c>
      <c r="K133" s="14">
        <v>1.561155038</v>
      </c>
    </row>
    <row r="134">
      <c r="A134" s="2">
        <v>56.0</v>
      </c>
      <c r="B134" s="4">
        <v>19.0</v>
      </c>
      <c r="C134" s="13">
        <v>2.9941337216</v>
      </c>
      <c r="D134" s="2">
        <v>-0.7773598297</v>
      </c>
      <c r="E134" s="14">
        <v>1.3818686396</v>
      </c>
      <c r="I134" s="2">
        <v>64.0</v>
      </c>
      <c r="J134" s="13">
        <v>3.5111052543</v>
      </c>
      <c r="K134" s="14">
        <v>1.5460639885</v>
      </c>
    </row>
    <row r="135">
      <c r="A135" s="2">
        <v>57.0</v>
      </c>
      <c r="B135" s="4">
        <v>24.0</v>
      </c>
      <c r="C135" s="13">
        <v>3.5188980855</v>
      </c>
      <c r="D135" s="2">
        <v>-1.112711297</v>
      </c>
      <c r="E135" s="14">
        <v>1.5469572236</v>
      </c>
      <c r="I135" s="2">
        <v>65.0</v>
      </c>
      <c r="J135" s="13">
        <v>4.0163133624</v>
      </c>
      <c r="K135" s="14">
        <v>1.7058977339</v>
      </c>
    </row>
    <row r="136">
      <c r="A136" s="2">
        <v>58.0</v>
      </c>
      <c r="B136" s="4">
        <v>22.0</v>
      </c>
      <c r="C136" s="13">
        <v>3.2811863314</v>
      </c>
      <c r="D136" s="2">
        <v>-0.1880025441</v>
      </c>
      <c r="E136" s="14">
        <v>1.4992083484</v>
      </c>
      <c r="I136" s="2">
        <v>66.0</v>
      </c>
      <c r="J136" s="13">
        <v>3.2228987325</v>
      </c>
      <c r="K136" s="14">
        <v>1.4842647962</v>
      </c>
    </row>
    <row r="137">
      <c r="A137" s="2">
        <v>59.0</v>
      </c>
      <c r="B137" s="4">
        <v>7.0</v>
      </c>
      <c r="C137" s="13">
        <v>3.9989982791</v>
      </c>
      <c r="D137" s="2">
        <v>-0.06092165313</v>
      </c>
      <c r="E137" s="14">
        <v>1.6996777408</v>
      </c>
    </row>
    <row r="138">
      <c r="A138" s="2">
        <v>60.0</v>
      </c>
      <c r="B138" s="4">
        <v>12.0</v>
      </c>
      <c r="C138" s="13">
        <v>3.9743320743</v>
      </c>
      <c r="D138" s="2">
        <v>-0.09630423253</v>
      </c>
      <c r="E138" s="14">
        <v>1.6987169287</v>
      </c>
    </row>
    <row r="139">
      <c r="A139" s="2">
        <v>61.0</v>
      </c>
      <c r="B139" s="4">
        <v>25.0</v>
      </c>
      <c r="C139" s="13">
        <v>3.5075665558</v>
      </c>
      <c r="D139" s="2">
        <v>-0.2472203326</v>
      </c>
      <c r="E139" s="14">
        <v>1.5636099478</v>
      </c>
    </row>
    <row r="140">
      <c r="A140" s="2">
        <v>62.0</v>
      </c>
      <c r="B140" s="4">
        <v>26.0</v>
      </c>
      <c r="C140" s="13">
        <v>3.4839259803</v>
      </c>
      <c r="D140" s="2">
        <v>-0.3062621135</v>
      </c>
      <c r="E140" s="14">
        <v>1.5482011722</v>
      </c>
    </row>
    <row r="141">
      <c r="A141" s="2">
        <v>63.0</v>
      </c>
      <c r="B141" s="4">
        <v>20.0</v>
      </c>
      <c r="C141" s="13">
        <v>3.5034486727</v>
      </c>
      <c r="D141" s="2">
        <v>-0.9241118826</v>
      </c>
      <c r="E141" s="14">
        <v>1.561155038</v>
      </c>
    </row>
    <row r="142">
      <c r="A142" s="2">
        <v>64.0</v>
      </c>
      <c r="B142" s="4">
        <v>18.0</v>
      </c>
      <c r="C142" s="13">
        <v>3.5111052543</v>
      </c>
      <c r="D142" s="2">
        <v>-0.2681043521</v>
      </c>
      <c r="E142" s="14">
        <v>1.5460639885</v>
      </c>
    </row>
    <row r="143">
      <c r="A143" s="2">
        <v>65.0</v>
      </c>
      <c r="B143" s="4">
        <v>15.0</v>
      </c>
      <c r="C143" s="13">
        <v>4.0163133624</v>
      </c>
      <c r="D143" s="2">
        <v>-0.1232403676</v>
      </c>
      <c r="E143" s="14">
        <v>1.7058977339</v>
      </c>
    </row>
    <row r="144">
      <c r="A144" s="2">
        <v>66.0</v>
      </c>
      <c r="B144" s="4">
        <v>18.0</v>
      </c>
      <c r="C144" s="13">
        <v>3.2228987325</v>
      </c>
      <c r="D144" s="2">
        <v>-0.6887730704</v>
      </c>
      <c r="E144" s="14">
        <v>1.4842647962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5.86"/>
    <col customWidth="1" min="9" max="9" width="16.14"/>
    <col customWidth="1" min="10" max="10" width="17.71"/>
    <col customWidth="1" min="11" max="11" width="16.14"/>
    <col customWidth="1" min="12" max="12" width="17.43"/>
    <col customWidth="1" min="15" max="15" width="16.71"/>
  </cols>
  <sheetData>
    <row r="1">
      <c r="A1" s="1" t="s">
        <v>0</v>
      </c>
      <c r="B1" s="1"/>
      <c r="C1" s="1"/>
      <c r="D1" s="2"/>
      <c r="E1" s="1"/>
      <c r="F1" s="1"/>
      <c r="G1" s="1"/>
      <c r="H1" s="1"/>
    </row>
    <row r="2">
      <c r="A2" s="1" t="s">
        <v>1</v>
      </c>
      <c r="B2" s="1" t="s">
        <v>2</v>
      </c>
      <c r="C2" s="1"/>
      <c r="D2" s="2" t="s">
        <v>3</v>
      </c>
      <c r="E2" s="1" t="s">
        <v>4</v>
      </c>
      <c r="F2" s="1"/>
      <c r="G2" s="1"/>
      <c r="H2" s="1"/>
    </row>
    <row r="3">
      <c r="A3" s="1" t="s">
        <v>5</v>
      </c>
      <c r="B3" s="3" t="s">
        <v>6</v>
      </c>
      <c r="C3" s="3" t="s">
        <v>7</v>
      </c>
      <c r="D3" s="3" t="s">
        <v>8</v>
      </c>
      <c r="F3" s="3" t="s">
        <v>9</v>
      </c>
      <c r="G3" s="3" t="s">
        <v>10</v>
      </c>
      <c r="I3" s="3" t="s">
        <v>11</v>
      </c>
      <c r="J3" s="3" t="s">
        <v>12</v>
      </c>
      <c r="K3" s="3" t="s">
        <v>13</v>
      </c>
      <c r="M3" s="3" t="s">
        <v>14</v>
      </c>
      <c r="O3" s="1" t="s">
        <v>15</v>
      </c>
    </row>
    <row r="4">
      <c r="A4" s="2">
        <v>2.0</v>
      </c>
      <c r="B4" s="4">
        <v>-1.1788241962</v>
      </c>
      <c r="C4" s="4">
        <v>-0.5869115907</v>
      </c>
      <c r="D4" s="4">
        <v>-0.5862000212</v>
      </c>
      <c r="E4" s="5"/>
      <c r="F4" s="5">
        <f t="shared" ref="F4:F22" si="1">B4-C4-D4</f>
        <v>-0.0057125843</v>
      </c>
      <c r="G4">
        <f>F4</f>
        <v>-0.0057125843</v>
      </c>
      <c r="I4">
        <f t="shared" ref="I4:I22" si="2">($G4--0.0029197764)</f>
        <v>-0.0027928079</v>
      </c>
      <c r="J4">
        <f t="shared" ref="J4:J22" si="3">ABS(($F4--0.0029197764))</f>
        <v>0.0027928079</v>
      </c>
      <c r="K4">
        <f t="shared" ref="K4:K22" si="4">ABS(($F4--0.0029197764)/-0.0029197764)*100</f>
        <v>95.65143071</v>
      </c>
      <c r="M4" s="2">
        <f t="shared" ref="M4:M22" si="5">LOG10(K4)</f>
        <v>1.98069147</v>
      </c>
      <c r="O4">
        <f>F4</f>
        <v>-0.0057125843</v>
      </c>
    </row>
    <row r="5">
      <c r="A5" s="2">
        <v>3.0</v>
      </c>
      <c r="B5" s="4">
        <v>0.7301107244</v>
      </c>
      <c r="C5" s="4">
        <v>0.36194034</v>
      </c>
      <c r="D5" s="4">
        <v>0.3605141348</v>
      </c>
      <c r="E5" s="5"/>
      <c r="F5" s="5">
        <f t="shared" si="1"/>
        <v>0.0076562496</v>
      </c>
      <c r="G5">
        <f t="shared" ref="G5:G22" si="6">SUM(F$4:F5)</f>
        <v>0.0019436653</v>
      </c>
      <c r="I5">
        <f t="shared" si="2"/>
        <v>0.0048634417</v>
      </c>
      <c r="J5">
        <f t="shared" si="3"/>
        <v>0.010576026</v>
      </c>
      <c r="K5">
        <f t="shared" si="4"/>
        <v>362.2204084</v>
      </c>
      <c r="M5" s="2">
        <f t="shared" si="5"/>
        <v>2.558972916</v>
      </c>
      <c r="O5">
        <f>SUM(F4:F5)</f>
        <v>0.0019436653</v>
      </c>
    </row>
    <row r="6">
      <c r="A6" s="2">
        <v>4.0</v>
      </c>
      <c r="B6" s="4">
        <v>-0.8461651404</v>
      </c>
      <c r="C6" s="4">
        <v>-0.4170269312</v>
      </c>
      <c r="D6" s="4">
        <v>-0.4142150783</v>
      </c>
      <c r="E6" s="5"/>
      <c r="F6" s="5">
        <f t="shared" si="1"/>
        <v>-0.0149231309</v>
      </c>
      <c r="G6">
        <f t="shared" si="6"/>
        <v>-0.0129794656</v>
      </c>
      <c r="I6">
        <f t="shared" si="2"/>
        <v>-0.0100596892</v>
      </c>
      <c r="J6">
        <f t="shared" si="3"/>
        <v>0.0120033545</v>
      </c>
      <c r="K6">
        <f t="shared" si="4"/>
        <v>411.1052648</v>
      </c>
      <c r="M6" s="2">
        <f t="shared" si="5"/>
        <v>2.613953039</v>
      </c>
      <c r="O6">
        <f>SUM(F4:F6)</f>
        <v>-0.0129794656</v>
      </c>
    </row>
    <row r="7">
      <c r="A7" s="2">
        <v>5.0</v>
      </c>
      <c r="B7" s="4">
        <v>1.2396304641</v>
      </c>
      <c r="C7" s="4">
        <v>0.6066845104</v>
      </c>
      <c r="D7" s="4">
        <v>0.6009783129</v>
      </c>
      <c r="E7" s="5"/>
      <c r="F7" s="5">
        <f t="shared" si="1"/>
        <v>0.0319676408</v>
      </c>
      <c r="G7">
        <f t="shared" si="6"/>
        <v>0.0189881752</v>
      </c>
      <c r="I7">
        <f t="shared" si="2"/>
        <v>0.0219079516</v>
      </c>
      <c r="J7">
        <f t="shared" si="3"/>
        <v>0.0348874172</v>
      </c>
      <c r="K7">
        <f t="shared" si="4"/>
        <v>1194.866059</v>
      </c>
      <c r="M7" s="2">
        <f t="shared" si="5"/>
        <v>3.077319225</v>
      </c>
      <c r="O7">
        <f>SUM(F4:F7)</f>
        <v>0.0189881752</v>
      </c>
    </row>
    <row r="8">
      <c r="A8" s="2">
        <v>6.0</v>
      </c>
      <c r="B8" s="4">
        <v>-2.0246921649</v>
      </c>
      <c r="C8" s="4">
        <v>-0.9830517971</v>
      </c>
      <c r="D8" s="4">
        <v>-0.9712665823</v>
      </c>
      <c r="E8" s="5"/>
      <c r="F8" s="5">
        <f t="shared" si="1"/>
        <v>-0.0703737855</v>
      </c>
      <c r="G8">
        <f t="shared" si="6"/>
        <v>-0.0513856103</v>
      </c>
      <c r="I8">
        <f t="shared" si="2"/>
        <v>-0.0484658339</v>
      </c>
      <c r="J8">
        <f t="shared" si="3"/>
        <v>0.0674540091</v>
      </c>
      <c r="K8">
        <f t="shared" si="4"/>
        <v>2310.245713</v>
      </c>
      <c r="M8" s="2">
        <f t="shared" si="5"/>
        <v>3.363658173</v>
      </c>
      <c r="O8">
        <f>SUM(F4:F8)</f>
        <v>-0.0513856103</v>
      </c>
    </row>
    <row r="9">
      <c r="A9" s="2">
        <v>7.0</v>
      </c>
      <c r="B9" s="4">
        <v>3.5175871361</v>
      </c>
      <c r="C9" s="4">
        <v>1.6929706852</v>
      </c>
      <c r="D9" s="4">
        <v>1.6683618817</v>
      </c>
      <c r="E9" s="5"/>
      <c r="F9" s="5">
        <f t="shared" si="1"/>
        <v>0.1562545692</v>
      </c>
      <c r="G9">
        <f t="shared" si="6"/>
        <v>0.1048689589</v>
      </c>
      <c r="I9">
        <f t="shared" si="2"/>
        <v>0.1077887353</v>
      </c>
      <c r="J9">
        <f t="shared" si="3"/>
        <v>0.1591743456</v>
      </c>
      <c r="K9">
        <f t="shared" si="4"/>
        <v>5451.593677</v>
      </c>
      <c r="M9" s="2">
        <f t="shared" si="5"/>
        <v>3.736523479</v>
      </c>
      <c r="O9">
        <f>SUM(F4:F9)</f>
        <v>0.1048689589</v>
      </c>
    </row>
    <row r="10">
      <c r="A10" s="2">
        <v>8.0</v>
      </c>
      <c r="B10" s="4">
        <v>-6.363539095</v>
      </c>
      <c r="C10" s="4">
        <v>-3.0336222606</v>
      </c>
      <c r="D10" s="4">
        <v>-2.9818433844</v>
      </c>
      <c r="E10" s="5"/>
      <c r="F10" s="5">
        <f t="shared" si="1"/>
        <v>-0.34807345</v>
      </c>
      <c r="G10">
        <f t="shared" si="6"/>
        <v>-0.2432044911</v>
      </c>
      <c r="I10">
        <f t="shared" si="2"/>
        <v>-0.2402847147</v>
      </c>
      <c r="J10">
        <f t="shared" si="3"/>
        <v>0.3451536736</v>
      </c>
      <c r="K10">
        <f t="shared" si="4"/>
        <v>11821.2365</v>
      </c>
      <c r="M10" s="2">
        <f t="shared" si="5"/>
        <v>4.072662906</v>
      </c>
      <c r="O10">
        <f>SUM(F4:F10)</f>
        <v>-0.2432044911</v>
      </c>
    </row>
    <row r="11">
      <c r="A11" s="2">
        <v>9.0</v>
      </c>
      <c r="B11" s="4">
        <v>11.8519816431</v>
      </c>
      <c r="C11" s="4">
        <v>5.5924150521</v>
      </c>
      <c r="D11" s="4">
        <v>5.4828385974</v>
      </c>
      <c r="E11" s="5"/>
      <c r="F11" s="5">
        <f t="shared" si="1"/>
        <v>0.7767279936</v>
      </c>
      <c r="G11">
        <f t="shared" si="6"/>
        <v>0.5335235025</v>
      </c>
      <c r="I11">
        <f t="shared" si="2"/>
        <v>0.5364432789</v>
      </c>
      <c r="J11">
        <f t="shared" si="3"/>
        <v>0.77964777</v>
      </c>
      <c r="K11">
        <f t="shared" si="4"/>
        <v>26702.31083</v>
      </c>
      <c r="M11" s="2">
        <f t="shared" si="5"/>
        <v>4.426548847</v>
      </c>
      <c r="O11">
        <f>SUM(F4:F11)</f>
        <v>0.5335235025</v>
      </c>
    </row>
    <row r="12">
      <c r="A12" s="2">
        <v>10.0</v>
      </c>
      <c r="B12" s="4">
        <v>-22.5707835703</v>
      </c>
      <c r="C12" s="4">
        <v>-10.5341102119</v>
      </c>
      <c r="D12" s="4">
        <v>-10.3011500265</v>
      </c>
      <c r="E12" s="5"/>
      <c r="F12" s="5">
        <f t="shared" si="1"/>
        <v>-1.735523332</v>
      </c>
      <c r="G12">
        <f t="shared" si="6"/>
        <v>-1.201999829</v>
      </c>
      <c r="I12">
        <f t="shared" si="2"/>
        <v>-1.199080053</v>
      </c>
      <c r="J12">
        <f t="shared" si="3"/>
        <v>1.732603556</v>
      </c>
      <c r="K12">
        <f t="shared" si="4"/>
        <v>59340.2822</v>
      </c>
      <c r="M12" s="2">
        <f t="shared" si="5"/>
        <v>4.773349607</v>
      </c>
      <c r="O12">
        <f>SUM(F4:F12)</f>
        <v>-1.201999829</v>
      </c>
    </row>
    <row r="13">
      <c r="A13" s="2">
        <v>11.0</v>
      </c>
      <c r="B13" s="4">
        <v>43.7522041689</v>
      </c>
      <c r="C13" s="4">
        <v>20.1835697581</v>
      </c>
      <c r="D13" s="4">
        <v>19.6864044663</v>
      </c>
      <c r="E13" s="5"/>
      <c r="F13" s="5">
        <f t="shared" si="1"/>
        <v>3.882229945</v>
      </c>
      <c r="G13">
        <f t="shared" si="6"/>
        <v>2.680230115</v>
      </c>
      <c r="I13">
        <f t="shared" si="2"/>
        <v>2.683149892</v>
      </c>
      <c r="J13">
        <f t="shared" si="3"/>
        <v>3.885149721</v>
      </c>
      <c r="K13">
        <f t="shared" si="4"/>
        <v>133063.262</v>
      </c>
      <c r="M13" s="2">
        <f t="shared" si="5"/>
        <v>5.124058166</v>
      </c>
      <c r="O13">
        <f>SUM(F4:F13)</f>
        <v>2.680230115</v>
      </c>
    </row>
    <row r="14">
      <c r="A14" s="2">
        <v>12.0</v>
      </c>
      <c r="B14" s="4">
        <v>-86.0529080106</v>
      </c>
      <c r="C14" s="4">
        <v>-39.2121040704</v>
      </c>
      <c r="D14" s="4">
        <v>-38.147666381</v>
      </c>
      <c r="E14" s="5"/>
      <c r="F14" s="5">
        <f t="shared" si="1"/>
        <v>-8.693137559</v>
      </c>
      <c r="G14">
        <f t="shared" si="6"/>
        <v>-6.012907444</v>
      </c>
      <c r="I14">
        <f t="shared" si="2"/>
        <v>-6.009987668</v>
      </c>
      <c r="J14">
        <f t="shared" si="3"/>
        <v>8.690217783</v>
      </c>
      <c r="K14">
        <f t="shared" si="4"/>
        <v>297632.9894</v>
      </c>
      <c r="M14" s="2">
        <f t="shared" si="5"/>
        <v>5.473681066</v>
      </c>
      <c r="O14">
        <f>SUM(F4:F14)</f>
        <v>-6.012907444</v>
      </c>
    </row>
    <row r="15">
      <c r="A15" s="2">
        <v>13.0</v>
      </c>
      <c r="B15" s="4">
        <v>171.3251813777</v>
      </c>
      <c r="C15" s="4">
        <v>77.0632539538</v>
      </c>
      <c r="D15" s="4">
        <v>74.7779519937</v>
      </c>
      <c r="E15" s="5"/>
      <c r="F15" s="5">
        <f t="shared" si="1"/>
        <v>19.48397543</v>
      </c>
      <c r="G15">
        <f t="shared" si="6"/>
        <v>13.47106799</v>
      </c>
      <c r="I15">
        <f t="shared" si="2"/>
        <v>13.47398776</v>
      </c>
      <c r="J15">
        <f t="shared" si="3"/>
        <v>19.48689521</v>
      </c>
      <c r="K15">
        <f t="shared" si="4"/>
        <v>667410.5321</v>
      </c>
      <c r="M15" s="2">
        <f t="shared" si="5"/>
        <v>5.824393056</v>
      </c>
      <c r="O15">
        <f>SUM(F4:F15)</f>
        <v>13.47106799</v>
      </c>
    </row>
    <row r="16">
      <c r="A16" s="2">
        <v>14.0</v>
      </c>
      <c r="B16" s="4">
        <v>-344.6564891341</v>
      </c>
      <c r="C16" s="4">
        <v>-152.9340823646</v>
      </c>
      <c r="D16" s="4">
        <v>-148.0157913395</v>
      </c>
      <c r="E16" s="5"/>
      <c r="F16" s="5">
        <f t="shared" si="1"/>
        <v>-43.70661543</v>
      </c>
      <c r="G16">
        <f t="shared" si="6"/>
        <v>-30.23554744</v>
      </c>
      <c r="I16">
        <f t="shared" si="2"/>
        <v>-30.23262767</v>
      </c>
      <c r="J16">
        <f t="shared" si="3"/>
        <v>43.70369565</v>
      </c>
      <c r="K16">
        <f t="shared" si="4"/>
        <v>1496816.525</v>
      </c>
      <c r="M16" s="2">
        <f t="shared" si="5"/>
        <v>6.175168569</v>
      </c>
      <c r="O16">
        <f>SUM(F4:F16)</f>
        <v>-30.23554744</v>
      </c>
    </row>
    <row r="17">
      <c r="A17" s="2">
        <v>15.0</v>
      </c>
      <c r="B17" s="4">
        <v>699.6000298002</v>
      </c>
      <c r="C17" s="4">
        <v>306.044520122</v>
      </c>
      <c r="D17" s="4">
        <v>295.4372287235</v>
      </c>
      <c r="E17" s="5"/>
      <c r="F17" s="5">
        <f t="shared" si="1"/>
        <v>98.11828095</v>
      </c>
      <c r="G17">
        <f t="shared" si="6"/>
        <v>67.88273351</v>
      </c>
      <c r="I17">
        <f t="shared" si="2"/>
        <v>67.88565329</v>
      </c>
      <c r="J17">
        <f t="shared" si="3"/>
        <v>98.12120073</v>
      </c>
      <c r="K17">
        <f t="shared" si="4"/>
        <v>3360572.431</v>
      </c>
      <c r="M17" s="2">
        <f t="shared" si="5"/>
        <v>6.52641326</v>
      </c>
      <c r="O17">
        <f>SUM(F4:F17)</f>
        <v>67.88273351</v>
      </c>
    </row>
    <row r="18">
      <c r="A18" s="2">
        <v>16.0</v>
      </c>
      <c r="B18" s="4">
        <v>-1431.271595935</v>
      </c>
      <c r="C18" s="4">
        <v>-616.8851828862</v>
      </c>
      <c r="D18" s="4">
        <v>-593.9654928681</v>
      </c>
      <c r="E18" s="5"/>
      <c r="F18" s="5">
        <f t="shared" si="1"/>
        <v>-220.4209202</v>
      </c>
      <c r="G18">
        <f t="shared" si="6"/>
        <v>-152.5381867</v>
      </c>
      <c r="I18">
        <f t="shared" si="2"/>
        <v>-152.5352669</v>
      </c>
      <c r="J18">
        <f t="shared" si="3"/>
        <v>220.4180004</v>
      </c>
      <c r="K18">
        <f t="shared" si="4"/>
        <v>7549139.736</v>
      </c>
      <c r="M18" s="2">
        <f t="shared" si="5"/>
        <v>6.877897464</v>
      </c>
      <c r="O18">
        <f>SUM(F4:F18)</f>
        <v>-152.5381867</v>
      </c>
    </row>
    <row r="19">
      <c r="A19" s="2">
        <v>17.0</v>
      </c>
      <c r="B19" s="4">
        <v>2948.5260917736</v>
      </c>
      <c r="C19" s="4">
        <v>1251.3265497423</v>
      </c>
      <c r="D19" s="4">
        <v>1201.720076414</v>
      </c>
      <c r="E19" s="5"/>
      <c r="F19" s="5">
        <f t="shared" si="1"/>
        <v>495.4794656</v>
      </c>
      <c r="G19">
        <f t="shared" si="6"/>
        <v>342.9412789</v>
      </c>
      <c r="I19">
        <f t="shared" si="2"/>
        <v>342.9441987</v>
      </c>
      <c r="J19">
        <f t="shared" si="3"/>
        <v>495.4823854</v>
      </c>
      <c r="K19">
        <f t="shared" si="4"/>
        <v>16969874.32</v>
      </c>
      <c r="M19" s="2">
        <f t="shared" si="5"/>
        <v>7.229678626</v>
      </c>
      <c r="O19">
        <f>SUM(F4:F19)</f>
        <v>342.9412789</v>
      </c>
    </row>
    <row r="20">
      <c r="A20" s="2">
        <v>18.0</v>
      </c>
      <c r="B20" s="4">
        <v>-6111.8084039458</v>
      </c>
      <c r="C20" s="4">
        <v>-2552.467495544</v>
      </c>
      <c r="D20" s="4">
        <v>-2444.9402994816</v>
      </c>
      <c r="E20" s="5"/>
      <c r="F20" s="5">
        <f t="shared" si="1"/>
        <v>-1114.400609</v>
      </c>
      <c r="G20">
        <f t="shared" si="6"/>
        <v>-771.45933</v>
      </c>
      <c r="I20">
        <f t="shared" si="2"/>
        <v>-771.4564102</v>
      </c>
      <c r="J20">
        <f t="shared" si="3"/>
        <v>1114.397689</v>
      </c>
      <c r="K20">
        <f t="shared" si="4"/>
        <v>38167227.09</v>
      </c>
      <c r="M20" s="2">
        <f t="shared" si="5"/>
        <v>7.581690609</v>
      </c>
      <c r="O20">
        <f>SUM(F4:F20)</f>
        <v>-771.45933</v>
      </c>
    </row>
    <row r="21">
      <c r="A21" s="2">
        <v>19.0</v>
      </c>
      <c r="B21" s="4">
        <v>12739.1736271327</v>
      </c>
      <c r="C21" s="4">
        <v>5232.4321793208</v>
      </c>
      <c r="D21" s="4">
        <v>4999.0409319773</v>
      </c>
      <c r="E21" s="5"/>
      <c r="F21" s="5">
        <f t="shared" si="1"/>
        <v>2507.700516</v>
      </c>
      <c r="G21">
        <f t="shared" si="6"/>
        <v>1736.241186</v>
      </c>
      <c r="I21">
        <f t="shared" si="2"/>
        <v>1736.244106</v>
      </c>
      <c r="J21">
        <f t="shared" si="3"/>
        <v>2507.703436</v>
      </c>
      <c r="K21">
        <f t="shared" si="4"/>
        <v>85886831.46</v>
      </c>
      <c r="M21" s="2">
        <f t="shared" si="5"/>
        <v>7.933926581</v>
      </c>
      <c r="O21">
        <f>SUM(F4:F21)</f>
        <v>1736.241186</v>
      </c>
    </row>
    <row r="22">
      <c r="A22" s="2">
        <v>20.0</v>
      </c>
      <c r="B22" s="4">
        <v>-26686.2097466522</v>
      </c>
      <c r="C22" s="4">
        <v>-10773.9250960611</v>
      </c>
      <c r="D22" s="4">
        <v>-10266.7219607848</v>
      </c>
      <c r="E22" s="5"/>
      <c r="F22" s="5">
        <f t="shared" si="1"/>
        <v>-5645.56269</v>
      </c>
      <c r="G22">
        <f t="shared" si="6"/>
        <v>-3909.321504</v>
      </c>
      <c r="I22">
        <f t="shared" si="2"/>
        <v>-3909.318584</v>
      </c>
      <c r="J22">
        <f t="shared" si="3"/>
        <v>5645.55977</v>
      </c>
      <c r="K22">
        <f t="shared" si="4"/>
        <v>193355894.3</v>
      </c>
      <c r="M22" s="2">
        <f t="shared" si="5"/>
        <v>8.286357416</v>
      </c>
      <c r="O22">
        <f>SUM(F4:F22)</f>
        <v>-3909.321504</v>
      </c>
    </row>
    <row r="23">
      <c r="D23" s="5"/>
      <c r="E23" s="5"/>
      <c r="F23" s="5"/>
    </row>
    <row r="24">
      <c r="A24" s="1" t="s">
        <v>51</v>
      </c>
      <c r="B24">
        <f t="shared" ref="B24:D24" si="7">SUM(B4:B22)</f>
        <v>-18073.2667</v>
      </c>
      <c r="C24">
        <f t="shared" si="7"/>
        <v>-7255.6746</v>
      </c>
      <c r="D24" s="5">
        <f t="shared" si="7"/>
        <v>-6908.270599</v>
      </c>
      <c r="E24" s="5"/>
      <c r="F24" s="5">
        <f>SUM(F4:F22)</f>
        <v>-3909.321504</v>
      </c>
    </row>
    <row r="26">
      <c r="A26" s="1" t="s">
        <v>52</v>
      </c>
      <c r="B26" s="2">
        <v>-0.80973693412</v>
      </c>
      <c r="C26" s="2">
        <v>-0.40352040387</v>
      </c>
      <c r="D26" s="2">
        <v>-0.40329675385</v>
      </c>
      <c r="F26">
        <f>B26-C26-D26</f>
        <v>-0.0029197764</v>
      </c>
    </row>
    <row r="27">
      <c r="A27" s="1"/>
      <c r="B27" s="1"/>
      <c r="C27" s="1"/>
      <c r="D27" s="2"/>
      <c r="E27" s="1"/>
      <c r="F27" s="1"/>
      <c r="G27" s="1"/>
      <c r="H27" s="1"/>
    </row>
    <row r="28">
      <c r="A28" s="1"/>
      <c r="B28" s="1"/>
      <c r="C28" s="1"/>
      <c r="D28" s="2"/>
      <c r="E28" s="1"/>
      <c r="F28" s="1"/>
      <c r="G28" s="1"/>
      <c r="H28" s="1"/>
    </row>
    <row r="29">
      <c r="A29" s="1"/>
      <c r="B29" s="1"/>
      <c r="C29" s="1"/>
      <c r="D29" s="2"/>
      <c r="E29" s="1"/>
      <c r="F29" s="1"/>
      <c r="G29" s="1"/>
      <c r="H29" s="1"/>
    </row>
    <row r="30">
      <c r="A30" s="1"/>
      <c r="B30" s="1"/>
      <c r="C30" s="1"/>
      <c r="D30" s="2"/>
      <c r="E30" s="1"/>
      <c r="F30" s="1"/>
      <c r="G30" s="1"/>
      <c r="H30" s="1"/>
    </row>
    <row r="31">
      <c r="A31" s="1" t="s">
        <v>1</v>
      </c>
      <c r="B31" s="1" t="s">
        <v>53</v>
      </c>
      <c r="C31" s="1"/>
      <c r="D31" s="2" t="s">
        <v>54</v>
      </c>
      <c r="E31" s="1" t="s">
        <v>55</v>
      </c>
      <c r="F31" s="1"/>
      <c r="G31" s="1"/>
      <c r="H31" s="1"/>
    </row>
    <row r="32">
      <c r="A32" s="1" t="s">
        <v>5</v>
      </c>
      <c r="B32" s="3" t="s">
        <v>6</v>
      </c>
      <c r="C32" s="3" t="s">
        <v>7</v>
      </c>
      <c r="D32" s="3" t="s">
        <v>8</v>
      </c>
      <c r="F32" s="3" t="s">
        <v>9</v>
      </c>
      <c r="G32" s="3" t="s">
        <v>10</v>
      </c>
      <c r="I32" s="3" t="s">
        <v>11</v>
      </c>
      <c r="J32" s="3" t="s">
        <v>12</v>
      </c>
      <c r="K32" s="3" t="s">
        <v>13</v>
      </c>
      <c r="M32" s="3" t="s">
        <v>14</v>
      </c>
      <c r="O32" s="1" t="s">
        <v>15</v>
      </c>
    </row>
    <row r="33">
      <c r="A33" s="2">
        <v>2.0</v>
      </c>
      <c r="B33" s="4">
        <v>-5.3654688598</v>
      </c>
      <c r="C33" s="4">
        <v>-1.7976640632</v>
      </c>
      <c r="D33" s="4">
        <v>-3.408193112</v>
      </c>
      <c r="E33" s="5">
        <f>D33</f>
        <v>-3.408193112</v>
      </c>
      <c r="F33" s="5">
        <f t="shared" ref="F33:F51" si="8">B33-C33-D33</f>
        <v>-0.1596116846</v>
      </c>
      <c r="G33">
        <f>F33</f>
        <v>-0.1596116846</v>
      </c>
      <c r="I33">
        <f t="shared" ref="I33:I51" si="9">($G33--0.07587254085)</f>
        <v>-0.08373914375</v>
      </c>
      <c r="J33">
        <f t="shared" ref="J33:J51" si="10">ABS(($F33--0.07587254085))</f>
        <v>0.08373914375</v>
      </c>
      <c r="K33">
        <f t="shared" ref="K33:K51" si="11">ABS(($F33--0.07587254085)/-0.07587254085)*100</f>
        <v>110.3681817</v>
      </c>
      <c r="M33" s="2">
        <f t="shared" ref="M33:M51" si="12">LOG10(K33)</f>
        <v>2.042843888</v>
      </c>
      <c r="O33">
        <f>F33</f>
        <v>-0.1596116846</v>
      </c>
    </row>
    <row r="34">
      <c r="A34" s="2">
        <v>3.0</v>
      </c>
      <c r="B34" s="4">
        <v>4.0672112935</v>
      </c>
      <c r="C34" s="4">
        <v>1.2419669068</v>
      </c>
      <c r="D34" s="4">
        <v>2.6013912102</v>
      </c>
      <c r="E34" s="5">
        <f t="shared" ref="E34:E41" si="13">SUM(D$33:D34)</f>
        <v>-0.8068019018</v>
      </c>
      <c r="F34" s="5">
        <f t="shared" si="8"/>
        <v>0.2238531765</v>
      </c>
      <c r="G34">
        <f t="shared" ref="G34:G51" si="14">SUM(F$33:F34)</f>
        <v>0.0642414919</v>
      </c>
      <c r="I34">
        <f t="shared" si="9"/>
        <v>0.1401140328</v>
      </c>
      <c r="J34">
        <f t="shared" si="10"/>
        <v>0.2997257174</v>
      </c>
      <c r="K34">
        <f t="shared" si="11"/>
        <v>395.0384605</v>
      </c>
      <c r="M34" s="2">
        <f t="shared" si="12"/>
        <v>2.59663938</v>
      </c>
      <c r="O34">
        <f>SUM(F33:F34)</f>
        <v>0.0642414919</v>
      </c>
    </row>
    <row r="35">
      <c r="A35" s="2">
        <v>4.0</v>
      </c>
      <c r="B35" s="4">
        <v>-6.0073489758</v>
      </c>
      <c r="C35" s="4">
        <v>-1.7242821173</v>
      </c>
      <c r="D35" s="4">
        <v>-3.8531930684</v>
      </c>
      <c r="E35" s="5">
        <f t="shared" si="13"/>
        <v>-4.65999497</v>
      </c>
      <c r="F35" s="5">
        <f t="shared" si="8"/>
        <v>-0.4298737901</v>
      </c>
      <c r="G35">
        <f t="shared" si="14"/>
        <v>-0.3656322982</v>
      </c>
      <c r="I35">
        <f t="shared" si="9"/>
        <v>-0.2897597574</v>
      </c>
      <c r="J35">
        <f t="shared" si="10"/>
        <v>0.3540012493</v>
      </c>
      <c r="K35">
        <f t="shared" si="11"/>
        <v>466.5736053</v>
      </c>
      <c r="M35" s="2">
        <f t="shared" si="12"/>
        <v>2.668920166</v>
      </c>
      <c r="O35">
        <f>SUM(F33:F35)</f>
        <v>-0.3656322982</v>
      </c>
    </row>
    <row r="36">
      <c r="A36" s="2">
        <v>5.0</v>
      </c>
      <c r="B36" s="4">
        <v>11.7412974988</v>
      </c>
      <c r="C36" s="4">
        <v>3.2479231847</v>
      </c>
      <c r="D36" s="4">
        <v>7.5207897444</v>
      </c>
      <c r="E36" s="5">
        <f t="shared" si="13"/>
        <v>2.860794774</v>
      </c>
      <c r="F36" s="5">
        <f t="shared" si="8"/>
        <v>0.9725845697</v>
      </c>
      <c r="G36">
        <f t="shared" si="14"/>
        <v>0.6069522715</v>
      </c>
      <c r="I36">
        <f t="shared" si="9"/>
        <v>0.6828248124</v>
      </c>
      <c r="J36">
        <f t="shared" si="10"/>
        <v>1.048457111</v>
      </c>
      <c r="K36">
        <f t="shared" si="11"/>
        <v>1381.86635</v>
      </c>
      <c r="M36" s="2">
        <f t="shared" si="12"/>
        <v>3.140466041</v>
      </c>
      <c r="O36">
        <f>SUM(F33:F36)</f>
        <v>0.6069522715</v>
      </c>
    </row>
    <row r="37">
      <c r="A37" s="2">
        <v>6.0</v>
      </c>
      <c r="B37" s="4">
        <v>-26.6505177543</v>
      </c>
      <c r="C37" s="4">
        <v>-7.1950760389</v>
      </c>
      <c r="D37" s="4">
        <v>-17.001867625</v>
      </c>
      <c r="E37" s="5">
        <f t="shared" si="13"/>
        <v>-14.14107285</v>
      </c>
      <c r="F37" s="5">
        <f t="shared" si="8"/>
        <v>-2.45357409</v>
      </c>
      <c r="G37">
        <f t="shared" si="14"/>
        <v>-1.846621819</v>
      </c>
      <c r="I37">
        <f t="shared" si="9"/>
        <v>-1.770749278</v>
      </c>
      <c r="J37">
        <f t="shared" si="10"/>
        <v>2.37770155</v>
      </c>
      <c r="K37">
        <f t="shared" si="11"/>
        <v>3133.810365</v>
      </c>
      <c r="M37" s="2">
        <f t="shared" si="12"/>
        <v>3.496072713</v>
      </c>
      <c r="O37">
        <f>SUM(F33:F37)</f>
        <v>-1.846621819</v>
      </c>
    </row>
    <row r="38">
      <c r="A38" s="2">
        <v>7.0</v>
      </c>
      <c r="B38" s="4">
        <v>66.4688048069</v>
      </c>
      <c r="C38" s="4">
        <v>17.5904773908</v>
      </c>
      <c r="D38" s="4">
        <v>42.1567828835</v>
      </c>
      <c r="E38" s="5">
        <f t="shared" si="13"/>
        <v>28.01571003</v>
      </c>
      <c r="F38" s="5">
        <f t="shared" si="8"/>
        <v>6.721544533</v>
      </c>
      <c r="G38">
        <f t="shared" si="14"/>
        <v>4.874922714</v>
      </c>
      <c r="I38">
        <f t="shared" si="9"/>
        <v>4.950795255</v>
      </c>
      <c r="J38">
        <f t="shared" si="10"/>
        <v>6.797417073</v>
      </c>
      <c r="K38">
        <f t="shared" si="11"/>
        <v>8958.994911</v>
      </c>
      <c r="M38" s="2">
        <f t="shared" si="12"/>
        <v>3.95225929</v>
      </c>
      <c r="O38">
        <f>SUM(F33:F38)</f>
        <v>4.874922714</v>
      </c>
    </row>
    <row r="39">
      <c r="A39" s="2">
        <v>8.0</v>
      </c>
      <c r="B39" s="4">
        <v>-176.9286840146</v>
      </c>
      <c r="C39" s="4">
        <v>-45.8789044716</v>
      </c>
      <c r="D39" s="4">
        <v>-111.4117152865</v>
      </c>
      <c r="E39" s="5">
        <f t="shared" si="13"/>
        <v>-83.39600525</v>
      </c>
      <c r="F39" s="5">
        <f t="shared" si="8"/>
        <v>-19.63806426</v>
      </c>
      <c r="G39">
        <f t="shared" si="14"/>
        <v>-14.76314154</v>
      </c>
      <c r="I39">
        <f t="shared" si="9"/>
        <v>-14.687269</v>
      </c>
      <c r="J39">
        <f t="shared" si="10"/>
        <v>19.56219172</v>
      </c>
      <c r="K39">
        <f t="shared" si="11"/>
        <v>25782.9664</v>
      </c>
      <c r="M39" s="2">
        <f t="shared" si="12"/>
        <v>4.411332883</v>
      </c>
      <c r="O39">
        <f>SUM(F33:F39)</f>
        <v>-14.76314154</v>
      </c>
    </row>
    <row r="40">
      <c r="A40" s="2">
        <v>9.0</v>
      </c>
      <c r="B40" s="4">
        <v>493.8650719745</v>
      </c>
      <c r="C40" s="4">
        <v>125.1178997454</v>
      </c>
      <c r="D40" s="4">
        <v>308.4471648132</v>
      </c>
      <c r="E40" s="5">
        <f t="shared" si="13"/>
        <v>225.0511596</v>
      </c>
      <c r="F40" s="5">
        <f t="shared" si="8"/>
        <v>60.30000742</v>
      </c>
      <c r="G40">
        <f t="shared" si="14"/>
        <v>45.53686587</v>
      </c>
      <c r="I40">
        <f t="shared" si="9"/>
        <v>45.61273841</v>
      </c>
      <c r="J40">
        <f t="shared" si="10"/>
        <v>60.37587996</v>
      </c>
      <c r="K40">
        <f t="shared" si="11"/>
        <v>79575.40275</v>
      </c>
      <c r="M40" s="2">
        <f t="shared" si="12"/>
        <v>4.900778845</v>
      </c>
      <c r="O40">
        <f>SUM(F33:F40)</f>
        <v>45.53686587</v>
      </c>
    </row>
    <row r="41">
      <c r="A41" s="2">
        <v>10.0</v>
      </c>
      <c r="B41" s="4">
        <v>-1429.1302134846</v>
      </c>
      <c r="C41" s="4">
        <v>-352.3044564534</v>
      </c>
      <c r="D41" s="4">
        <v>-884.5692456911</v>
      </c>
      <c r="E41" s="5">
        <f t="shared" si="13"/>
        <v>-659.5180861</v>
      </c>
      <c r="F41" s="5">
        <f t="shared" si="8"/>
        <v>-192.2565113</v>
      </c>
      <c r="G41">
        <f t="shared" si="14"/>
        <v>-146.7196455</v>
      </c>
      <c r="I41">
        <f t="shared" si="9"/>
        <v>-146.6437729</v>
      </c>
      <c r="J41">
        <f t="shared" si="10"/>
        <v>192.1806388</v>
      </c>
      <c r="K41">
        <f t="shared" si="11"/>
        <v>253294.0595</v>
      </c>
      <c r="M41" s="2">
        <f t="shared" si="12"/>
        <v>5.403625004</v>
      </c>
      <c r="O41">
        <f>SUM(F33:F41)</f>
        <v>-146.7196455</v>
      </c>
    </row>
    <row r="42">
      <c r="A42" s="2">
        <v>11.0</v>
      </c>
      <c r="B42" s="4">
        <v>4253.9833561987</v>
      </c>
      <c r="C42" s="4">
        <v>1015.8593442965</v>
      </c>
      <c r="D42" s="4">
        <v>2607.6709754194</v>
      </c>
      <c r="E42" s="5"/>
      <c r="F42" s="5">
        <f t="shared" si="8"/>
        <v>630.4530365</v>
      </c>
      <c r="G42">
        <f t="shared" si="14"/>
        <v>483.733391</v>
      </c>
      <c r="I42">
        <f t="shared" si="9"/>
        <v>483.8092636</v>
      </c>
      <c r="J42">
        <f t="shared" si="10"/>
        <v>630.528909</v>
      </c>
      <c r="K42">
        <f t="shared" si="11"/>
        <v>831037.0286</v>
      </c>
      <c r="M42" s="2">
        <f t="shared" si="12"/>
        <v>5.919620375</v>
      </c>
      <c r="O42">
        <f>SUM(F33:F42)</f>
        <v>483.733391</v>
      </c>
    </row>
    <row r="43">
      <c r="A43" s="2">
        <v>12.0</v>
      </c>
      <c r="B43" s="4">
        <v>-12953.5821923647</v>
      </c>
      <c r="C43" s="4">
        <v>-2983.0272677529</v>
      </c>
      <c r="D43" s="4">
        <v>-7859.4475555412</v>
      </c>
      <c r="E43" s="5"/>
      <c r="F43" s="5">
        <f t="shared" si="8"/>
        <v>-2111.107369</v>
      </c>
      <c r="G43">
        <f t="shared" si="14"/>
        <v>-1627.373978</v>
      </c>
      <c r="I43">
        <f t="shared" si="9"/>
        <v>-1627.298106</v>
      </c>
      <c r="J43">
        <f t="shared" si="10"/>
        <v>2111.031497</v>
      </c>
      <c r="K43">
        <f t="shared" si="11"/>
        <v>2782339.266</v>
      </c>
      <c r="M43" s="2">
        <f t="shared" si="12"/>
        <v>6.444410085</v>
      </c>
      <c r="O43">
        <f>SUM(F33:F43)</f>
        <v>-1627.373978</v>
      </c>
    </row>
    <row r="44">
      <c r="A44" s="2">
        <v>13.0</v>
      </c>
      <c r="B44" s="4">
        <v>40190.3643213153</v>
      </c>
      <c r="C44" s="4">
        <v>8886.2335807095</v>
      </c>
      <c r="D44" s="4">
        <v>24123.3834068963</v>
      </c>
      <c r="E44" s="5"/>
      <c r="F44" s="5">
        <f t="shared" si="8"/>
        <v>7180.747334</v>
      </c>
      <c r="G44">
        <f t="shared" si="14"/>
        <v>5553.373356</v>
      </c>
      <c r="I44">
        <f t="shared" si="9"/>
        <v>5553.449228</v>
      </c>
      <c r="J44">
        <f t="shared" si="10"/>
        <v>7180.823206</v>
      </c>
      <c r="K44">
        <f t="shared" si="11"/>
        <v>9464324.149</v>
      </c>
      <c r="M44" s="2">
        <f t="shared" si="12"/>
        <v>6.976089606</v>
      </c>
      <c r="O44">
        <f>SUM(F33:F44)</f>
        <v>5553.373356</v>
      </c>
    </row>
    <row r="45">
      <c r="A45" s="2">
        <v>14.0</v>
      </c>
      <c r="B45" s="4">
        <v>-126678.508982003</v>
      </c>
      <c r="C45" s="4">
        <v>-26780.6817667974</v>
      </c>
      <c r="D45" s="4">
        <v>-75181.3427523757</v>
      </c>
      <c r="E45" s="5"/>
      <c r="F45" s="5">
        <f t="shared" si="8"/>
        <v>-24716.48446</v>
      </c>
      <c r="G45">
        <f t="shared" si="14"/>
        <v>-19163.11111</v>
      </c>
      <c r="I45">
        <f t="shared" si="9"/>
        <v>-19163.03523</v>
      </c>
      <c r="J45">
        <f t="shared" si="10"/>
        <v>24716.40859</v>
      </c>
      <c r="K45">
        <f t="shared" si="11"/>
        <v>32576223.64</v>
      </c>
      <c r="M45" s="2">
        <f t="shared" si="12"/>
        <v>7.512900738</v>
      </c>
      <c r="O45">
        <f>SUM(F33:F45)</f>
        <v>-19163.11111</v>
      </c>
    </row>
    <row r="46">
      <c r="A46" s="2">
        <v>15.0</v>
      </c>
      <c r="B46" s="4">
        <v>404714.302178457</v>
      </c>
      <c r="C46" s="4">
        <v>81487.9016664331</v>
      </c>
      <c r="D46" s="4">
        <v>237367.966709549</v>
      </c>
      <c r="E46" s="5"/>
      <c r="F46" s="5">
        <f t="shared" si="8"/>
        <v>85858.4338</v>
      </c>
      <c r="G46">
        <f t="shared" si="14"/>
        <v>66695.3227</v>
      </c>
      <c r="I46">
        <f t="shared" si="9"/>
        <v>66695.39857</v>
      </c>
      <c r="J46">
        <f t="shared" si="10"/>
        <v>85858.50968</v>
      </c>
      <c r="K46">
        <f t="shared" si="11"/>
        <v>113161505.7</v>
      </c>
      <c r="M46" s="2">
        <f t="shared" si="12"/>
        <v>8.053698718</v>
      </c>
      <c r="O46">
        <f>SUM(F33:F46)</f>
        <v>66695.3227</v>
      </c>
    </row>
    <row r="47">
      <c r="A47" s="2">
        <v>16.0</v>
      </c>
      <c r="B47" s="4">
        <v>-1308242.30315708</v>
      </c>
      <c r="C47" s="4">
        <v>-249961.381629719</v>
      </c>
      <c r="D47" s="4">
        <v>-757874.596951555</v>
      </c>
      <c r="E47" s="5"/>
      <c r="F47" s="5">
        <f t="shared" si="8"/>
        <v>-300406.3246</v>
      </c>
      <c r="G47">
        <f t="shared" si="14"/>
        <v>-233711.0019</v>
      </c>
      <c r="I47">
        <f t="shared" si="9"/>
        <v>-233710.926</v>
      </c>
      <c r="J47">
        <f t="shared" si="10"/>
        <v>300406.2487</v>
      </c>
      <c r="K47">
        <f t="shared" si="11"/>
        <v>395935400.8</v>
      </c>
      <c r="M47" s="2">
        <f t="shared" si="12"/>
        <v>8.597624334</v>
      </c>
      <c r="O47">
        <f>SUM(F33:F47)</f>
        <v>-233711.0019</v>
      </c>
    </row>
    <row r="48">
      <c r="A48" s="2">
        <v>17.0</v>
      </c>
      <c r="B48" s="4">
        <v>4272718.89174924</v>
      </c>
      <c r="C48" s="4">
        <v>772063.148060509</v>
      </c>
      <c r="D48" s="4">
        <v>2443484.17899691</v>
      </c>
      <c r="E48" s="5"/>
      <c r="F48" s="5">
        <f t="shared" si="8"/>
        <v>1057171.565</v>
      </c>
      <c r="G48">
        <f t="shared" si="14"/>
        <v>823460.5628</v>
      </c>
      <c r="I48">
        <f t="shared" si="9"/>
        <v>823460.6387</v>
      </c>
      <c r="J48">
        <f t="shared" si="10"/>
        <v>1057171.641</v>
      </c>
      <c r="K48">
        <f t="shared" si="11"/>
        <v>1393352099</v>
      </c>
      <c r="M48" s="2">
        <f t="shared" si="12"/>
        <v>9.144060876</v>
      </c>
      <c r="O48">
        <f>SUM(F33:F48)</f>
        <v>823460.5628</v>
      </c>
    </row>
    <row r="49">
      <c r="A49" s="2">
        <v>18.0</v>
      </c>
      <c r="B49" s="4">
        <v>-1.40828758405929E7</v>
      </c>
      <c r="C49" s="4">
        <v>-2399014.08935687</v>
      </c>
      <c r="D49" s="4">
        <v>-7945918.09477476</v>
      </c>
      <c r="E49" s="5"/>
      <c r="F49" s="5">
        <f t="shared" si="8"/>
        <v>-3737943.656</v>
      </c>
      <c r="G49">
        <f t="shared" si="14"/>
        <v>-2914483.094</v>
      </c>
      <c r="I49">
        <f t="shared" si="9"/>
        <v>-2914483.018</v>
      </c>
      <c r="J49">
        <f t="shared" si="10"/>
        <v>3737943.581</v>
      </c>
      <c r="K49">
        <f t="shared" si="11"/>
        <v>4926609204</v>
      </c>
      <c r="M49" s="2">
        <f t="shared" si="12"/>
        <v>9.692548114</v>
      </c>
      <c r="O49">
        <f>SUM(F33:F49)</f>
        <v>-2914483.094</v>
      </c>
    </row>
    <row r="50">
      <c r="A50" s="2">
        <v>19.0</v>
      </c>
      <c r="B50" s="4">
        <v>4.67980056834186E7</v>
      </c>
      <c r="C50" s="4">
        <v>7493622.79366163</v>
      </c>
      <c r="D50" s="4">
        <v>2.60358242579119E7</v>
      </c>
      <c r="E50" s="5"/>
      <c r="F50" s="5">
        <f t="shared" si="8"/>
        <v>13268558.63</v>
      </c>
      <c r="G50">
        <f t="shared" si="14"/>
        <v>10354075.54</v>
      </c>
      <c r="I50">
        <f t="shared" si="9"/>
        <v>10354075.61</v>
      </c>
      <c r="J50">
        <f t="shared" si="10"/>
        <v>13268558.71</v>
      </c>
      <c r="K50">
        <f t="shared" si="11"/>
        <v>17487958831</v>
      </c>
      <c r="M50" s="2">
        <f t="shared" si="12"/>
        <v>10.24273912</v>
      </c>
      <c r="O50">
        <f>SUM(F33:F50)</f>
        <v>10354075.54</v>
      </c>
    </row>
    <row r="51">
      <c r="A51" s="2">
        <v>20.0</v>
      </c>
      <c r="B51" s="4">
        <v>-1.56658632376303E8</v>
      </c>
      <c r="C51" s="4">
        <v>-2.35162423052018E7</v>
      </c>
      <c r="D51" s="4">
        <v>-8.5887046846416E7</v>
      </c>
      <c r="E51" s="5"/>
      <c r="F51" s="5">
        <f t="shared" si="8"/>
        <v>-47255343.22</v>
      </c>
      <c r="G51">
        <f t="shared" si="14"/>
        <v>-36901267.69</v>
      </c>
      <c r="I51">
        <f t="shared" si="9"/>
        <v>-36901267.61</v>
      </c>
      <c r="J51">
        <f t="shared" si="10"/>
        <v>47255343.15</v>
      </c>
      <c r="K51">
        <f t="shared" si="11"/>
        <v>62282536764</v>
      </c>
      <c r="M51" s="2">
        <f t="shared" si="12"/>
        <v>10.79436629</v>
      </c>
      <c r="O51">
        <f>SUM(F33:F51)</f>
        <v>-36901267.69</v>
      </c>
    </row>
    <row r="52">
      <c r="D52" s="5"/>
      <c r="E52" s="5"/>
      <c r="F52" s="5"/>
    </row>
    <row r="53">
      <c r="A53" s="1" t="s">
        <v>51</v>
      </c>
      <c r="B53">
        <f t="shared" ref="B53:D53" si="15">SUM(B33:B51)</f>
        <v>-120670567.3</v>
      </c>
      <c r="C53">
        <f t="shared" si="15"/>
        <v>-17838167.25</v>
      </c>
      <c r="D53" s="5">
        <f t="shared" si="15"/>
        <v>-65931132.39</v>
      </c>
      <c r="E53" s="5"/>
      <c r="F53" s="5">
        <f>SUM(F33:F51)</f>
        <v>-36901267.69</v>
      </c>
    </row>
    <row r="55">
      <c r="A55" s="1" t="s">
        <v>52</v>
      </c>
      <c r="B55" s="2">
        <v>-3.50665578621</v>
      </c>
      <c r="C55" s="2">
        <v>-1.2081985983</v>
      </c>
      <c r="D55" s="2">
        <v>-2.22258464706</v>
      </c>
      <c r="F55">
        <f>B55-C55-D55</f>
        <v>-0.07587254085</v>
      </c>
    </row>
    <row r="56">
      <c r="A56" s="1"/>
      <c r="B56" s="1"/>
      <c r="C56" s="1"/>
      <c r="D56" s="2"/>
      <c r="E56" s="1"/>
      <c r="F56" s="1"/>
      <c r="G56" s="1"/>
      <c r="H56" s="1"/>
    </row>
    <row r="57">
      <c r="A57" s="1"/>
      <c r="B57" s="1"/>
      <c r="C57" s="1"/>
      <c r="D57" s="2"/>
      <c r="E57" s="1"/>
      <c r="F57" s="1"/>
      <c r="G57" s="1"/>
      <c r="H57" s="1"/>
    </row>
    <row r="58">
      <c r="A58" s="1"/>
      <c r="B58" s="1"/>
      <c r="C58" s="1"/>
      <c r="D58" s="2"/>
      <c r="E58" s="1"/>
      <c r="F58" s="1"/>
      <c r="G58" s="1"/>
      <c r="H58" s="1"/>
    </row>
    <row r="59">
      <c r="A59" s="1"/>
      <c r="B59" s="1"/>
      <c r="C59" s="1"/>
      <c r="D59" s="2"/>
      <c r="E59" s="1"/>
      <c r="F59" s="1"/>
      <c r="G59" s="1"/>
      <c r="H59" s="1"/>
    </row>
    <row r="60">
      <c r="A60" s="1" t="s">
        <v>1</v>
      </c>
      <c r="B60" s="1" t="s">
        <v>65</v>
      </c>
      <c r="C60" s="1"/>
      <c r="D60" s="2" t="s">
        <v>66</v>
      </c>
      <c r="E60" s="1" t="s">
        <v>67</v>
      </c>
      <c r="F60" s="1"/>
      <c r="G60" s="1"/>
      <c r="H60" s="1"/>
    </row>
    <row r="61">
      <c r="A61" s="1" t="s">
        <v>5</v>
      </c>
      <c r="B61" s="3" t="s">
        <v>6</v>
      </c>
      <c r="C61" s="3" t="s">
        <v>7</v>
      </c>
      <c r="D61" s="3" t="s">
        <v>8</v>
      </c>
      <c r="F61" s="3" t="s">
        <v>9</v>
      </c>
      <c r="G61" s="3" t="s">
        <v>10</v>
      </c>
      <c r="I61" s="3" t="s">
        <v>11</v>
      </c>
      <c r="J61" s="3" t="s">
        <v>12</v>
      </c>
      <c r="K61" s="3" t="s">
        <v>13</v>
      </c>
      <c r="M61" s="3" t="s">
        <v>14</v>
      </c>
      <c r="O61" s="1" t="s">
        <v>15</v>
      </c>
    </row>
    <row r="62">
      <c r="A62" s="2">
        <v>2.0</v>
      </c>
      <c r="B62" s="4"/>
      <c r="C62" s="4"/>
      <c r="D62" s="4">
        <v>-2.6069806706</v>
      </c>
      <c r="E62" s="5"/>
      <c r="F62" s="5">
        <f t="shared" ref="F62:F80" si="16">B62-C62-D62</f>
        <v>2.606980671</v>
      </c>
      <c r="G62">
        <f>F62</f>
        <v>2.606980671</v>
      </c>
      <c r="I62">
        <f t="shared" ref="I62:I80" si="17">($G62--0.07587254085)</f>
        <v>2.682853211</v>
      </c>
      <c r="J62">
        <f t="shared" ref="J62:J80" si="18">ABS(($F62--0.07587254085))</f>
        <v>2.682853211</v>
      </c>
      <c r="K62">
        <f t="shared" ref="K62:K80" si="19">ABS(($F62--0.07587254085)/-0.07587254085)*100</f>
        <v>3536.00022</v>
      </c>
      <c r="M62" s="2">
        <f t="shared" ref="M62:M80" si="20">LOG10(K62)</f>
        <v>3.548512283</v>
      </c>
      <c r="O62">
        <f>F62</f>
        <v>2.606980671</v>
      </c>
    </row>
    <row r="63">
      <c r="A63" s="2">
        <v>3.0</v>
      </c>
      <c r="B63" s="4"/>
      <c r="C63" s="4"/>
      <c r="D63" s="4">
        <v>1.5553968064</v>
      </c>
      <c r="E63" s="5"/>
      <c r="F63" s="5">
        <f t="shared" si="16"/>
        <v>-1.555396806</v>
      </c>
      <c r="G63">
        <f t="shared" ref="G63:G80" si="21">SUM(F$62:F63)</f>
        <v>1.051583864</v>
      </c>
      <c r="I63">
        <f t="shared" si="17"/>
        <v>1.127456405</v>
      </c>
      <c r="J63">
        <f t="shared" si="18"/>
        <v>1.479524266</v>
      </c>
      <c r="K63">
        <f t="shared" si="19"/>
        <v>1950.01281</v>
      </c>
      <c r="M63" s="2">
        <f t="shared" si="20"/>
        <v>3.290037464</v>
      </c>
      <c r="O63">
        <f>SUM(F62:F63)</f>
        <v>1.051583864</v>
      </c>
    </row>
    <row r="64">
      <c r="A64" s="2">
        <v>4.0</v>
      </c>
      <c r="B64" s="4"/>
      <c r="C64" s="4"/>
      <c r="D64" s="4">
        <v>-1.6910322405</v>
      </c>
      <c r="E64" s="5"/>
      <c r="F64" s="5">
        <f t="shared" si="16"/>
        <v>1.691032241</v>
      </c>
      <c r="G64">
        <f t="shared" si="21"/>
        <v>2.742616105</v>
      </c>
      <c r="I64">
        <f t="shared" si="17"/>
        <v>2.818488646</v>
      </c>
      <c r="J64">
        <f t="shared" si="18"/>
        <v>1.766904781</v>
      </c>
      <c r="K64">
        <f t="shared" si="19"/>
        <v>2328.780296</v>
      </c>
      <c r="M64" s="2">
        <f t="shared" si="20"/>
        <v>3.367128518</v>
      </c>
      <c r="O64">
        <f>SUM(F62:F64)</f>
        <v>2.742616105</v>
      </c>
    </row>
    <row r="65">
      <c r="A65" s="2">
        <v>5.0</v>
      </c>
      <c r="B65" s="4"/>
      <c r="C65" s="4"/>
      <c r="D65" s="4">
        <v>2.354404819</v>
      </c>
      <c r="E65" s="5"/>
      <c r="F65" s="5">
        <f t="shared" si="16"/>
        <v>-2.354404819</v>
      </c>
      <c r="G65">
        <f t="shared" si="21"/>
        <v>0.3882112857</v>
      </c>
      <c r="I65">
        <f t="shared" si="17"/>
        <v>0.4640838266</v>
      </c>
      <c r="J65">
        <f t="shared" si="18"/>
        <v>2.278532278</v>
      </c>
      <c r="K65">
        <f t="shared" si="19"/>
        <v>3003.105277</v>
      </c>
      <c r="M65" s="2">
        <f t="shared" si="20"/>
        <v>3.477570557</v>
      </c>
      <c r="O65">
        <f>SUM(F62:F65)</f>
        <v>0.3882112857</v>
      </c>
    </row>
    <row r="66">
      <c r="A66" s="2">
        <v>6.0</v>
      </c>
      <c r="B66" s="4"/>
      <c r="C66" s="4"/>
      <c r="D66" s="4">
        <v>-3.7199366766</v>
      </c>
      <c r="E66" s="5"/>
      <c r="F66" s="5">
        <f t="shared" si="16"/>
        <v>3.719936677</v>
      </c>
      <c r="G66">
        <f t="shared" si="21"/>
        <v>4.108147962</v>
      </c>
      <c r="I66">
        <f t="shared" si="17"/>
        <v>4.184020503</v>
      </c>
      <c r="J66">
        <f t="shared" si="18"/>
        <v>3.795809217</v>
      </c>
      <c r="K66">
        <f t="shared" si="19"/>
        <v>5002.876106</v>
      </c>
      <c r="M66" s="2">
        <f t="shared" si="20"/>
        <v>3.699219748</v>
      </c>
      <c r="O66">
        <f>SUM(F62:F66)</f>
        <v>4.108147962</v>
      </c>
    </row>
    <row r="67">
      <c r="A67" s="2">
        <v>7.0</v>
      </c>
      <c r="B67" s="4"/>
      <c r="C67" s="4"/>
      <c r="D67" s="4">
        <v>6.3540815657</v>
      </c>
      <c r="E67" s="5"/>
      <c r="F67" s="5">
        <f t="shared" si="16"/>
        <v>-6.354081566</v>
      </c>
      <c r="G67">
        <f t="shared" si="21"/>
        <v>-2.245933603</v>
      </c>
      <c r="I67">
        <f t="shared" si="17"/>
        <v>-2.170061063</v>
      </c>
      <c r="J67">
        <f t="shared" si="18"/>
        <v>6.278209025</v>
      </c>
      <c r="K67">
        <f t="shared" si="19"/>
        <v>8274.678763</v>
      </c>
      <c r="M67" s="2">
        <f t="shared" si="20"/>
        <v>3.917751143</v>
      </c>
      <c r="O67">
        <f>SUM(F62:F67)</f>
        <v>-2.245933603</v>
      </c>
    </row>
    <row r="68">
      <c r="A68" s="2">
        <v>8.0</v>
      </c>
      <c r="B68" s="4"/>
      <c r="C68" s="4"/>
      <c r="D68" s="4">
        <v>-11.4672756742</v>
      </c>
      <c r="E68" s="5"/>
      <c r="F68" s="5">
        <f t="shared" si="16"/>
        <v>11.46727567</v>
      </c>
      <c r="G68">
        <f t="shared" si="21"/>
        <v>9.221342071</v>
      </c>
      <c r="I68">
        <f t="shared" si="17"/>
        <v>9.297214612</v>
      </c>
      <c r="J68">
        <f t="shared" si="18"/>
        <v>11.54314822</v>
      </c>
      <c r="K68">
        <f t="shared" si="19"/>
        <v>15213.868</v>
      </c>
      <c r="M68" s="2">
        <f t="shared" si="20"/>
        <v>4.182239644</v>
      </c>
      <c r="O68">
        <f>SUM(F62:F68)</f>
        <v>9.221342071</v>
      </c>
    </row>
    <row r="69">
      <c r="A69" s="2">
        <v>9.0</v>
      </c>
      <c r="B69" s="4"/>
      <c r="C69" s="4"/>
      <c r="D69" s="4">
        <v>21.5901337093</v>
      </c>
      <c r="E69" s="5"/>
      <c r="F69" s="5">
        <f t="shared" si="16"/>
        <v>-21.59013371</v>
      </c>
      <c r="G69">
        <f t="shared" si="21"/>
        <v>-12.36879164</v>
      </c>
      <c r="I69">
        <f t="shared" si="17"/>
        <v>-12.2929191</v>
      </c>
      <c r="J69">
        <f t="shared" si="18"/>
        <v>21.51426117</v>
      </c>
      <c r="K69">
        <f t="shared" si="19"/>
        <v>28355.79371</v>
      </c>
      <c r="M69" s="2">
        <f t="shared" si="20"/>
        <v>4.452641808</v>
      </c>
      <c r="O69">
        <f>SUM(F62:F69)</f>
        <v>-12.36879164</v>
      </c>
    </row>
    <row r="70">
      <c r="A70" s="2">
        <v>10.0</v>
      </c>
      <c r="B70" s="4"/>
      <c r="C70" s="4"/>
      <c r="D70" s="4">
        <v>-42.0690473423</v>
      </c>
      <c r="E70" s="5"/>
      <c r="F70" s="5">
        <f t="shared" si="16"/>
        <v>42.06904734</v>
      </c>
      <c r="G70">
        <f t="shared" si="21"/>
        <v>29.7002557</v>
      </c>
      <c r="I70">
        <f t="shared" si="17"/>
        <v>29.77612824</v>
      </c>
      <c r="J70">
        <f t="shared" si="18"/>
        <v>42.14491988</v>
      </c>
      <c r="K70">
        <f t="shared" si="19"/>
        <v>55546.9995</v>
      </c>
      <c r="M70" s="2">
        <f t="shared" si="20"/>
        <v>4.744660604</v>
      </c>
      <c r="O70">
        <f>SUM(F62:F70)</f>
        <v>29.7002557</v>
      </c>
    </row>
    <row r="71">
      <c r="A71" s="2">
        <v>11.0</v>
      </c>
      <c r="B71" s="4"/>
      <c r="C71" s="4"/>
      <c r="D71" s="4">
        <v>84.3584027021</v>
      </c>
      <c r="E71" s="5"/>
      <c r="F71" s="5">
        <f t="shared" si="16"/>
        <v>-84.3584027</v>
      </c>
      <c r="G71">
        <f t="shared" si="21"/>
        <v>-54.658147</v>
      </c>
      <c r="I71">
        <f t="shared" si="17"/>
        <v>-54.58227446</v>
      </c>
      <c r="J71">
        <f t="shared" si="18"/>
        <v>84.28253016</v>
      </c>
      <c r="K71">
        <f t="shared" si="19"/>
        <v>111084.3649</v>
      </c>
      <c r="M71" s="2">
        <f t="shared" si="20"/>
        <v>5.045652937</v>
      </c>
      <c r="O71">
        <f>SUM(F62:F71)</f>
        <v>-54.658147</v>
      </c>
    </row>
    <row r="72">
      <c r="A72" s="2">
        <v>12.0</v>
      </c>
      <c r="B72" s="4"/>
      <c r="C72" s="4"/>
      <c r="D72" s="4">
        <v>-173.3281131103</v>
      </c>
      <c r="E72" s="5"/>
      <c r="F72" s="5">
        <f t="shared" si="16"/>
        <v>173.3281131</v>
      </c>
      <c r="G72">
        <f t="shared" si="21"/>
        <v>118.6699661</v>
      </c>
      <c r="I72">
        <f t="shared" si="17"/>
        <v>118.7458387</v>
      </c>
      <c r="J72">
        <f t="shared" si="18"/>
        <v>173.4039857</v>
      </c>
      <c r="K72">
        <f t="shared" si="19"/>
        <v>228546.4329</v>
      </c>
      <c r="M72" s="2">
        <f t="shared" si="20"/>
        <v>5.358974447</v>
      </c>
      <c r="O72">
        <f>SUM(F62:F72)</f>
        <v>118.6699661</v>
      </c>
    </row>
    <row r="73">
      <c r="A73" s="2">
        <v>13.0</v>
      </c>
      <c r="B73" s="4"/>
      <c r="C73" s="4"/>
      <c r="D73" s="4">
        <v>363.6276969487</v>
      </c>
      <c r="E73" s="5"/>
      <c r="F73" s="5">
        <f t="shared" si="16"/>
        <v>-363.6276969</v>
      </c>
      <c r="G73">
        <f t="shared" si="21"/>
        <v>-244.9577308</v>
      </c>
      <c r="I73">
        <f t="shared" si="17"/>
        <v>-244.8818583</v>
      </c>
      <c r="J73">
        <f t="shared" si="18"/>
        <v>363.5518244</v>
      </c>
      <c r="K73">
        <f t="shared" si="19"/>
        <v>479161.2622</v>
      </c>
      <c r="M73" s="2">
        <f t="shared" si="20"/>
        <v>5.6804817</v>
      </c>
      <c r="O73">
        <f>SUM(F62:F73)</f>
        <v>-244.9577308</v>
      </c>
    </row>
    <row r="74">
      <c r="A74" s="2">
        <v>14.0</v>
      </c>
      <c r="B74" s="4"/>
      <c r="C74" s="4"/>
      <c r="D74" s="4">
        <v>-776.6265188071</v>
      </c>
      <c r="E74" s="5"/>
      <c r="F74" s="5">
        <f t="shared" si="16"/>
        <v>776.6265188</v>
      </c>
      <c r="G74">
        <f t="shared" si="21"/>
        <v>531.668788</v>
      </c>
      <c r="I74">
        <f t="shared" si="17"/>
        <v>531.7446605</v>
      </c>
      <c r="J74">
        <f t="shared" si="18"/>
        <v>776.7023913</v>
      </c>
      <c r="K74">
        <f t="shared" si="19"/>
        <v>1023693.661</v>
      </c>
      <c r="M74" s="2">
        <f t="shared" si="20"/>
        <v>6.010170014</v>
      </c>
      <c r="O74">
        <f>SUM(F62:F74)</f>
        <v>531.668788</v>
      </c>
    </row>
    <row r="75">
      <c r="A75" s="2">
        <v>15.0</v>
      </c>
      <c r="B75" s="4"/>
      <c r="C75" s="4"/>
      <c r="D75" s="4">
        <v>1684.3991486345</v>
      </c>
      <c r="E75" s="5"/>
      <c r="F75" s="5">
        <f t="shared" si="16"/>
        <v>-1684.399149</v>
      </c>
      <c r="G75">
        <f t="shared" si="21"/>
        <v>-1152.730361</v>
      </c>
      <c r="I75">
        <f t="shared" si="17"/>
        <v>-1152.654488</v>
      </c>
      <c r="J75">
        <f t="shared" si="18"/>
        <v>1684.323276</v>
      </c>
      <c r="K75">
        <f t="shared" si="19"/>
        <v>2219937.882</v>
      </c>
      <c r="M75" s="2">
        <f t="shared" si="20"/>
        <v>6.346340822</v>
      </c>
      <c r="O75">
        <f>SUM(F62:F75)</f>
        <v>-1152.730361</v>
      </c>
    </row>
    <row r="76">
      <c r="A76" s="2">
        <v>16.0</v>
      </c>
      <c r="B76" s="4"/>
      <c r="C76" s="4"/>
      <c r="D76" s="4">
        <v>-3701.8772847197</v>
      </c>
      <c r="E76" s="5"/>
      <c r="F76" s="5">
        <f t="shared" si="16"/>
        <v>3701.877285</v>
      </c>
      <c r="G76">
        <f t="shared" si="21"/>
        <v>2549.146924</v>
      </c>
      <c r="I76">
        <f t="shared" si="17"/>
        <v>2549.222797</v>
      </c>
      <c r="J76">
        <f t="shared" si="18"/>
        <v>3701.953157</v>
      </c>
      <c r="K76">
        <f t="shared" si="19"/>
        <v>4879173.83</v>
      </c>
      <c r="M76" s="2">
        <f t="shared" si="20"/>
        <v>6.688346291</v>
      </c>
      <c r="O76">
        <f>SUM(F62:F76)</f>
        <v>2549.146924</v>
      </c>
    </row>
    <row r="77">
      <c r="A77" s="2">
        <v>17.0</v>
      </c>
      <c r="B77" s="4"/>
      <c r="C77" s="4"/>
      <c r="D77" s="4">
        <v>8228.93637661</v>
      </c>
      <c r="E77" s="5"/>
      <c r="F77" s="5">
        <f t="shared" si="16"/>
        <v>-8228.936377</v>
      </c>
      <c r="G77">
        <f t="shared" si="21"/>
        <v>-5679.789453</v>
      </c>
      <c r="I77">
        <f t="shared" si="17"/>
        <v>-5679.71358</v>
      </c>
      <c r="J77">
        <f t="shared" si="18"/>
        <v>8228.860504</v>
      </c>
      <c r="K77">
        <f t="shared" si="19"/>
        <v>10845637.19</v>
      </c>
      <c r="M77" s="2">
        <f t="shared" si="20"/>
        <v>7.035255072</v>
      </c>
      <c r="O77">
        <f>SUM(F62:F77)</f>
        <v>-5679.789453</v>
      </c>
    </row>
    <row r="78">
      <c r="A78" s="2">
        <v>18.0</v>
      </c>
      <c r="B78" s="4"/>
      <c r="C78" s="4"/>
      <c r="D78" s="4">
        <v>-18472.5498410987</v>
      </c>
      <c r="E78" s="5"/>
      <c r="F78" s="5">
        <f t="shared" si="16"/>
        <v>18472.54984</v>
      </c>
      <c r="G78">
        <f t="shared" si="21"/>
        <v>12792.76039</v>
      </c>
      <c r="I78">
        <f t="shared" si="17"/>
        <v>12792.83626</v>
      </c>
      <c r="J78">
        <f t="shared" si="18"/>
        <v>18472.62571</v>
      </c>
      <c r="K78">
        <f t="shared" si="19"/>
        <v>24346918.54</v>
      </c>
      <c r="M78" s="2">
        <f t="shared" si="20"/>
        <v>7.386444003</v>
      </c>
      <c r="O78">
        <f>SUM(F62:F78)</f>
        <v>12792.76039</v>
      </c>
    </row>
    <row r="79">
      <c r="A79" s="2">
        <v>19.0</v>
      </c>
      <c r="B79" s="4"/>
      <c r="C79" s="4"/>
      <c r="D79" s="4">
        <v>41820.5310801455</v>
      </c>
      <c r="E79" s="5"/>
      <c r="F79" s="5">
        <f t="shared" si="16"/>
        <v>-41820.53108</v>
      </c>
      <c r="G79">
        <f t="shared" si="21"/>
        <v>-29027.77069</v>
      </c>
      <c r="I79">
        <f t="shared" si="17"/>
        <v>-29027.69482</v>
      </c>
      <c r="J79">
        <f t="shared" si="18"/>
        <v>41820.45521</v>
      </c>
      <c r="K79">
        <f t="shared" si="19"/>
        <v>55119355.09</v>
      </c>
      <c r="M79" s="2">
        <f t="shared" si="20"/>
        <v>7.741304128</v>
      </c>
      <c r="O79">
        <f>SUM(F62:F79)</f>
        <v>-29027.77069</v>
      </c>
    </row>
    <row r="80">
      <c r="A80" s="2">
        <v>20.0</v>
      </c>
      <c r="B80" s="4"/>
      <c r="C80" s="4"/>
      <c r="D80" s="4">
        <v>-95375.7049630048</v>
      </c>
      <c r="E80" s="5"/>
      <c r="F80" s="5">
        <f t="shared" si="16"/>
        <v>95375.70496</v>
      </c>
      <c r="G80">
        <f t="shared" si="21"/>
        <v>66347.93427</v>
      </c>
      <c r="I80">
        <f t="shared" si="17"/>
        <v>66348.01014</v>
      </c>
      <c r="J80">
        <f t="shared" si="18"/>
        <v>95375.78084</v>
      </c>
      <c r="K80">
        <f t="shared" si="19"/>
        <v>125705268</v>
      </c>
      <c r="M80" s="2">
        <f t="shared" si="20"/>
        <v>8.099353478</v>
      </c>
      <c r="O80">
        <f>SUM(F62:F80)</f>
        <v>66347.93427</v>
      </c>
    </row>
    <row r="81">
      <c r="D81" s="5"/>
      <c r="E81" s="5"/>
      <c r="F81" s="5"/>
    </row>
    <row r="82">
      <c r="A82" s="1" t="s">
        <v>51</v>
      </c>
      <c r="B82">
        <f t="shared" ref="B82:D82" si="22">SUM(B62:B80)</f>
        <v>0</v>
      </c>
      <c r="C82">
        <f t="shared" si="22"/>
        <v>0</v>
      </c>
      <c r="D82" s="5">
        <f t="shared" si="22"/>
        <v>-66347.93427</v>
      </c>
      <c r="E82" s="5"/>
      <c r="F82" s="5">
        <f>SUM(F62:F80)</f>
        <v>66347.93427</v>
      </c>
    </row>
    <row r="84">
      <c r="A84" s="1" t="s">
        <v>52</v>
      </c>
      <c r="B84" s="23">
        <v>-25.71418848878</v>
      </c>
      <c r="C84" s="23">
        <v>-23.87397205924</v>
      </c>
      <c r="D84" s="23">
        <v>-1.7972599465</v>
      </c>
      <c r="F84" s="24">
        <f>B84-C84-D84</f>
        <v>-0.04295648304</v>
      </c>
    </row>
    <row r="85">
      <c r="A85" s="1"/>
      <c r="B85" s="1"/>
      <c r="C85" s="1"/>
      <c r="D85" s="2"/>
      <c r="E85" s="1"/>
      <c r="F85" s="1"/>
      <c r="G85" s="1"/>
      <c r="H85" s="1"/>
    </row>
    <row r="86">
      <c r="A86" s="1"/>
      <c r="B86" s="1"/>
      <c r="C86" s="1"/>
      <c r="D86" s="2"/>
      <c r="E86" s="1"/>
      <c r="F86" s="1"/>
      <c r="G86" s="1"/>
      <c r="H86" s="1"/>
    </row>
    <row r="87">
      <c r="A87" s="1"/>
      <c r="B87" s="1"/>
      <c r="C87" s="1"/>
      <c r="D87" s="2"/>
      <c r="E87" s="1"/>
      <c r="F87" s="1"/>
      <c r="G87" s="1"/>
      <c r="H87" s="1"/>
    </row>
    <row r="88">
      <c r="A88" s="1" t="s">
        <v>68</v>
      </c>
      <c r="B88" s="1"/>
      <c r="C88" s="1"/>
      <c r="D88" s="2"/>
      <c r="E88" s="1"/>
      <c r="F88" s="1"/>
      <c r="G88" s="1"/>
      <c r="H88" s="1"/>
    </row>
    <row r="89">
      <c r="A89" s="1" t="s">
        <v>1</v>
      </c>
      <c r="B89" s="1" t="s">
        <v>69</v>
      </c>
      <c r="C89" s="1"/>
      <c r="D89" s="2" t="s">
        <v>70</v>
      </c>
      <c r="E89" s="1" t="s">
        <v>71</v>
      </c>
      <c r="F89" s="1"/>
      <c r="G89" s="1"/>
      <c r="H89" s="1"/>
    </row>
    <row r="90">
      <c r="A90" s="1" t="s">
        <v>5</v>
      </c>
      <c r="B90" s="3" t="s">
        <v>6</v>
      </c>
      <c r="C90" s="3" t="s">
        <v>7</v>
      </c>
      <c r="D90" s="3" t="s">
        <v>8</v>
      </c>
      <c r="F90" s="3" t="s">
        <v>9</v>
      </c>
      <c r="G90" s="3" t="s">
        <v>10</v>
      </c>
      <c r="H90" s="3"/>
      <c r="I90" s="3" t="s">
        <v>11</v>
      </c>
      <c r="J90" s="3" t="s">
        <v>12</v>
      </c>
      <c r="K90" s="3" t="s">
        <v>13</v>
      </c>
      <c r="M90" s="3" t="s">
        <v>14</v>
      </c>
      <c r="O90" s="1" t="s">
        <v>15</v>
      </c>
    </row>
    <row r="91">
      <c r="A91" s="2">
        <v>2.0</v>
      </c>
      <c r="B91" s="4">
        <v>-28.0529016562</v>
      </c>
      <c r="C91" s="4">
        <v>-17.4474470822</v>
      </c>
      <c r="D91" s="4">
        <v>-10.3930033694</v>
      </c>
      <c r="E91" s="25"/>
      <c r="F91" s="5">
        <f t="shared" ref="F91:F109" si="23">B91-C91-D91</f>
        <v>-0.2124512046</v>
      </c>
      <c r="G91">
        <f>F91</f>
        <v>-0.2124512046</v>
      </c>
      <c r="I91">
        <f t="shared" ref="I91:I109" si="24">($G91--0.08733387935)</f>
        <v>-0.1251173252</v>
      </c>
      <c r="J91">
        <f t="shared" ref="J91:J109" si="25">ABS(($F91--0.08733387935))</f>
        <v>0.1251173252</v>
      </c>
      <c r="K91">
        <f t="shared" ref="K91:K109" si="26">ABS(($F91--0.08733387935)/0.08733387935)*100</f>
        <v>143.2632172</v>
      </c>
      <c r="M91" s="2">
        <f t="shared" ref="M91:M109" si="27">LOG10(K91)</f>
        <v>2.1561347</v>
      </c>
      <c r="O91">
        <f>F91</f>
        <v>-0.2124512046</v>
      </c>
    </row>
    <row r="92">
      <c r="A92" s="2">
        <v>3.0</v>
      </c>
      <c r="B92" s="4">
        <v>23.7358528769</v>
      </c>
      <c r="C92" s="4">
        <v>13.2698736805</v>
      </c>
      <c r="D92" s="4">
        <v>10.0531861554</v>
      </c>
      <c r="E92" s="25"/>
      <c r="F92" s="5">
        <f t="shared" si="23"/>
        <v>0.412793041</v>
      </c>
      <c r="G92">
        <f t="shared" ref="G92:G109" si="28">SUM(F$91:F92)</f>
        <v>0.2003418364</v>
      </c>
      <c r="I92">
        <f t="shared" si="24"/>
        <v>0.2876757158</v>
      </c>
      <c r="J92">
        <f t="shared" si="25"/>
        <v>0.5001269204</v>
      </c>
      <c r="K92">
        <f t="shared" si="26"/>
        <v>572.6608323</v>
      </c>
      <c r="M92" s="2">
        <f t="shared" si="27"/>
        <v>2.75789748</v>
      </c>
      <c r="O92">
        <f>SUM(F91:F92)</f>
        <v>0.2003418364</v>
      </c>
    </row>
    <row r="93">
      <c r="A93" s="2">
        <v>4.0</v>
      </c>
      <c r="B93" s="4">
        <v>-40.4681373102</v>
      </c>
      <c r="C93" s="4">
        <v>-19.095204396</v>
      </c>
      <c r="D93" s="4">
        <v>-20.291252851</v>
      </c>
      <c r="E93" s="25"/>
      <c r="F93" s="5">
        <f t="shared" si="23"/>
        <v>-1.081680063</v>
      </c>
      <c r="G93">
        <f t="shared" si="28"/>
        <v>-0.8813382268</v>
      </c>
      <c r="I93">
        <f t="shared" si="24"/>
        <v>-0.7940043474</v>
      </c>
      <c r="J93">
        <f t="shared" si="25"/>
        <v>0.9943461839</v>
      </c>
      <c r="K93">
        <f t="shared" si="26"/>
        <v>1138.557214</v>
      </c>
      <c r="M93" s="2">
        <f t="shared" si="27"/>
        <v>3.056354859</v>
      </c>
      <c r="O93">
        <f>SUM(F91:F93)</f>
        <v>-0.8813382268</v>
      </c>
    </row>
    <row r="94">
      <c r="A94" s="2">
        <v>5.0</v>
      </c>
      <c r="B94" s="4">
        <v>96.2821537045</v>
      </c>
      <c r="C94" s="4">
        <v>36.3070665849</v>
      </c>
      <c r="D94" s="4">
        <v>56.7851303114</v>
      </c>
      <c r="E94" s="25"/>
      <c r="F94" s="5">
        <f t="shared" si="23"/>
        <v>3.189956808</v>
      </c>
      <c r="G94">
        <f t="shared" si="28"/>
        <v>2.308618581</v>
      </c>
      <c r="I94">
        <f t="shared" si="24"/>
        <v>2.395952461</v>
      </c>
      <c r="J94">
        <f t="shared" si="25"/>
        <v>3.277290688</v>
      </c>
      <c r="K94">
        <f t="shared" si="26"/>
        <v>3752.599463</v>
      </c>
      <c r="M94" s="2">
        <f t="shared" si="27"/>
        <v>3.574332212</v>
      </c>
      <c r="O94">
        <f>SUM(F91:F94)</f>
        <v>2.308618581</v>
      </c>
    </row>
    <row r="95">
      <c r="A95" s="2">
        <v>6.0</v>
      </c>
      <c r="B95" s="4">
        <v>-281.654709307</v>
      </c>
      <c r="C95" s="4">
        <v>-81.0682026507</v>
      </c>
      <c r="D95" s="4">
        <v>-190.7053761881</v>
      </c>
      <c r="E95" s="25"/>
      <c r="F95" s="5">
        <f t="shared" si="23"/>
        <v>-9.881130468</v>
      </c>
      <c r="G95">
        <f t="shared" si="28"/>
        <v>-7.572511887</v>
      </c>
      <c r="I95">
        <f t="shared" si="24"/>
        <v>-7.485178007</v>
      </c>
      <c r="J95">
        <f t="shared" si="25"/>
        <v>9.793796589</v>
      </c>
      <c r="K95">
        <f t="shared" si="26"/>
        <v>11214.20079</v>
      </c>
      <c r="M95" s="2">
        <f t="shared" si="27"/>
        <v>4.049768328</v>
      </c>
      <c r="O95">
        <f>SUM(F91:F95)</f>
        <v>-7.572511887</v>
      </c>
    </row>
    <row r="96">
      <c r="A96" s="2">
        <v>7.0</v>
      </c>
      <c r="B96" s="4">
        <v>950.3421774587</v>
      </c>
      <c r="C96" s="4">
        <v>202.3961519825</v>
      </c>
      <c r="D96" s="4">
        <v>717.2574709154</v>
      </c>
      <c r="E96" s="25"/>
      <c r="F96" s="5">
        <f t="shared" si="23"/>
        <v>30.68855456</v>
      </c>
      <c r="G96">
        <f t="shared" si="28"/>
        <v>23.11604267</v>
      </c>
      <c r="I96">
        <f t="shared" si="24"/>
        <v>23.20337655</v>
      </c>
      <c r="J96">
        <f t="shared" si="25"/>
        <v>30.77588844</v>
      </c>
      <c r="K96">
        <f t="shared" si="26"/>
        <v>35239.3466</v>
      </c>
      <c r="M96" s="2">
        <f t="shared" si="27"/>
        <v>4.547027847</v>
      </c>
      <c r="O96">
        <f>SUM(F91:F96)</f>
        <v>23.11604267</v>
      </c>
    </row>
    <row r="97">
      <c r="A97" s="2">
        <v>8.0</v>
      </c>
      <c r="B97" s="4">
        <v>-3545.2491439165</v>
      </c>
      <c r="C97" s="4">
        <v>-550.3199237096</v>
      </c>
      <c r="D97" s="4">
        <v>-2903.8839491293</v>
      </c>
      <c r="E97" s="25"/>
      <c r="F97" s="5">
        <f t="shared" si="23"/>
        <v>-91.04527108</v>
      </c>
      <c r="G97">
        <f t="shared" si="28"/>
        <v>-67.9292284</v>
      </c>
      <c r="I97">
        <f t="shared" si="24"/>
        <v>-67.84189452</v>
      </c>
      <c r="J97">
        <f t="shared" si="25"/>
        <v>90.9579372</v>
      </c>
      <c r="K97">
        <f t="shared" si="26"/>
        <v>104149.6586</v>
      </c>
      <c r="M97" s="2">
        <f t="shared" si="27"/>
        <v>5.017657851</v>
      </c>
      <c r="O97">
        <f>SUM(F91:F97)</f>
        <v>-67.9292284</v>
      </c>
    </row>
    <row r="98">
      <c r="A98" s="2">
        <v>9.0</v>
      </c>
      <c r="B98" s="4">
        <v>14192.718174763</v>
      </c>
      <c r="C98" s="4">
        <v>1601.8545239818</v>
      </c>
      <c r="D98" s="4">
        <v>12354.849235219</v>
      </c>
      <c r="E98" s="25"/>
      <c r="F98" s="5">
        <f t="shared" si="23"/>
        <v>236.0144156</v>
      </c>
      <c r="G98">
        <f t="shared" si="28"/>
        <v>168.0851872</v>
      </c>
      <c r="I98">
        <f t="shared" si="24"/>
        <v>168.172521</v>
      </c>
      <c r="J98">
        <f t="shared" si="25"/>
        <v>236.1017494</v>
      </c>
      <c r="K98">
        <f t="shared" si="26"/>
        <v>270343.8244</v>
      </c>
      <c r="M98" s="2">
        <f t="shared" si="27"/>
        <v>5.431916453</v>
      </c>
      <c r="O98">
        <f>SUM(F91:F98)</f>
        <v>168.0851872</v>
      </c>
    </row>
    <row r="99">
      <c r="A99" s="2">
        <v>10.0</v>
      </c>
      <c r="B99" s="4">
        <v>-59729.1785120866</v>
      </c>
      <c r="C99" s="4">
        <v>-4928.6580965449</v>
      </c>
      <c r="D99" s="4">
        <v>-54420.4989382887</v>
      </c>
      <c r="E99" s="25"/>
      <c r="F99" s="5">
        <f t="shared" si="23"/>
        <v>-380.0214773</v>
      </c>
      <c r="G99">
        <f t="shared" si="28"/>
        <v>-211.9362901</v>
      </c>
      <c r="I99">
        <f t="shared" si="24"/>
        <v>-211.8489562</v>
      </c>
      <c r="J99">
        <f t="shared" si="25"/>
        <v>379.9341434</v>
      </c>
      <c r="K99">
        <f t="shared" si="26"/>
        <v>435036.3756</v>
      </c>
      <c r="M99" s="2">
        <f t="shared" si="27"/>
        <v>5.638525572</v>
      </c>
      <c r="O99">
        <f>SUM(F91:F99)</f>
        <v>-211.9362901</v>
      </c>
    </row>
    <row r="100">
      <c r="A100" s="2">
        <v>11.0</v>
      </c>
      <c r="B100" s="4">
        <v>260588.54419752</v>
      </c>
      <c r="C100" s="4">
        <v>15871.9620451276</v>
      </c>
      <c r="D100" s="4">
        <v>245827.213288806</v>
      </c>
      <c r="E100" s="5"/>
      <c r="F100" s="5">
        <f t="shared" si="23"/>
        <v>-1110.631136</v>
      </c>
      <c r="G100">
        <f t="shared" si="28"/>
        <v>-1322.567427</v>
      </c>
      <c r="I100">
        <f t="shared" si="24"/>
        <v>-1322.480093</v>
      </c>
      <c r="J100">
        <f t="shared" si="25"/>
        <v>1110.543803</v>
      </c>
      <c r="K100">
        <f t="shared" si="26"/>
        <v>1271607.091</v>
      </c>
      <c r="M100" s="2">
        <f t="shared" si="27"/>
        <v>6.104352941</v>
      </c>
      <c r="O100">
        <f>SUM(F91:F100)</f>
        <v>-1322.567427</v>
      </c>
    </row>
    <row r="101">
      <c r="A101" s="2">
        <v>12.0</v>
      </c>
      <c r="B101" s="4">
        <v>-1167606.03949962</v>
      </c>
      <c r="C101" s="4">
        <v>-53072.5092242164</v>
      </c>
      <c r="D101" s="4">
        <v>-1131728.3035479</v>
      </c>
      <c r="E101" s="5"/>
      <c r="F101" s="5">
        <f t="shared" si="23"/>
        <v>17194.77327</v>
      </c>
      <c r="G101">
        <f t="shared" si="28"/>
        <v>15872.20585</v>
      </c>
      <c r="I101">
        <f t="shared" si="24"/>
        <v>15872.29318</v>
      </c>
      <c r="J101">
        <f t="shared" si="25"/>
        <v>17194.86061</v>
      </c>
      <c r="K101">
        <f t="shared" si="26"/>
        <v>19688648.59</v>
      </c>
      <c r="M101" s="2">
        <f t="shared" si="27"/>
        <v>7.294215908</v>
      </c>
      <c r="O101">
        <f>SUM(F91:F101)</f>
        <v>15872.20585</v>
      </c>
    </row>
    <row r="102">
      <c r="A102" s="2">
        <v>13.0</v>
      </c>
      <c r="B102" s="4">
        <v>5338734.1737533</v>
      </c>
      <c r="C102" s="4">
        <v>183076.676114155</v>
      </c>
      <c r="D102" s="4">
        <v>5287827.49957676</v>
      </c>
      <c r="E102" s="5"/>
      <c r="F102" s="5">
        <f t="shared" si="23"/>
        <v>-132170.0019</v>
      </c>
      <c r="G102">
        <f t="shared" si="28"/>
        <v>-116297.7961</v>
      </c>
      <c r="I102">
        <f t="shared" si="24"/>
        <v>-116297.7088</v>
      </c>
      <c r="J102">
        <f t="shared" si="25"/>
        <v>132169.9146</v>
      </c>
      <c r="K102">
        <f t="shared" si="26"/>
        <v>151338650.7</v>
      </c>
      <c r="M102" s="2">
        <f t="shared" si="27"/>
        <v>8.179949858</v>
      </c>
      <c r="O102">
        <f>SUM(F91:F102)</f>
        <v>-116297.7961</v>
      </c>
    </row>
    <row r="103">
      <c r="A103" s="2">
        <v>14.0</v>
      </c>
      <c r="B103" s="4">
        <v>-2.4800442549368E7</v>
      </c>
      <c r="C103" s="4">
        <v>-648074.766950829</v>
      </c>
      <c r="D103" s="4">
        <v>-2.50013369783733E7</v>
      </c>
      <c r="E103" s="5"/>
      <c r="F103" s="5">
        <f t="shared" si="23"/>
        <v>848969.196</v>
      </c>
      <c r="G103">
        <f t="shared" si="28"/>
        <v>732671.3999</v>
      </c>
      <c r="I103">
        <f t="shared" si="24"/>
        <v>732671.4872</v>
      </c>
      <c r="J103">
        <f t="shared" si="25"/>
        <v>848969.2833</v>
      </c>
      <c r="K103">
        <f t="shared" si="26"/>
        <v>972096155.1</v>
      </c>
      <c r="M103" s="2">
        <f t="shared" si="27"/>
        <v>8.987709225</v>
      </c>
      <c r="O103">
        <f>SUM(F91:F103)</f>
        <v>732671.3999</v>
      </c>
    </row>
    <row r="104">
      <c r="A104" s="2">
        <v>15.0</v>
      </c>
      <c r="B104" s="4">
        <v>1.16679363186072E8</v>
      </c>
      <c r="C104" s="4">
        <v>2344069.38747817</v>
      </c>
      <c r="D104" s="4">
        <v>1.19366601557553E8</v>
      </c>
      <c r="E104" s="5"/>
      <c r="F104" s="5">
        <f t="shared" si="23"/>
        <v>-5031307.759</v>
      </c>
      <c r="G104">
        <f t="shared" si="28"/>
        <v>-4298636.359</v>
      </c>
      <c r="I104">
        <f t="shared" si="24"/>
        <v>-4298636.272</v>
      </c>
      <c r="J104">
        <f t="shared" si="25"/>
        <v>5031307.672</v>
      </c>
      <c r="K104">
        <f t="shared" si="26"/>
        <v>5761003300</v>
      </c>
      <c r="M104" s="2">
        <f t="shared" si="27"/>
        <v>9.760498124</v>
      </c>
      <c r="O104">
        <f>SUM(F91:F104)</f>
        <v>-4298636.359</v>
      </c>
    </row>
    <row r="105">
      <c r="A105" s="2">
        <v>16.0</v>
      </c>
      <c r="B105" s="4">
        <v>-5.5468467741067E8</v>
      </c>
      <c r="C105" s="4">
        <v>-8632506.95812009</v>
      </c>
      <c r="D105" s="4">
        <v>-5.7458538956044E8</v>
      </c>
      <c r="E105" s="5"/>
      <c r="F105" s="5">
        <f t="shared" si="23"/>
        <v>28533219.11</v>
      </c>
      <c r="G105">
        <f t="shared" si="28"/>
        <v>24234582.75</v>
      </c>
      <c r="I105">
        <f t="shared" si="24"/>
        <v>24234582.84</v>
      </c>
      <c r="J105">
        <f t="shared" si="25"/>
        <v>28533219.2</v>
      </c>
      <c r="K105">
        <f t="shared" si="26"/>
        <v>32671420768</v>
      </c>
      <c r="M105" s="2">
        <f t="shared" si="27"/>
        <v>10.51416802</v>
      </c>
      <c r="O105">
        <f>SUM(F91:F105)</f>
        <v>24234582.75</v>
      </c>
    </row>
    <row r="106">
      <c r="A106" s="2">
        <v>17.0</v>
      </c>
      <c r="B106" s="4">
        <v>2.65993368500266E9</v>
      </c>
      <c r="C106" s="4">
        <v>3.2275486508417E7</v>
      </c>
      <c r="D106" s="4">
        <v>2.78521193516795E9</v>
      </c>
      <c r="E106" s="5"/>
      <c r="F106" s="5">
        <f t="shared" si="23"/>
        <v>-157553736.7</v>
      </c>
      <c r="G106">
        <f t="shared" si="28"/>
        <v>-133319153.9</v>
      </c>
      <c r="I106">
        <f t="shared" si="24"/>
        <v>-133319153.8</v>
      </c>
      <c r="J106">
        <f t="shared" si="25"/>
        <v>157553736.6</v>
      </c>
      <c r="K106">
        <f t="shared" si="26"/>
        <v>180403913990</v>
      </c>
      <c r="M106" s="2">
        <f t="shared" si="27"/>
        <v>11.25624596</v>
      </c>
      <c r="O106">
        <f>SUM(F91:F106)</f>
        <v>-133319153.9</v>
      </c>
    </row>
    <row r="107">
      <c r="A107" s="2">
        <v>18.0</v>
      </c>
      <c r="B107" s="4">
        <v>-1.28498327278316E10</v>
      </c>
      <c r="C107" s="4">
        <v>-1.2222353663291E8</v>
      </c>
      <c r="D107" s="4">
        <v>-1.35827300351391E10</v>
      </c>
      <c r="E107" s="5"/>
      <c r="F107" s="5">
        <f t="shared" si="23"/>
        <v>855120843.9</v>
      </c>
      <c r="G107">
        <f t="shared" si="28"/>
        <v>721801690</v>
      </c>
      <c r="I107">
        <f t="shared" si="24"/>
        <v>721801690.1</v>
      </c>
      <c r="J107">
        <f t="shared" si="25"/>
        <v>855120844</v>
      </c>
      <c r="K107">
        <f t="shared" si="26"/>
        <v>979139882932</v>
      </c>
      <c r="M107" s="2">
        <f t="shared" si="27"/>
        <v>11.99084474</v>
      </c>
      <c r="O107">
        <f>SUM(F91:F107)</f>
        <v>721801690</v>
      </c>
    </row>
    <row r="108">
      <c r="A108" s="2">
        <v>19.0</v>
      </c>
      <c r="B108" s="4">
        <v>6.24712070015338E10</v>
      </c>
      <c r="C108" s="4">
        <v>4.67892072043793E8</v>
      </c>
      <c r="D108" s="4">
        <v>6.65911108331043E10</v>
      </c>
      <c r="E108" s="5"/>
      <c r="F108" s="5">
        <f t="shared" si="23"/>
        <v>-4587795904</v>
      </c>
      <c r="G108">
        <f t="shared" si="28"/>
        <v>-3865994214</v>
      </c>
      <c r="I108">
        <f t="shared" si="24"/>
        <v>-3865994214</v>
      </c>
      <c r="J108">
        <f t="shared" si="25"/>
        <v>4587795904</v>
      </c>
      <c r="K108">
        <f t="shared" si="26"/>
        <v>5253168572921</v>
      </c>
      <c r="M108" s="2">
        <f t="shared" si="27"/>
        <v>12.72042134</v>
      </c>
      <c r="O108">
        <f>SUM(F91:F108)</f>
        <v>-3865994214</v>
      </c>
    </row>
    <row r="109">
      <c r="A109" s="2">
        <v>20.0</v>
      </c>
      <c r="B109" s="4">
        <v>-3.05395290934554E11</v>
      </c>
      <c r="C109" s="4">
        <v>-1.80783440048123E9</v>
      </c>
      <c r="D109" s="4">
        <v>-3.28005959280634E11</v>
      </c>
      <c r="E109" s="5"/>
      <c r="F109" s="5">
        <f t="shared" si="23"/>
        <v>24418502747</v>
      </c>
      <c r="G109">
        <f t="shared" si="28"/>
        <v>20552508533</v>
      </c>
      <c r="I109">
        <f t="shared" si="24"/>
        <v>20552508533</v>
      </c>
      <c r="J109">
        <f t="shared" si="25"/>
        <v>24418502747</v>
      </c>
      <c r="K109">
        <f t="shared" si="26"/>
        <v>27959942840497</v>
      </c>
      <c r="M109" s="2">
        <f t="shared" si="27"/>
        <v>13.44653628</v>
      </c>
      <c r="O109">
        <f>SUM(F91:F109)</f>
        <v>20552508533</v>
      </c>
    </row>
    <row r="110">
      <c r="D110" s="5"/>
      <c r="E110" s="5"/>
      <c r="F110" s="5"/>
    </row>
    <row r="111">
      <c r="A111" s="1" t="s">
        <v>51</v>
      </c>
      <c r="B111">
        <f t="shared" ref="B111:D111" si="29">SUM(B91:B109)</f>
        <v>-253572405377</v>
      </c>
      <c r="C111">
        <f t="shared" si="29"/>
        <v>-1436684758</v>
      </c>
      <c r="D111" s="5">
        <f t="shared" si="29"/>
        <v>-272688229153</v>
      </c>
      <c r="E111" s="5"/>
      <c r="F111" s="5">
        <f>SUM(F91:F109)</f>
        <v>20552508533</v>
      </c>
    </row>
    <row r="113">
      <c r="A113" s="1" t="s">
        <v>52</v>
      </c>
      <c r="B113" s="2">
        <v>-17.81848537276</v>
      </c>
      <c r="C113" s="2">
        <v>-11.3264921295</v>
      </c>
      <c r="D113" s="2">
        <v>-6.40465936391</v>
      </c>
      <c r="F113">
        <f>B113-C113-D113</f>
        <v>-0.08733387935</v>
      </c>
    </row>
    <row r="119">
      <c r="A119" s="1" t="s">
        <v>1</v>
      </c>
      <c r="B119" s="1" t="s">
        <v>74</v>
      </c>
      <c r="D119" s="2" t="s">
        <v>75</v>
      </c>
      <c r="E119" s="1" t="s">
        <v>76</v>
      </c>
    </row>
    <row r="120">
      <c r="A120" s="1" t="s">
        <v>5</v>
      </c>
      <c r="B120" s="3" t="s">
        <v>6</v>
      </c>
      <c r="C120" s="3" t="s">
        <v>77</v>
      </c>
      <c r="D120" s="3" t="s">
        <v>78</v>
      </c>
      <c r="E120" s="3" t="s">
        <v>79</v>
      </c>
      <c r="F120" s="3" t="s">
        <v>80</v>
      </c>
      <c r="G120" s="3" t="s">
        <v>7</v>
      </c>
      <c r="H120" s="3" t="s">
        <v>8</v>
      </c>
      <c r="J120" s="3" t="s">
        <v>81</v>
      </c>
      <c r="K120" s="3" t="s">
        <v>82</v>
      </c>
      <c r="L120" s="3" t="s">
        <v>83</v>
      </c>
      <c r="M120" s="3" t="s">
        <v>10</v>
      </c>
      <c r="O120" s="3" t="s">
        <v>11</v>
      </c>
      <c r="P120" s="3" t="s">
        <v>12</v>
      </c>
      <c r="Q120" s="3" t="s">
        <v>13</v>
      </c>
      <c r="S120" s="3" t="s">
        <v>14</v>
      </c>
      <c r="U120" s="1" t="s">
        <v>15</v>
      </c>
    </row>
    <row r="121">
      <c r="A121" s="2">
        <v>2.0</v>
      </c>
      <c r="B121" s="4">
        <v>-17.5808724336</v>
      </c>
      <c r="C121" s="4">
        <v>-8.7082450851</v>
      </c>
      <c r="D121" s="4">
        <v>-8.7082450851</v>
      </c>
      <c r="E121" s="4">
        <v>-8.717138126</v>
      </c>
      <c r="F121" s="4">
        <v>-8.7171381262</v>
      </c>
      <c r="G121" s="4">
        <v>-8.7082450851</v>
      </c>
      <c r="H121" s="4">
        <v>-8.7082450851</v>
      </c>
      <c r="I121" s="27">
        <f>H121</f>
        <v>-8.708245085</v>
      </c>
      <c r="J121" s="5">
        <f t="shared" ref="J121:J139" si="30">B121-G121-H121</f>
        <v>-0.1643822634</v>
      </c>
      <c r="K121">
        <f t="shared" ref="K121:K139" si="31">$B121-$G121-$H121+0.5*($C121+$D121-$E121-$F121)</f>
        <v>-0.1554892224</v>
      </c>
      <c r="L121">
        <f t="shared" ref="L121:L139" si="32">$B121-$G121-$H121+($C121+$D121-$E121-$F121)</f>
        <v>-0.1465961814</v>
      </c>
      <c r="M121">
        <f>J121</f>
        <v>-0.1643822634</v>
      </c>
      <c r="O121">
        <f t="shared" ref="O121:O139" si="33">($M121--0.05988858141)</f>
        <v>-0.104493682</v>
      </c>
      <c r="P121">
        <f t="shared" ref="P121:P139" si="34">ABS(($J121--0.05988858141))</f>
        <v>0.104493682</v>
      </c>
      <c r="Q121">
        <f t="shared" ref="Q121:Q139" si="35">ABS(($J121--0.05988858141)/0.05988858141)*100</f>
        <v>174.4801422</v>
      </c>
      <c r="S121" s="2">
        <f t="shared" ref="S121:S139" si="36">LOG10(Q121)</f>
        <v>2.241746006</v>
      </c>
      <c r="U121">
        <f>J121</f>
        <v>-0.1643822634</v>
      </c>
    </row>
    <row r="122">
      <c r="A122" s="2">
        <v>3.0</v>
      </c>
      <c r="B122" s="4">
        <v>13.1656067405</v>
      </c>
      <c r="C122" s="4">
        <v>6.3929773383</v>
      </c>
      <c r="D122" s="4">
        <v>6.3929773383</v>
      </c>
      <c r="E122" s="4">
        <v>6.4018197081</v>
      </c>
      <c r="F122" s="4">
        <v>6.4018197083</v>
      </c>
      <c r="G122" s="4">
        <v>6.3929773383</v>
      </c>
      <c r="H122" s="4">
        <v>6.3929773383</v>
      </c>
      <c r="I122" s="27">
        <f t="shared" ref="I122:I129" si="37">SUM(H$121:H122)</f>
        <v>-2.315267747</v>
      </c>
      <c r="J122" s="5">
        <f t="shared" si="30"/>
        <v>0.3796520639</v>
      </c>
      <c r="K122">
        <f t="shared" si="31"/>
        <v>0.370809694</v>
      </c>
      <c r="L122">
        <f t="shared" si="32"/>
        <v>0.3619673241</v>
      </c>
      <c r="M122">
        <f t="shared" ref="M122:M139" si="38">SUM(J$121:J122)</f>
        <v>0.2152698005</v>
      </c>
      <c r="O122">
        <f t="shared" si="33"/>
        <v>0.2751583819</v>
      </c>
      <c r="P122">
        <f t="shared" si="34"/>
        <v>0.4395406453</v>
      </c>
      <c r="Q122">
        <f t="shared" si="35"/>
        <v>733.9306341</v>
      </c>
      <c r="S122" s="2">
        <f t="shared" si="36"/>
        <v>2.865655015</v>
      </c>
      <c r="U122">
        <f>SUM(J121:J122)</f>
        <v>0.2152698005</v>
      </c>
    </row>
    <row r="123">
      <c r="A123" s="2">
        <v>4.0</v>
      </c>
      <c r="B123" s="4">
        <v>-18.5032153649</v>
      </c>
      <c r="C123" s="4">
        <v>-8.6936376033</v>
      </c>
      <c r="D123" s="4">
        <v>-8.6936376033</v>
      </c>
      <c r="E123" s="4">
        <v>-8.7136647519</v>
      </c>
      <c r="F123" s="4">
        <v>-8.7136647523</v>
      </c>
      <c r="G123" s="4">
        <v>-8.6936376033</v>
      </c>
      <c r="H123" s="4">
        <v>-8.6936376033</v>
      </c>
      <c r="I123" s="27">
        <f t="shared" si="37"/>
        <v>-11.00890535</v>
      </c>
      <c r="J123" s="5">
        <f t="shared" si="30"/>
        <v>-1.115940158</v>
      </c>
      <c r="K123">
        <f t="shared" si="31"/>
        <v>-1.09591301</v>
      </c>
      <c r="L123">
        <f t="shared" si="32"/>
        <v>-1.075885861</v>
      </c>
      <c r="M123">
        <f t="shared" si="38"/>
        <v>-0.9006703578</v>
      </c>
      <c r="O123">
        <f t="shared" si="33"/>
        <v>-0.8407817764</v>
      </c>
      <c r="P123">
        <f t="shared" si="34"/>
        <v>1.056051577</v>
      </c>
      <c r="Q123">
        <f t="shared" si="35"/>
        <v>1763.36048</v>
      </c>
      <c r="S123" s="2">
        <f t="shared" si="36"/>
        <v>3.246341103</v>
      </c>
      <c r="U123">
        <f>SUM(J121:J123)</f>
        <v>-0.9006703578</v>
      </c>
    </row>
    <row r="124">
      <c r="A124" s="2">
        <v>5.0</v>
      </c>
      <c r="B124" s="4">
        <v>34.3471185721</v>
      </c>
      <c r="C124" s="4">
        <v>15.3674626876</v>
      </c>
      <c r="D124" s="4">
        <v>15.3674626876</v>
      </c>
      <c r="E124" s="4">
        <v>15.4202717418</v>
      </c>
      <c r="F124" s="4">
        <v>15.4202717426</v>
      </c>
      <c r="G124" s="4">
        <v>15.3674626876</v>
      </c>
      <c r="H124" s="4">
        <v>15.3674626876</v>
      </c>
      <c r="I124" s="27">
        <f t="shared" si="37"/>
        <v>4.358557338</v>
      </c>
      <c r="J124" s="5">
        <f t="shared" si="30"/>
        <v>3.612193197</v>
      </c>
      <c r="K124">
        <f t="shared" si="31"/>
        <v>3.559384142</v>
      </c>
      <c r="L124">
        <f t="shared" si="32"/>
        <v>3.506575088</v>
      </c>
      <c r="M124">
        <f t="shared" si="38"/>
        <v>2.711522839</v>
      </c>
      <c r="O124">
        <f t="shared" si="33"/>
        <v>2.771411421</v>
      </c>
      <c r="P124">
        <f t="shared" si="34"/>
        <v>3.672081778</v>
      </c>
      <c r="Q124">
        <f t="shared" si="35"/>
        <v>6131.52239</v>
      </c>
      <c r="S124" s="2">
        <f t="shared" si="36"/>
        <v>3.787568318</v>
      </c>
      <c r="U124">
        <f>SUM(J121:J124)</f>
        <v>2.711522839</v>
      </c>
    </row>
    <row r="125">
      <c r="A125" s="2">
        <v>6.0</v>
      </c>
      <c r="B125" s="4">
        <v>-75.0959478111</v>
      </c>
      <c r="C125" s="4">
        <v>-31.3982535361</v>
      </c>
      <c r="D125" s="4">
        <v>-31.3982535361</v>
      </c>
      <c r="E125" s="4">
        <v>-31.5456986133</v>
      </c>
      <c r="F125" s="4">
        <v>-31.5456986151</v>
      </c>
      <c r="G125" s="4">
        <v>-31.3982535361</v>
      </c>
      <c r="H125" s="4">
        <v>-31.3982535361</v>
      </c>
      <c r="I125" s="27">
        <f t="shared" si="37"/>
        <v>-27.0396962</v>
      </c>
      <c r="J125" s="5">
        <f t="shared" si="30"/>
        <v>-12.29944074</v>
      </c>
      <c r="K125">
        <f t="shared" si="31"/>
        <v>-12.15199566</v>
      </c>
      <c r="L125">
        <f t="shared" si="32"/>
        <v>-12.00455058</v>
      </c>
      <c r="M125">
        <f t="shared" si="38"/>
        <v>-9.5879179</v>
      </c>
      <c r="O125">
        <f t="shared" si="33"/>
        <v>-9.528029318</v>
      </c>
      <c r="P125">
        <f t="shared" si="34"/>
        <v>12.23955216</v>
      </c>
      <c r="Q125">
        <f t="shared" si="35"/>
        <v>20437.20501</v>
      </c>
      <c r="S125" s="2">
        <f t="shared" si="36"/>
        <v>4.310421501</v>
      </c>
      <c r="U125">
        <f>SUM(J121:J125)</f>
        <v>-9.5879179</v>
      </c>
    </row>
    <row r="126">
      <c r="A126" s="2">
        <v>7.0</v>
      </c>
      <c r="B126" s="4">
        <v>184.2902130333</v>
      </c>
      <c r="C126" s="4">
        <v>70.5886381381</v>
      </c>
      <c r="D126" s="4">
        <v>70.5886381381</v>
      </c>
      <c r="E126" s="4">
        <v>71.0151978956</v>
      </c>
      <c r="F126" s="4">
        <v>71.0151979002</v>
      </c>
      <c r="G126" s="4">
        <v>70.5886381381</v>
      </c>
      <c r="H126" s="4">
        <v>70.5886381381</v>
      </c>
      <c r="I126" s="27">
        <f t="shared" si="37"/>
        <v>43.54894194</v>
      </c>
      <c r="J126" s="5">
        <f t="shared" si="30"/>
        <v>43.11293676</v>
      </c>
      <c r="K126">
        <f t="shared" si="31"/>
        <v>42.686377</v>
      </c>
      <c r="L126">
        <f t="shared" si="32"/>
        <v>42.25981724</v>
      </c>
      <c r="M126">
        <f t="shared" si="38"/>
        <v>33.52501886</v>
      </c>
      <c r="O126">
        <f t="shared" si="33"/>
        <v>33.58490744</v>
      </c>
      <c r="P126">
        <f t="shared" si="34"/>
        <v>43.17282534</v>
      </c>
      <c r="Q126">
        <f t="shared" si="35"/>
        <v>72088.57569</v>
      </c>
      <c r="S126" s="2">
        <f t="shared" si="36"/>
        <v>4.857866445</v>
      </c>
      <c r="U126">
        <f>SUM(J121:J126)</f>
        <v>33.52501886</v>
      </c>
    </row>
    <row r="127">
      <c r="A127" s="2">
        <v>8.0</v>
      </c>
      <c r="B127" s="4">
        <v>-494.0757386748</v>
      </c>
      <c r="C127" s="4">
        <v>-170.1016975923</v>
      </c>
      <c r="D127" s="4">
        <v>-170.1016975923</v>
      </c>
      <c r="E127" s="4">
        <v>-171.3683900745</v>
      </c>
      <c r="F127" s="4">
        <v>-171.3683900865</v>
      </c>
      <c r="G127" s="4">
        <v>-170.1016975923</v>
      </c>
      <c r="H127" s="4">
        <v>-170.1016975923</v>
      </c>
      <c r="I127" s="27">
        <f t="shared" si="37"/>
        <v>-126.5527557</v>
      </c>
      <c r="J127" s="5">
        <f t="shared" si="30"/>
        <v>-153.8723435</v>
      </c>
      <c r="K127">
        <f t="shared" si="31"/>
        <v>-152.605651</v>
      </c>
      <c r="L127">
        <f t="shared" si="32"/>
        <v>-151.3389585</v>
      </c>
      <c r="M127">
        <f t="shared" si="38"/>
        <v>-120.3473246</v>
      </c>
      <c r="O127">
        <f t="shared" si="33"/>
        <v>-120.2874361</v>
      </c>
      <c r="P127">
        <f t="shared" si="34"/>
        <v>153.8124549</v>
      </c>
      <c r="Q127">
        <f t="shared" si="35"/>
        <v>256831.0207</v>
      </c>
      <c r="S127" s="2">
        <f t="shared" si="36"/>
        <v>5.409647478</v>
      </c>
      <c r="U127">
        <f>SUM(J121:J127)</f>
        <v>-120.3473246</v>
      </c>
    </row>
    <row r="128">
      <c r="A128" s="2">
        <v>9.0</v>
      </c>
      <c r="B128" s="4">
        <v>1420.1708047211</v>
      </c>
      <c r="C128" s="4">
        <v>432.1229325902</v>
      </c>
      <c r="D128" s="4">
        <v>432.1229325902</v>
      </c>
      <c r="E128" s="4">
        <v>435.9613831416</v>
      </c>
      <c r="F128" s="4">
        <v>435.9613831745</v>
      </c>
      <c r="G128" s="4">
        <v>432.1229325902</v>
      </c>
      <c r="H128" s="4">
        <v>432.1229325902</v>
      </c>
      <c r="I128" s="27">
        <f t="shared" si="37"/>
        <v>305.5701769</v>
      </c>
      <c r="J128" s="5">
        <f t="shared" si="30"/>
        <v>555.9249395</v>
      </c>
      <c r="K128">
        <f t="shared" si="31"/>
        <v>552.086489</v>
      </c>
      <c r="L128">
        <f t="shared" si="32"/>
        <v>548.2480384</v>
      </c>
      <c r="M128">
        <f t="shared" si="38"/>
        <v>435.5776149</v>
      </c>
      <c r="O128">
        <f t="shared" si="33"/>
        <v>435.6375035</v>
      </c>
      <c r="P128">
        <f t="shared" si="34"/>
        <v>555.9848281</v>
      </c>
      <c r="Q128">
        <f t="shared" si="35"/>
        <v>928365.3328</v>
      </c>
      <c r="S128" s="2">
        <f t="shared" si="36"/>
        <v>5.967718915</v>
      </c>
      <c r="U128">
        <f>SUM(J121:J128)</f>
        <v>435.5776149</v>
      </c>
    </row>
    <row r="129">
      <c r="A129" s="2">
        <v>10.0</v>
      </c>
      <c r="B129" s="4">
        <v>-4314.3206117041</v>
      </c>
      <c r="C129" s="4">
        <v>-1143.8176463742</v>
      </c>
      <c r="D129" s="4">
        <v>-1143.8176463742</v>
      </c>
      <c r="E129" s="4">
        <v>-1155.6376907144</v>
      </c>
      <c r="F129" s="4">
        <v>-1155.6376908074</v>
      </c>
      <c r="G129" s="4">
        <v>-1143.8176463742</v>
      </c>
      <c r="H129" s="4">
        <v>-1143.8176463742</v>
      </c>
      <c r="I129" s="27">
        <f t="shared" si="37"/>
        <v>-838.2474694</v>
      </c>
      <c r="J129" s="5">
        <f t="shared" si="30"/>
        <v>-2026.685319</v>
      </c>
      <c r="K129">
        <f t="shared" si="31"/>
        <v>-2014.865275</v>
      </c>
      <c r="L129">
        <f t="shared" si="32"/>
        <v>-2003.04523</v>
      </c>
      <c r="M129">
        <f t="shared" si="38"/>
        <v>-1591.107704</v>
      </c>
      <c r="O129">
        <f t="shared" si="33"/>
        <v>-1591.047815</v>
      </c>
      <c r="P129">
        <f t="shared" si="34"/>
        <v>2026.62543</v>
      </c>
      <c r="Q129">
        <f t="shared" si="35"/>
        <v>3383993.046</v>
      </c>
      <c r="S129" s="2">
        <f t="shared" si="36"/>
        <v>6.529429462</v>
      </c>
      <c r="U129">
        <f>SUM(J121:J129)</f>
        <v>-1591.107704</v>
      </c>
    </row>
    <row r="130">
      <c r="A130" s="2">
        <v>11.0</v>
      </c>
      <c r="B130" s="4">
        <v>13696.9289132935</v>
      </c>
      <c r="C130" s="4">
        <v>3127.5684507771</v>
      </c>
      <c r="D130" s="4">
        <v>3127.5684507771</v>
      </c>
      <c r="E130" s="4">
        <v>3164.4408685146</v>
      </c>
      <c r="F130" s="4">
        <v>3164.4408687856</v>
      </c>
      <c r="G130" s="4">
        <v>3127.5684507771</v>
      </c>
      <c r="H130" s="4">
        <v>3127.5684507771</v>
      </c>
      <c r="I130" s="5"/>
      <c r="J130" s="5">
        <f t="shared" si="30"/>
        <v>7441.792012</v>
      </c>
      <c r="K130">
        <f t="shared" si="31"/>
        <v>7404.919594</v>
      </c>
      <c r="L130">
        <f t="shared" si="32"/>
        <v>7368.047176</v>
      </c>
      <c r="M130">
        <f t="shared" si="38"/>
        <v>5850.684308</v>
      </c>
      <c r="O130">
        <f t="shared" si="33"/>
        <v>5850.744196</v>
      </c>
      <c r="P130">
        <f t="shared" si="34"/>
        <v>7441.8519</v>
      </c>
      <c r="Q130">
        <f t="shared" si="35"/>
        <v>12426161.59</v>
      </c>
      <c r="S130" s="2">
        <f t="shared" si="36"/>
        <v>7.094336997</v>
      </c>
      <c r="U130">
        <f>SUM(J121:J130)</f>
        <v>5850.684308</v>
      </c>
    </row>
    <row r="131">
      <c r="A131" s="2">
        <v>12.0</v>
      </c>
      <c r="B131" s="4">
        <v>-45045.647527469</v>
      </c>
      <c r="C131" s="4">
        <v>-8776.5497713244</v>
      </c>
      <c r="D131" s="4">
        <v>-8776.5497713244</v>
      </c>
      <c r="E131" s="4">
        <v>-8892.7916508556</v>
      </c>
      <c r="F131" s="4">
        <v>-8892.7916516641</v>
      </c>
      <c r="G131" s="4">
        <v>-8776.5497713244</v>
      </c>
      <c r="H131" s="4">
        <v>-8776.5497713244</v>
      </c>
      <c r="I131" s="5"/>
      <c r="J131" s="5">
        <f t="shared" si="30"/>
        <v>-27492.54798</v>
      </c>
      <c r="K131">
        <f t="shared" si="31"/>
        <v>-27376.3061</v>
      </c>
      <c r="L131">
        <f t="shared" si="32"/>
        <v>-27260.06422</v>
      </c>
      <c r="M131">
        <f t="shared" si="38"/>
        <v>-21641.86368</v>
      </c>
      <c r="O131">
        <f t="shared" si="33"/>
        <v>-21641.80379</v>
      </c>
      <c r="P131">
        <f t="shared" si="34"/>
        <v>27492.4881</v>
      </c>
      <c r="Q131">
        <f t="shared" si="35"/>
        <v>45906059.97</v>
      </c>
      <c r="S131" s="2">
        <f t="shared" si="36"/>
        <v>7.66187002</v>
      </c>
      <c r="U131">
        <f>SUM(J121:J131)</f>
        <v>-21641.86368</v>
      </c>
    </row>
    <row r="132">
      <c r="A132" s="2">
        <v>13.0</v>
      </c>
      <c r="B132" s="4">
        <v>152418.200820624</v>
      </c>
      <c r="C132" s="4">
        <v>25150.4782956912</v>
      </c>
      <c r="D132" s="4">
        <v>25150.4782956912</v>
      </c>
      <c r="E132" s="4">
        <v>25520.1321835195</v>
      </c>
      <c r="F132" s="4">
        <v>25520.1321859784</v>
      </c>
      <c r="G132" s="4">
        <v>25150.4782956912</v>
      </c>
      <c r="H132" s="4">
        <v>25150.4782956912</v>
      </c>
      <c r="I132" s="5"/>
      <c r="J132" s="5">
        <f t="shared" si="30"/>
        <v>102117.2442</v>
      </c>
      <c r="K132">
        <f t="shared" si="31"/>
        <v>101747.5903</v>
      </c>
      <c r="L132">
        <f t="shared" si="32"/>
        <v>101377.9365</v>
      </c>
      <c r="M132">
        <f t="shared" si="38"/>
        <v>80475.38055</v>
      </c>
      <c r="O132">
        <f t="shared" si="33"/>
        <v>80475.44044</v>
      </c>
      <c r="P132">
        <f t="shared" si="34"/>
        <v>102117.3041</v>
      </c>
      <c r="Q132">
        <f t="shared" si="35"/>
        <v>170512143.9</v>
      </c>
      <c r="S132" s="2">
        <f t="shared" si="36"/>
        <v>8.231755315</v>
      </c>
      <c r="U132">
        <f>SUM(J121:J132)</f>
        <v>80475.38055</v>
      </c>
    </row>
    <row r="133">
      <c r="A133" s="2">
        <v>14.0</v>
      </c>
      <c r="B133" s="4">
        <v>-527816.323256903</v>
      </c>
      <c r="C133" s="4">
        <v>-73318.9570122721</v>
      </c>
      <c r="D133" s="4">
        <v>-73318.9570122721</v>
      </c>
      <c r="E133" s="4">
        <v>-74503.0050277557</v>
      </c>
      <c r="F133" s="4">
        <v>-74503.005035351</v>
      </c>
      <c r="G133" s="4">
        <v>-73318.9570122721</v>
      </c>
      <c r="H133" s="4">
        <v>-73318.9570122721</v>
      </c>
      <c r="I133" s="5"/>
      <c r="J133" s="5">
        <f t="shared" si="30"/>
        <v>-381178.4092</v>
      </c>
      <c r="K133">
        <f t="shared" si="31"/>
        <v>-379994.3612</v>
      </c>
      <c r="L133">
        <f t="shared" si="32"/>
        <v>-378810.3132</v>
      </c>
      <c r="M133">
        <f t="shared" si="38"/>
        <v>-300703.0287</v>
      </c>
      <c r="O133">
        <f t="shared" si="33"/>
        <v>-300702.9688</v>
      </c>
      <c r="P133">
        <f t="shared" si="34"/>
        <v>381178.3493</v>
      </c>
      <c r="Q133">
        <f t="shared" si="35"/>
        <v>636479175.8</v>
      </c>
      <c r="S133" s="2">
        <f t="shared" si="36"/>
        <v>8.803784199</v>
      </c>
      <c r="U133">
        <f>SUM(J121:J133)</f>
        <v>-300703.0287</v>
      </c>
    </row>
    <row r="134">
      <c r="A134" s="2">
        <v>15.0</v>
      </c>
      <c r="B134" s="4">
        <v>1863006.33978524</v>
      </c>
      <c r="C134" s="4">
        <v>216798.343836974</v>
      </c>
      <c r="D134" s="4">
        <v>216798.343836974</v>
      </c>
      <c r="E134" s="4">
        <v>220614.17774547</v>
      </c>
      <c r="F134" s="4">
        <v>220614.177769225</v>
      </c>
      <c r="G134" s="4">
        <v>216798.343836974</v>
      </c>
      <c r="H134" s="4">
        <v>216798.343836974</v>
      </c>
      <c r="I134" s="5"/>
      <c r="J134" s="5">
        <f t="shared" si="30"/>
        <v>1429409.652</v>
      </c>
      <c r="K134">
        <f t="shared" si="31"/>
        <v>1425593.818</v>
      </c>
      <c r="L134">
        <f t="shared" si="32"/>
        <v>1421777.984</v>
      </c>
      <c r="M134">
        <f t="shared" si="38"/>
        <v>1128706.623</v>
      </c>
      <c r="O134">
        <f t="shared" si="33"/>
        <v>1128706.683</v>
      </c>
      <c r="P134">
        <f t="shared" si="34"/>
        <v>1429409.712</v>
      </c>
      <c r="Q134">
        <f t="shared" si="35"/>
        <v>2386781718</v>
      </c>
      <c r="S134" s="2">
        <f t="shared" si="36"/>
        <v>9.377812703</v>
      </c>
      <c r="U134">
        <f>SUM(J121:J134)</f>
        <v>1128706.623</v>
      </c>
    </row>
    <row r="135">
      <c r="A135" s="2">
        <v>16.0</v>
      </c>
      <c r="B135" s="4">
        <v>-6681056.98509547</v>
      </c>
      <c r="C135" s="4">
        <v>-648745.13489081</v>
      </c>
      <c r="D135" s="4">
        <v>-648745.13489081</v>
      </c>
      <c r="E135" s="4">
        <v>-661106.440396401</v>
      </c>
      <c r="F135" s="4">
        <v>-661106.440471458</v>
      </c>
      <c r="G135" s="4">
        <v>-648745.13489081</v>
      </c>
      <c r="H135" s="4">
        <v>-648745.13489081</v>
      </c>
      <c r="I135" s="5"/>
      <c r="J135" s="5">
        <f t="shared" si="30"/>
        <v>-5383566.715</v>
      </c>
      <c r="K135">
        <f t="shared" si="31"/>
        <v>-5371205.41</v>
      </c>
      <c r="L135">
        <f t="shared" si="32"/>
        <v>-5358844.104</v>
      </c>
      <c r="M135">
        <f t="shared" si="38"/>
        <v>-4254860.092</v>
      </c>
      <c r="O135">
        <f t="shared" si="33"/>
        <v>-4254860.032</v>
      </c>
      <c r="P135">
        <f t="shared" si="34"/>
        <v>5383566.655</v>
      </c>
      <c r="Q135">
        <f t="shared" si="35"/>
        <v>8989304019</v>
      </c>
      <c r="S135" s="2">
        <f t="shared" si="36"/>
        <v>9.953726069</v>
      </c>
      <c r="U135">
        <f>SUM(J121:J135)</f>
        <v>-4254860.092</v>
      </c>
    </row>
    <row r="136">
      <c r="A136" s="2">
        <v>17.0</v>
      </c>
      <c r="B136" s="4">
        <v>2.42819061177406E7</v>
      </c>
      <c r="C136" s="4">
        <v>1961083.65156287</v>
      </c>
      <c r="D136" s="4">
        <v>1961083.65156287</v>
      </c>
      <c r="E136" s="4">
        <v>2001307.42293076</v>
      </c>
      <c r="F136" s="4">
        <v>2001307.42316989</v>
      </c>
      <c r="G136" s="4">
        <v>1961083.65156287</v>
      </c>
      <c r="H136" s="4">
        <v>1961083.65156287</v>
      </c>
      <c r="I136" s="5"/>
      <c r="J136" s="5">
        <f t="shared" si="30"/>
        <v>20359738.81</v>
      </c>
      <c r="K136">
        <f t="shared" si="31"/>
        <v>20319515.04</v>
      </c>
      <c r="L136">
        <f t="shared" si="32"/>
        <v>20279291.27</v>
      </c>
      <c r="M136">
        <f t="shared" si="38"/>
        <v>16104878.72</v>
      </c>
      <c r="O136">
        <f t="shared" si="33"/>
        <v>16104878.78</v>
      </c>
      <c r="P136">
        <f t="shared" si="34"/>
        <v>20359738.87</v>
      </c>
      <c r="Q136">
        <f t="shared" si="35"/>
        <v>33996027949</v>
      </c>
      <c r="S136" s="2">
        <f t="shared" si="36"/>
        <v>10.53142818</v>
      </c>
      <c r="U136">
        <f>SUM(J121:J136)</f>
        <v>16104878.72</v>
      </c>
    </row>
    <row r="137">
      <c r="A137" s="2">
        <v>18.0</v>
      </c>
      <c r="B137" s="4">
        <v>-8.92598142019032E7</v>
      </c>
      <c r="C137" s="4">
        <v>-5980137.29231943</v>
      </c>
      <c r="D137" s="4">
        <v>-5980137.29231943</v>
      </c>
      <c r="E137" s="4">
        <v>-6111537.4081401</v>
      </c>
      <c r="F137" s="4">
        <v>-6111537.40890718</v>
      </c>
      <c r="G137" s="4">
        <v>-5980137.29231943</v>
      </c>
      <c r="H137" s="4">
        <v>-5980137.29231943</v>
      </c>
      <c r="I137" s="5"/>
      <c r="J137" s="5">
        <f t="shared" si="30"/>
        <v>-77299539.62</v>
      </c>
      <c r="K137">
        <f t="shared" si="31"/>
        <v>-77168139.5</v>
      </c>
      <c r="L137">
        <f t="shared" si="32"/>
        <v>-77036739.38</v>
      </c>
      <c r="M137">
        <f t="shared" si="38"/>
        <v>-61194660.89</v>
      </c>
      <c r="O137">
        <f t="shared" si="33"/>
        <v>-61194660.83</v>
      </c>
      <c r="P137">
        <f t="shared" si="34"/>
        <v>77299539.56</v>
      </c>
      <c r="Q137">
        <f t="shared" si="35"/>
        <v>129072250064</v>
      </c>
      <c r="S137" s="2">
        <f t="shared" si="36"/>
        <v>11.11083288</v>
      </c>
      <c r="U137">
        <f>SUM(K121:K137)</f>
        <v>-61094036.38</v>
      </c>
    </row>
    <row r="138">
      <c r="A138" s="2">
        <v>19.0</v>
      </c>
      <c r="B138" s="4">
        <v>3.31330838415629E8</v>
      </c>
      <c r="C138" s="4">
        <v>1.83752261866463E7</v>
      </c>
      <c r="D138" s="4">
        <v>1.83752261866463E7</v>
      </c>
      <c r="E138" s="4">
        <v>1.88059534235994E7</v>
      </c>
      <c r="F138" s="4">
        <v>1.88059534260744E7</v>
      </c>
      <c r="G138" s="4">
        <v>1.83752261866463E7</v>
      </c>
      <c r="H138" s="4">
        <v>1.83752261866463E7</v>
      </c>
      <c r="I138" s="5"/>
      <c r="J138" s="5">
        <f t="shared" si="30"/>
        <v>294580386</v>
      </c>
      <c r="K138">
        <f t="shared" si="31"/>
        <v>294149658.8</v>
      </c>
      <c r="L138">
        <f t="shared" si="32"/>
        <v>293718931.6</v>
      </c>
      <c r="M138">
        <f t="shared" si="38"/>
        <v>233385725.1</v>
      </c>
      <c r="O138">
        <f t="shared" si="33"/>
        <v>233385725.2</v>
      </c>
      <c r="P138">
        <f t="shared" si="34"/>
        <v>294580386.1</v>
      </c>
      <c r="Q138">
        <f t="shared" si="35"/>
        <v>491880721110</v>
      </c>
      <c r="S138" s="2">
        <f t="shared" si="36"/>
        <v>11.6918598</v>
      </c>
      <c r="U138">
        <f>SUM(K121:K138)</f>
        <v>233055622.4</v>
      </c>
    </row>
    <row r="139">
      <c r="A139" s="2">
        <v>20.0</v>
      </c>
      <c r="B139" s="4">
        <v>-1.24029986409172E9</v>
      </c>
      <c r="C139" s="4">
        <v>-5.6841951932755E7</v>
      </c>
      <c r="D139" s="4">
        <v>-5.6841951932755E7</v>
      </c>
      <c r="E139" s="4">
        <v>-5.82581993060647E7</v>
      </c>
      <c r="F139" s="4">
        <v>-5.82581993140897E7</v>
      </c>
      <c r="G139" s="4">
        <v>-5.6841951932755E7</v>
      </c>
      <c r="H139" s="4">
        <v>-5.6841951932755E7</v>
      </c>
      <c r="I139" s="5"/>
      <c r="J139" s="5">
        <f t="shared" si="30"/>
        <v>-1126615960</v>
      </c>
      <c r="K139">
        <f t="shared" si="31"/>
        <v>-1125199713</v>
      </c>
      <c r="L139">
        <f t="shared" si="32"/>
        <v>-1123783465</v>
      </c>
      <c r="M139">
        <f t="shared" si="38"/>
        <v>-893230235.1</v>
      </c>
      <c r="O139">
        <f t="shared" si="33"/>
        <v>-893230235</v>
      </c>
      <c r="P139">
        <f t="shared" si="34"/>
        <v>1126615960</v>
      </c>
      <c r="Q139">
        <f t="shared" si="35"/>
        <v>1881186586227</v>
      </c>
      <c r="S139" s="2">
        <f t="shared" si="36"/>
        <v>12.27443187</v>
      </c>
      <c r="U139">
        <f>SUM(K121:K139)</f>
        <v>-892144090.4</v>
      </c>
    </row>
    <row r="140">
      <c r="H140" s="5"/>
      <c r="I140" s="5"/>
      <c r="J140" s="5"/>
    </row>
    <row r="141">
      <c r="A141" s="1" t="s">
        <v>51</v>
      </c>
      <c r="B141">
        <f t="shared" ref="B141:H141" si="39">SUM(B121:B139)</f>
        <v>-979174998.8</v>
      </c>
      <c r="C141">
        <f t="shared" si="39"/>
        <v>-42972381.89</v>
      </c>
      <c r="D141">
        <f t="shared" si="39"/>
        <v>-42972381.89</v>
      </c>
      <c r="E141">
        <f t="shared" si="39"/>
        <v>-44058526.54</v>
      </c>
      <c r="F141">
        <f t="shared" si="39"/>
        <v>-44058526.54</v>
      </c>
      <c r="G141">
        <f t="shared" si="39"/>
        <v>-42972381.89</v>
      </c>
      <c r="H141" s="5">
        <f t="shared" si="39"/>
        <v>-42972381.89</v>
      </c>
      <c r="I141" s="5"/>
      <c r="J141">
        <f t="shared" ref="J141:L141" si="40">SUM(J121:J139)</f>
        <v>-893230235.1</v>
      </c>
      <c r="K141">
        <f t="shared" si="40"/>
        <v>-892144090.4</v>
      </c>
      <c r="L141">
        <f t="shared" si="40"/>
        <v>-891057945.8</v>
      </c>
    </row>
    <row r="143">
      <c r="A143" s="1" t="s">
        <v>52</v>
      </c>
      <c r="B143" s="2">
        <v>-11.44473102773</v>
      </c>
      <c r="C143" s="2">
        <v>-5.69242122316</v>
      </c>
      <c r="D143" s="2">
        <v>-5.69242122316</v>
      </c>
      <c r="E143" s="2">
        <v>-5.69822818446</v>
      </c>
      <c r="F143" s="2">
        <v>-5.69822818454</v>
      </c>
      <c r="G143" s="2">
        <v>-5.69242122316</v>
      </c>
      <c r="H143" s="2">
        <v>-5.69242122316</v>
      </c>
      <c r="J143">
        <f>B143-G143-H143</f>
        <v>-0.05988858141</v>
      </c>
      <c r="K143">
        <f>$B143-$G143-$H143+0.5*(C143+D143-E143-F143)</f>
        <v>-0.05408162007</v>
      </c>
      <c r="L143">
        <f>$B143-$G143-$H143+($C143+$D143-$E143-$F143)</f>
        <v>-0.04827465873</v>
      </c>
    </row>
    <row r="148">
      <c r="A148" s="1" t="s">
        <v>1</v>
      </c>
      <c r="B148" s="1" t="s">
        <v>93</v>
      </c>
      <c r="D148" s="2" t="s">
        <v>94</v>
      </c>
      <c r="E148" s="1" t="s">
        <v>95</v>
      </c>
    </row>
    <row r="149">
      <c r="A149" s="1" t="s">
        <v>5</v>
      </c>
      <c r="B149" s="3" t="s">
        <v>6</v>
      </c>
      <c r="C149" s="3" t="s">
        <v>77</v>
      </c>
      <c r="D149" s="3" t="s">
        <v>78</v>
      </c>
      <c r="E149" s="3" t="s">
        <v>79</v>
      </c>
      <c r="F149" s="3" t="s">
        <v>80</v>
      </c>
      <c r="G149" s="3" t="s">
        <v>7</v>
      </c>
      <c r="H149" s="3" t="s">
        <v>8</v>
      </c>
      <c r="J149" s="3" t="s">
        <v>81</v>
      </c>
      <c r="K149" s="3" t="s">
        <v>82</v>
      </c>
      <c r="L149" s="3" t="s">
        <v>83</v>
      </c>
      <c r="M149" s="3" t="s">
        <v>10</v>
      </c>
      <c r="O149" s="3" t="s">
        <v>11</v>
      </c>
      <c r="P149" s="3" t="s">
        <v>12</v>
      </c>
      <c r="Q149" s="3" t="s">
        <v>13</v>
      </c>
      <c r="S149" s="3" t="s">
        <v>14</v>
      </c>
      <c r="U149" s="1" t="s">
        <v>15</v>
      </c>
    </row>
    <row r="150">
      <c r="A150" s="2">
        <v>2.0</v>
      </c>
      <c r="B150" s="4">
        <v>-4.5740102317</v>
      </c>
      <c r="C150" s="4">
        <v>-2.274873603</v>
      </c>
      <c r="D150" s="4">
        <v>-2.2748750057</v>
      </c>
      <c r="E150" s="4">
        <v>-2.2762983373</v>
      </c>
      <c r="F150" s="4">
        <v>-2.2762994708</v>
      </c>
      <c r="G150" s="4">
        <v>-2.274873603</v>
      </c>
      <c r="H150" s="4">
        <v>-2.274873603</v>
      </c>
      <c r="I150" s="31">
        <f>H150</f>
        <v>-2.274873603</v>
      </c>
      <c r="J150">
        <f t="shared" ref="J150:J168" si="41">$B150-$G150-$H150</f>
        <v>-0.0242630257</v>
      </c>
      <c r="K150">
        <f t="shared" ref="K150:K168" si="42">$B150-$G150-$H150+0.5*($C150+$D150-$E150-$F150)</f>
        <v>-0.022838426</v>
      </c>
      <c r="L150">
        <f t="shared" ref="L150:L168" si="43">$B150-$G150-$H150+($C150+$D150-$E150-$F150)</f>
        <v>-0.0214138263</v>
      </c>
      <c r="M150">
        <f>J150</f>
        <v>-0.0242630257</v>
      </c>
      <c r="N150">
        <v>-8.773294192303092</v>
      </c>
      <c r="O150">
        <f t="shared" ref="O150:O168" si="44">($M150--0.0102818809)</f>
        <v>-0.0139811448</v>
      </c>
      <c r="P150">
        <f t="shared" ref="P150:P168" si="45">ABS(($J150--0.0102818809))</f>
        <v>0.0139811448</v>
      </c>
      <c r="Q150">
        <f t="shared" ref="Q150:Q168" si="46">ABS(($J150--0.0102818809)/0.0102818809)*100</f>
        <v>135.9784745</v>
      </c>
      <c r="S150" s="2">
        <f t="shared" ref="S150:S168" si="47">LOG10(Q150)</f>
        <v>2.133470165</v>
      </c>
      <c r="U150">
        <f>J150</f>
        <v>-0.0242630257</v>
      </c>
    </row>
    <row r="151">
      <c r="A151" s="2">
        <v>3.0</v>
      </c>
      <c r="B151" s="4">
        <v>3.1673970488</v>
      </c>
      <c r="C151" s="4">
        <v>1.5629661274</v>
      </c>
      <c r="D151" s="4">
        <v>1.5629710479</v>
      </c>
      <c r="E151" s="4">
        <v>1.5643649582</v>
      </c>
      <c r="F151" s="4">
        <v>1.5643696351</v>
      </c>
      <c r="G151" s="4">
        <v>1.5629661274</v>
      </c>
      <c r="H151" s="4">
        <v>1.5629661274</v>
      </c>
      <c r="I151" s="31">
        <f t="shared" ref="I151:I158" si="48">SUM(H$150:H151)</f>
        <v>-0.7119074756</v>
      </c>
      <c r="J151">
        <f t="shared" si="41"/>
        <v>0.041464794</v>
      </c>
      <c r="K151">
        <f t="shared" si="42"/>
        <v>0.040066085</v>
      </c>
      <c r="L151">
        <f t="shared" si="43"/>
        <v>0.038667376</v>
      </c>
      <c r="M151">
        <f t="shared" ref="M151:M168" si="49">SUM(J$150:J151)</f>
        <v>0.0172017683</v>
      </c>
      <c r="N151">
        <v>17.246237225842854</v>
      </c>
      <c r="O151">
        <f t="shared" si="44"/>
        <v>0.0274836492</v>
      </c>
      <c r="P151">
        <f t="shared" si="45"/>
        <v>0.0517466749</v>
      </c>
      <c r="Q151">
        <f t="shared" si="46"/>
        <v>503.2802403</v>
      </c>
      <c r="S151" s="2">
        <f t="shared" si="47"/>
        <v>2.70180988</v>
      </c>
      <c r="U151">
        <f>SUM(J150:J151)</f>
        <v>0.0172017683</v>
      </c>
    </row>
    <row r="152">
      <c r="A152" s="2">
        <v>4.0</v>
      </c>
      <c r="B152" s="4">
        <v>-4.1124597614</v>
      </c>
      <c r="C152" s="4">
        <v>-2.0105568364</v>
      </c>
      <c r="D152" s="4">
        <v>-2.0105708918</v>
      </c>
      <c r="E152" s="4">
        <v>-2.0132700371</v>
      </c>
      <c r="F152" s="4">
        <v>-2.0132837772</v>
      </c>
      <c r="G152" s="4">
        <v>-2.0105568364</v>
      </c>
      <c r="H152" s="4">
        <v>-2.0105568364</v>
      </c>
      <c r="I152" s="31">
        <f t="shared" si="48"/>
        <v>-2.722464312</v>
      </c>
      <c r="J152">
        <f t="shared" si="41"/>
        <v>-0.0913460886</v>
      </c>
      <c r="K152">
        <f t="shared" si="42"/>
        <v>-0.08863304555</v>
      </c>
      <c r="L152">
        <f t="shared" si="43"/>
        <v>-0.0859200025</v>
      </c>
      <c r="M152">
        <f t="shared" si="49"/>
        <v>-0.0741443203</v>
      </c>
      <c r="N152">
        <v>-40.07425548545451</v>
      </c>
      <c r="O152">
        <f t="shared" si="44"/>
        <v>-0.0638624394</v>
      </c>
      <c r="P152">
        <f t="shared" si="45"/>
        <v>0.0810642077</v>
      </c>
      <c r="Q152">
        <f t="shared" si="46"/>
        <v>788.4180773</v>
      </c>
      <c r="S152" s="2">
        <f t="shared" si="47"/>
        <v>2.896756573</v>
      </c>
      <c r="U152">
        <f>SUM(J150:J152)</f>
        <v>-0.0741443203</v>
      </c>
    </row>
    <row r="153">
      <c r="A153" s="2">
        <v>5.0</v>
      </c>
      <c r="B153" s="4">
        <v>6.9472433818</v>
      </c>
      <c r="C153" s="4">
        <v>3.3594598703</v>
      </c>
      <c r="D153" s="4">
        <v>3.3594972824</v>
      </c>
      <c r="E153" s="4">
        <v>3.3656335759</v>
      </c>
      <c r="F153" s="4">
        <v>3.3656706179</v>
      </c>
      <c r="G153" s="4">
        <v>3.3594598703</v>
      </c>
      <c r="H153" s="4">
        <v>3.3594598703</v>
      </c>
      <c r="I153" s="31">
        <f t="shared" si="48"/>
        <v>0.6369955583</v>
      </c>
      <c r="J153">
        <f t="shared" si="41"/>
        <v>0.2283236412</v>
      </c>
      <c r="K153">
        <f t="shared" si="42"/>
        <v>0.2221501207</v>
      </c>
      <c r="L153">
        <f t="shared" si="43"/>
        <v>0.2159766001</v>
      </c>
      <c r="M153">
        <f t="shared" si="49"/>
        <v>0.1541793209</v>
      </c>
      <c r="N153">
        <v>103.20088428031647</v>
      </c>
      <c r="O153">
        <f t="shared" si="44"/>
        <v>0.1644612018</v>
      </c>
      <c r="P153">
        <f t="shared" si="45"/>
        <v>0.2386055221</v>
      </c>
      <c r="Q153">
        <f t="shared" si="46"/>
        <v>2320.64079</v>
      </c>
      <c r="S153" s="2">
        <f t="shared" si="47"/>
        <v>3.365607922</v>
      </c>
      <c r="U153">
        <f>SUM(J150:J153)</f>
        <v>0.1541793209</v>
      </c>
    </row>
    <row r="154">
      <c r="A154" s="2">
        <v>6.0</v>
      </c>
      <c r="B154" s="4">
        <v>-13.4825263373</v>
      </c>
      <c r="C154" s="4">
        <v>-6.4333794169</v>
      </c>
      <c r="D154" s="4">
        <v>-6.4334774529</v>
      </c>
      <c r="E154" s="4">
        <v>-6.4486456635</v>
      </c>
      <c r="F154" s="4">
        <v>-6.4487434633</v>
      </c>
      <c r="G154" s="4">
        <v>-6.4333794169</v>
      </c>
      <c r="H154" s="4">
        <v>-6.4333794169</v>
      </c>
      <c r="I154" s="31">
        <f t="shared" si="48"/>
        <v>-5.796383859</v>
      </c>
      <c r="J154">
        <f t="shared" si="41"/>
        <v>-0.6157675035</v>
      </c>
      <c r="K154">
        <f t="shared" si="42"/>
        <v>-0.600501375</v>
      </c>
      <c r="L154">
        <f t="shared" si="43"/>
        <v>-0.5852352465</v>
      </c>
      <c r="M154">
        <f t="shared" si="49"/>
        <v>-0.4615881826</v>
      </c>
      <c r="O154">
        <f t="shared" si="44"/>
        <v>-0.4513063017</v>
      </c>
      <c r="P154">
        <f t="shared" si="45"/>
        <v>0.6054856226</v>
      </c>
      <c r="Q154">
        <f t="shared" si="46"/>
        <v>5888.860496</v>
      </c>
      <c r="S154" s="2">
        <f t="shared" si="47"/>
        <v>3.770031266</v>
      </c>
      <c r="U154">
        <f>SUM(J150:J154)</f>
        <v>-0.4615881826</v>
      </c>
    </row>
    <row r="155">
      <c r="A155" s="2">
        <v>7.0</v>
      </c>
      <c r="B155" s="4">
        <v>28.5629575979</v>
      </c>
      <c r="C155" s="4">
        <v>13.412175848</v>
      </c>
      <c r="D155" s="4">
        <v>13.4124333169</v>
      </c>
      <c r="E155" s="4">
        <v>13.4520560373</v>
      </c>
      <c r="F155" s="4">
        <v>13.4523141336</v>
      </c>
      <c r="G155" s="4">
        <v>13.412175848</v>
      </c>
      <c r="H155" s="4">
        <v>13.412175848</v>
      </c>
      <c r="I155" s="31">
        <f t="shared" si="48"/>
        <v>7.615791989</v>
      </c>
      <c r="J155">
        <f t="shared" si="41"/>
        <v>1.738605902</v>
      </c>
      <c r="K155">
        <f t="shared" si="42"/>
        <v>1.698725399</v>
      </c>
      <c r="L155">
        <f t="shared" si="43"/>
        <v>1.658844896</v>
      </c>
      <c r="M155">
        <f t="shared" si="49"/>
        <v>1.277017719</v>
      </c>
      <c r="O155">
        <f t="shared" si="44"/>
        <v>1.2872996</v>
      </c>
      <c r="P155">
        <f t="shared" si="45"/>
        <v>1.748887783</v>
      </c>
      <c r="Q155">
        <f t="shared" si="46"/>
        <v>17009.41491</v>
      </c>
      <c r="S155" s="2">
        <f t="shared" si="47"/>
        <v>4.230689375</v>
      </c>
      <c r="U155">
        <f>SUM(J150:J155)</f>
        <v>1.277017719</v>
      </c>
    </row>
    <row r="156">
      <c r="A156" s="2">
        <v>8.0</v>
      </c>
      <c r="B156" s="4">
        <v>-64.3834330051</v>
      </c>
      <c r="C156" s="4">
        <v>-29.668147461</v>
      </c>
      <c r="D156" s="4">
        <v>-29.6688294457</v>
      </c>
      <c r="E156" s="4">
        <v>-29.7762082738</v>
      </c>
      <c r="F156" s="4">
        <v>-29.7768941708</v>
      </c>
      <c r="G156" s="4">
        <v>-29.668147461</v>
      </c>
      <c r="H156" s="4">
        <v>-29.668147461</v>
      </c>
      <c r="I156" s="31">
        <f t="shared" si="48"/>
        <v>-22.05235547</v>
      </c>
      <c r="J156">
        <f t="shared" si="41"/>
        <v>-5.047138083</v>
      </c>
      <c r="K156">
        <f t="shared" si="42"/>
        <v>-4.939075314</v>
      </c>
      <c r="L156">
        <f t="shared" si="43"/>
        <v>-4.831012545</v>
      </c>
      <c r="M156">
        <f t="shared" si="49"/>
        <v>-3.770120364</v>
      </c>
      <c r="O156">
        <f t="shared" si="44"/>
        <v>-3.759838483</v>
      </c>
      <c r="P156">
        <f t="shared" si="45"/>
        <v>5.036856202</v>
      </c>
      <c r="Q156">
        <f t="shared" si="46"/>
        <v>48987.69254</v>
      </c>
      <c r="S156" s="2">
        <f t="shared" si="47"/>
        <v>4.690086983</v>
      </c>
      <c r="U156">
        <f>SUM(J150:J156)</f>
        <v>-3.770120364</v>
      </c>
    </row>
    <row r="157">
      <c r="A157" s="2">
        <v>9.0</v>
      </c>
      <c r="B157" s="4">
        <v>152.0855493174</v>
      </c>
      <c r="C157" s="4">
        <v>68.5903129835</v>
      </c>
      <c r="D157" s="4">
        <v>68.592138829</v>
      </c>
      <c r="E157" s="4">
        <v>68.8902176003</v>
      </c>
      <c r="F157" s="4">
        <v>68.8920582203</v>
      </c>
      <c r="G157" s="4">
        <v>68.5903129835</v>
      </c>
      <c r="H157" s="4">
        <v>68.5903129835</v>
      </c>
      <c r="I157" s="31">
        <f t="shared" si="48"/>
        <v>46.53795751</v>
      </c>
      <c r="J157">
        <f t="shared" si="41"/>
        <v>14.90492335</v>
      </c>
      <c r="K157">
        <f t="shared" si="42"/>
        <v>14.60501135</v>
      </c>
      <c r="L157">
        <f t="shared" si="43"/>
        <v>14.30509934</v>
      </c>
      <c r="M157">
        <f t="shared" si="49"/>
        <v>11.13480299</v>
      </c>
      <c r="O157">
        <f t="shared" si="44"/>
        <v>11.14508487</v>
      </c>
      <c r="P157">
        <f t="shared" si="45"/>
        <v>14.91520523</v>
      </c>
      <c r="Q157">
        <f t="shared" si="46"/>
        <v>145063.0033</v>
      </c>
      <c r="S157" s="2">
        <f t="shared" si="47"/>
        <v>5.161556665</v>
      </c>
      <c r="U157">
        <f>SUM(J150:J157)</f>
        <v>11.13480299</v>
      </c>
    </row>
    <row r="158">
      <c r="A158" s="2">
        <v>10.0</v>
      </c>
      <c r="B158" s="4">
        <v>-372.6974903467</v>
      </c>
      <c r="C158" s="4">
        <v>-164.0999904541</v>
      </c>
      <c r="D158" s="4">
        <v>-164.1049330525</v>
      </c>
      <c r="E158" s="4">
        <v>-164.9453900668</v>
      </c>
      <c r="F158" s="4">
        <v>-164.9503813925</v>
      </c>
      <c r="G158" s="4">
        <v>-164.0999904541</v>
      </c>
      <c r="H158" s="4">
        <v>-164.0999904541</v>
      </c>
      <c r="I158" s="31">
        <f t="shared" si="48"/>
        <v>-117.5620329</v>
      </c>
      <c r="J158">
        <f t="shared" si="41"/>
        <v>-44.49750944</v>
      </c>
      <c r="K158">
        <f t="shared" si="42"/>
        <v>-43.65208546</v>
      </c>
      <c r="L158">
        <f t="shared" si="43"/>
        <v>-42.80666149</v>
      </c>
      <c r="M158">
        <f t="shared" si="49"/>
        <v>-33.36270645</v>
      </c>
      <c r="O158">
        <f t="shared" si="44"/>
        <v>-33.35242457</v>
      </c>
      <c r="P158">
        <f t="shared" si="45"/>
        <v>44.48722756</v>
      </c>
      <c r="Q158">
        <f t="shared" si="46"/>
        <v>432675.9665</v>
      </c>
      <c r="S158" s="2">
        <f t="shared" si="47"/>
        <v>5.636162772</v>
      </c>
      <c r="U158">
        <f>SUM(J150:J158)</f>
        <v>-33.36270645</v>
      </c>
    </row>
    <row r="159">
      <c r="A159" s="2">
        <v>11.0</v>
      </c>
      <c r="B159" s="4">
        <v>940.6702385503</v>
      </c>
      <c r="C159" s="4">
        <v>403.4388534662</v>
      </c>
      <c r="D159" s="4">
        <v>403.4523757491</v>
      </c>
      <c r="E159" s="4">
        <v>405.8463361651</v>
      </c>
      <c r="F159" s="4">
        <v>405.8600106484</v>
      </c>
      <c r="G159" s="4">
        <v>403.4388534662</v>
      </c>
      <c r="H159" s="4">
        <v>403.4388534662</v>
      </c>
      <c r="J159">
        <f t="shared" si="41"/>
        <v>133.7925316</v>
      </c>
      <c r="K159">
        <f t="shared" si="42"/>
        <v>131.3849728</v>
      </c>
      <c r="L159">
        <f t="shared" si="43"/>
        <v>128.977414</v>
      </c>
      <c r="M159">
        <f t="shared" si="49"/>
        <v>100.4298252</v>
      </c>
      <c r="O159">
        <f t="shared" si="44"/>
        <v>100.440107</v>
      </c>
      <c r="P159">
        <f t="shared" si="45"/>
        <v>133.8028135</v>
      </c>
      <c r="Q159">
        <f t="shared" si="46"/>
        <v>1301345.686</v>
      </c>
      <c r="S159" s="2">
        <f t="shared" si="47"/>
        <v>6.114392677</v>
      </c>
      <c r="U159">
        <f>SUM(J150:J159)</f>
        <v>100.4298252</v>
      </c>
    </row>
    <row r="160">
      <c r="A160" s="2">
        <v>12.0</v>
      </c>
      <c r="B160" s="4">
        <v>-2432.0794836311</v>
      </c>
      <c r="C160" s="4">
        <v>-1013.9319474416</v>
      </c>
      <c r="D160" s="4">
        <v>-1013.9693048198</v>
      </c>
      <c r="E160" s="4">
        <v>-1020.8344203052</v>
      </c>
      <c r="F160" s="4">
        <v>-1020.8722416539</v>
      </c>
      <c r="G160" s="4">
        <v>-1013.9319474416</v>
      </c>
      <c r="H160" s="4">
        <v>-1013.9319474416</v>
      </c>
      <c r="J160">
        <f t="shared" si="41"/>
        <v>-404.2155887</v>
      </c>
      <c r="K160">
        <f t="shared" si="42"/>
        <v>-397.3128839</v>
      </c>
      <c r="L160">
        <f t="shared" si="43"/>
        <v>-390.4101791</v>
      </c>
      <c r="M160">
        <f t="shared" si="49"/>
        <v>-303.7857636</v>
      </c>
      <c r="O160">
        <f t="shared" si="44"/>
        <v>-303.7754817</v>
      </c>
      <c r="P160">
        <f t="shared" si="45"/>
        <v>404.2053069</v>
      </c>
      <c r="Q160">
        <f t="shared" si="46"/>
        <v>3931238.951</v>
      </c>
      <c r="S160" s="2">
        <f t="shared" si="47"/>
        <v>6.594529442</v>
      </c>
      <c r="U160">
        <f>SUM(J150:J160)</f>
        <v>-303.7857636</v>
      </c>
    </row>
    <row r="161">
      <c r="A161" s="2">
        <v>13.0</v>
      </c>
      <c r="B161" s="4">
        <v>6414.557276292</v>
      </c>
      <c r="C161" s="4">
        <v>2594.6295648312</v>
      </c>
      <c r="D161" s="4">
        <v>2594.7336742414</v>
      </c>
      <c r="E161" s="4">
        <v>2614.5112820009</v>
      </c>
      <c r="F161" s="4">
        <v>2614.6167905535</v>
      </c>
      <c r="G161" s="4">
        <v>2594.6295648312</v>
      </c>
      <c r="H161" s="4">
        <v>2594.6295648312</v>
      </c>
      <c r="J161">
        <f t="shared" si="41"/>
        <v>1225.298147</v>
      </c>
      <c r="K161">
        <f t="shared" si="42"/>
        <v>1205.41573</v>
      </c>
      <c r="L161">
        <f t="shared" si="43"/>
        <v>1185.533313</v>
      </c>
      <c r="M161">
        <f t="shared" si="49"/>
        <v>921.512383</v>
      </c>
      <c r="O161">
        <f t="shared" si="44"/>
        <v>921.5226649</v>
      </c>
      <c r="P161">
        <f t="shared" si="45"/>
        <v>1225.308429</v>
      </c>
      <c r="Q161">
        <f t="shared" si="46"/>
        <v>11917162.24</v>
      </c>
      <c r="S161" s="2">
        <f t="shared" si="47"/>
        <v>7.076172852</v>
      </c>
      <c r="U161">
        <f>SUM(J150:J161)</f>
        <v>921.512383</v>
      </c>
    </row>
    <row r="162">
      <c r="A162" s="2">
        <v>14.0</v>
      </c>
      <c r="B162" s="4">
        <v>-17202.2640700329</v>
      </c>
      <c r="C162" s="4">
        <v>-6739.591406642</v>
      </c>
      <c r="D162" s="4">
        <v>-6739.8837760081</v>
      </c>
      <c r="E162" s="4">
        <v>-6797.0456443023</v>
      </c>
      <c r="F162" s="4">
        <v>-6797.3422149958</v>
      </c>
      <c r="G162" s="4">
        <v>-6739.591406642</v>
      </c>
      <c r="H162" s="4">
        <v>-6739.591406642</v>
      </c>
      <c r="J162">
        <f t="shared" si="41"/>
        <v>-3723.081257</v>
      </c>
      <c r="K162">
        <f t="shared" si="42"/>
        <v>-3665.624918</v>
      </c>
      <c r="L162">
        <f t="shared" si="43"/>
        <v>-3608.16858</v>
      </c>
      <c r="M162">
        <f t="shared" si="49"/>
        <v>-2801.568874</v>
      </c>
      <c r="O162">
        <f t="shared" si="44"/>
        <v>-2801.558592</v>
      </c>
      <c r="P162">
        <f t="shared" si="45"/>
        <v>3723.070975</v>
      </c>
      <c r="Q162">
        <f t="shared" si="46"/>
        <v>36210018.49</v>
      </c>
      <c r="S162" s="2">
        <f t="shared" si="47"/>
        <v>7.558828747</v>
      </c>
      <c r="U162">
        <f>SUM(J150:J162)</f>
        <v>-2801.568874</v>
      </c>
    </row>
    <row r="163">
      <c r="A163" s="2">
        <v>15.0</v>
      </c>
      <c r="B163" s="4">
        <v>46785.2764529626</v>
      </c>
      <c r="C163" s="4">
        <v>17726.4929589957</v>
      </c>
      <c r="D163" s="4">
        <v>17727.3194958139</v>
      </c>
      <c r="E163" s="4">
        <v>17892.9240686187</v>
      </c>
      <c r="F163" s="4">
        <v>17893.763208564</v>
      </c>
      <c r="G163" s="4">
        <v>17726.4929589957</v>
      </c>
      <c r="H163" s="4">
        <v>17726.4929589957</v>
      </c>
      <c r="J163">
        <f t="shared" si="41"/>
        <v>11332.29053</v>
      </c>
      <c r="K163">
        <f t="shared" si="42"/>
        <v>11165.85312</v>
      </c>
      <c r="L163">
        <f t="shared" si="43"/>
        <v>10999.41571</v>
      </c>
      <c r="M163">
        <f t="shared" si="49"/>
        <v>8530.721661</v>
      </c>
      <c r="O163">
        <f t="shared" si="44"/>
        <v>8530.731943</v>
      </c>
      <c r="P163">
        <f t="shared" si="45"/>
        <v>11332.30082</v>
      </c>
      <c r="Q163">
        <f t="shared" si="46"/>
        <v>110216223.3</v>
      </c>
      <c r="S163" s="2">
        <f t="shared" si="47"/>
        <v>8.042245525</v>
      </c>
      <c r="U163">
        <f>SUM(J150:J163)</f>
        <v>8530.721661</v>
      </c>
    </row>
    <row r="164">
      <c r="A164" s="2">
        <v>16.0</v>
      </c>
      <c r="B164" s="4">
        <v>-128776.255854476</v>
      </c>
      <c r="C164" s="4">
        <v>-47119.0992123202</v>
      </c>
      <c r="D164" s="4">
        <v>-47121.4492686989</v>
      </c>
      <c r="E164" s="4">
        <v>-47602.1016610881</v>
      </c>
      <c r="F164" s="4">
        <v>-47604.4895451109</v>
      </c>
      <c r="G164" s="4">
        <v>-47119.0992123202</v>
      </c>
      <c r="H164" s="4">
        <v>-47119.0992123202</v>
      </c>
      <c r="J164">
        <f t="shared" si="41"/>
        <v>-34538.05743</v>
      </c>
      <c r="K164">
        <f t="shared" si="42"/>
        <v>-34055.03607</v>
      </c>
      <c r="L164">
        <f t="shared" si="43"/>
        <v>-33572.0147</v>
      </c>
      <c r="M164">
        <f t="shared" si="49"/>
        <v>-26007.33577</v>
      </c>
      <c r="O164">
        <f t="shared" si="44"/>
        <v>-26007.32549</v>
      </c>
      <c r="P164">
        <f t="shared" si="45"/>
        <v>34538.04715</v>
      </c>
      <c r="Q164">
        <f t="shared" si="46"/>
        <v>335911760.5</v>
      </c>
      <c r="S164" s="2">
        <f t="shared" si="47"/>
        <v>8.526225209</v>
      </c>
      <c r="U164">
        <f>SUM(J150:J164)</f>
        <v>-26007.33577</v>
      </c>
    </row>
    <row r="165">
      <c r="A165" s="2">
        <v>17.0</v>
      </c>
      <c r="B165" s="4">
        <v>358126.632101524</v>
      </c>
      <c r="C165" s="4">
        <v>126378.979999283</v>
      </c>
      <c r="D165" s="4">
        <v>126385.694633853</v>
      </c>
      <c r="E165" s="4">
        <v>127782.786955232</v>
      </c>
      <c r="F165" s="4">
        <v>127789.615263005</v>
      </c>
      <c r="G165" s="4">
        <v>126378.979999283</v>
      </c>
      <c r="H165" s="4">
        <v>126378.979999283</v>
      </c>
      <c r="J165">
        <f t="shared" si="41"/>
        <v>105368.6721</v>
      </c>
      <c r="K165">
        <f t="shared" si="42"/>
        <v>103964.8083</v>
      </c>
      <c r="L165">
        <f t="shared" si="43"/>
        <v>102560.9445</v>
      </c>
      <c r="M165">
        <f t="shared" si="49"/>
        <v>79361.33633</v>
      </c>
      <c r="O165">
        <f t="shared" si="44"/>
        <v>79361.34662</v>
      </c>
      <c r="P165">
        <f t="shared" si="45"/>
        <v>105368.6824</v>
      </c>
      <c r="Q165">
        <f t="shared" si="46"/>
        <v>1024799678</v>
      </c>
      <c r="S165" s="2">
        <f t="shared" si="47"/>
        <v>9.01063898</v>
      </c>
      <c r="U165">
        <f>SUM(J150:J165)</f>
        <v>79361.33633</v>
      </c>
    </row>
    <row r="166">
      <c r="A166" s="2">
        <v>18.0</v>
      </c>
      <c r="B166" s="4">
        <v>-1004888.33717602</v>
      </c>
      <c r="C166" s="4">
        <v>-341588.764495641</v>
      </c>
      <c r="D166" s="4">
        <v>-341608.030132012</v>
      </c>
      <c r="E166" s="4">
        <v>-345673.852222389</v>
      </c>
      <c r="F166" s="4">
        <v>-345693.459914176</v>
      </c>
      <c r="G166" s="4">
        <v>-341588.764495641</v>
      </c>
      <c r="H166" s="4">
        <v>-341588.764495641</v>
      </c>
      <c r="J166">
        <f t="shared" si="41"/>
        <v>-321710.8082</v>
      </c>
      <c r="K166">
        <f t="shared" si="42"/>
        <v>-317625.5494</v>
      </c>
      <c r="L166">
        <f t="shared" si="43"/>
        <v>-313540.2907</v>
      </c>
      <c r="M166">
        <f t="shared" si="49"/>
        <v>-242349.4719</v>
      </c>
      <c r="O166">
        <f t="shared" si="44"/>
        <v>-242349.4616</v>
      </c>
      <c r="P166">
        <f t="shared" si="45"/>
        <v>321710.7979</v>
      </c>
      <c r="Q166">
        <f t="shared" si="46"/>
        <v>3128909983</v>
      </c>
      <c r="S166" s="2">
        <f t="shared" si="47"/>
        <v>9.495393069</v>
      </c>
      <c r="U166">
        <f>SUM(K150:K166)</f>
        <v>-239308.7983</v>
      </c>
    </row>
    <row r="167">
      <c r="A167" s="2">
        <v>19.0</v>
      </c>
      <c r="B167" s="4">
        <v>2841787.10816635</v>
      </c>
      <c r="C167" s="4">
        <v>929460.849617015</v>
      </c>
      <c r="D167" s="4">
        <v>929516.324257502</v>
      </c>
      <c r="E167" s="4">
        <v>941361.119815906</v>
      </c>
      <c r="F167" s="4">
        <v>941417.625061165</v>
      </c>
      <c r="G167" s="4">
        <v>929460.849617015</v>
      </c>
      <c r="H167" s="4">
        <v>929460.849617015</v>
      </c>
      <c r="J167">
        <f t="shared" si="41"/>
        <v>982865.4089</v>
      </c>
      <c r="K167">
        <f t="shared" si="42"/>
        <v>970964.6234</v>
      </c>
      <c r="L167">
        <f t="shared" si="43"/>
        <v>959063.8379</v>
      </c>
      <c r="M167">
        <f t="shared" si="49"/>
        <v>740515.9371</v>
      </c>
      <c r="O167">
        <f t="shared" si="44"/>
        <v>740515.9474</v>
      </c>
      <c r="P167">
        <f t="shared" si="45"/>
        <v>982865.4192</v>
      </c>
      <c r="Q167">
        <f t="shared" si="46"/>
        <v>9559198641</v>
      </c>
      <c r="S167" s="2">
        <f t="shared" si="47"/>
        <v>9.980421486</v>
      </c>
      <c r="U167">
        <f>SUM(K150:K167)</f>
        <v>731655.8251</v>
      </c>
    </row>
    <row r="168">
      <c r="A168" s="2">
        <v>20.0</v>
      </c>
      <c r="B168" s="4">
        <v>-8091963.59151551</v>
      </c>
      <c r="C168" s="4">
        <v>-2543812.33473771</v>
      </c>
      <c r="D168" s="4">
        <v>-2543972.55943065</v>
      </c>
      <c r="E168" s="4">
        <v>-2578511.5913239</v>
      </c>
      <c r="F168" s="4">
        <v>-2578674.92462549</v>
      </c>
      <c r="G168" s="4">
        <v>-2543812.33473771</v>
      </c>
      <c r="H168" s="4">
        <v>-2543812.33473771</v>
      </c>
      <c r="J168">
        <f t="shared" si="41"/>
        <v>-3004338.922</v>
      </c>
      <c r="K168">
        <f t="shared" si="42"/>
        <v>-2969638.111</v>
      </c>
      <c r="L168">
        <f t="shared" si="43"/>
        <v>-2934937.3</v>
      </c>
      <c r="M168">
        <f t="shared" si="49"/>
        <v>-2263822.985</v>
      </c>
      <c r="O168">
        <f t="shared" si="44"/>
        <v>-2263822.975</v>
      </c>
      <c r="P168">
        <f t="shared" si="45"/>
        <v>3004338.912</v>
      </c>
      <c r="Q168">
        <f t="shared" si="46"/>
        <v>29219740444</v>
      </c>
      <c r="S168" s="2">
        <f t="shared" si="47"/>
        <v>10.46567635</v>
      </c>
      <c r="U168">
        <f>SUM(K150:K168)</f>
        <v>-2237982.286</v>
      </c>
    </row>
    <row r="170">
      <c r="A170" s="1" t="s">
        <v>51</v>
      </c>
      <c r="B170">
        <f t="shared" ref="B170:H170" si="50">SUM(B150:B168)</f>
        <v>-5991476.771</v>
      </c>
      <c r="C170">
        <f t="shared" si="50"/>
        <v>-1863826.893</v>
      </c>
      <c r="D170">
        <f t="shared" si="50"/>
        <v>-1863945.933</v>
      </c>
      <c r="E170">
        <f t="shared" si="50"/>
        <v>-1889666.424</v>
      </c>
      <c r="F170">
        <f t="shared" si="50"/>
        <v>-1889787.799</v>
      </c>
      <c r="G170">
        <f t="shared" si="50"/>
        <v>-1863826.893</v>
      </c>
      <c r="H170">
        <f t="shared" si="50"/>
        <v>-1863826.893</v>
      </c>
      <c r="J170">
        <f t="shared" ref="J170:L170" si="51">SUM(J150:J168)</f>
        <v>-2263822.985</v>
      </c>
      <c r="K170">
        <f t="shared" si="51"/>
        <v>-2237982.286</v>
      </c>
      <c r="L170">
        <f t="shared" si="51"/>
        <v>-2212141.587</v>
      </c>
    </row>
    <row r="172">
      <c r="A172" s="1" t="s">
        <v>52</v>
      </c>
      <c r="B172" s="2">
        <v>-3.04429277474</v>
      </c>
      <c r="C172" s="2">
        <v>-1.51700544692</v>
      </c>
      <c r="D172" s="2">
        <v>-1.5170056849</v>
      </c>
      <c r="E172" s="2">
        <v>-1.51790321033</v>
      </c>
      <c r="F172" s="2">
        <v>-1.51790328613</v>
      </c>
      <c r="G172" s="2">
        <v>-1.51700544692</v>
      </c>
      <c r="H172" s="2">
        <v>-1.51700544692</v>
      </c>
      <c r="J172">
        <f>B172-G172-H172</f>
        <v>-0.0102818809</v>
      </c>
      <c r="K172">
        <f>$B172-$G172-$H172+0.5*(C172+D172-E172-F172)</f>
        <v>-0.00938419858</v>
      </c>
      <c r="L172">
        <f>$B172-$G172-$H172+($C172+$D172-$E172-$F172)</f>
        <v>-0.00848651626</v>
      </c>
    </row>
    <row r="174">
      <c r="A174" s="1"/>
      <c r="B174" s="1"/>
    </row>
    <row r="175">
      <c r="M175" s="1" t="s">
        <v>98</v>
      </c>
    </row>
    <row r="176">
      <c r="M176" s="2" t="s">
        <v>99</v>
      </c>
    </row>
    <row r="177">
      <c r="B177" s="1" t="s">
        <v>100</v>
      </c>
    </row>
    <row r="178">
      <c r="A178" s="1" t="s">
        <v>1</v>
      </c>
      <c r="B178" s="1" t="s">
        <v>22</v>
      </c>
    </row>
    <row r="179">
      <c r="A179" s="1" t="s">
        <v>5</v>
      </c>
      <c r="B179" s="3" t="s">
        <v>6</v>
      </c>
      <c r="C179" s="3" t="s">
        <v>7</v>
      </c>
      <c r="D179" s="3" t="s">
        <v>8</v>
      </c>
      <c r="F179" s="3" t="s">
        <v>9</v>
      </c>
      <c r="G179" s="3" t="s">
        <v>10</v>
      </c>
      <c r="H179" s="3"/>
      <c r="I179" s="3" t="s">
        <v>11</v>
      </c>
      <c r="J179" s="3" t="s">
        <v>12</v>
      </c>
      <c r="K179" s="3" t="s">
        <v>13</v>
      </c>
      <c r="M179" s="3" t="s">
        <v>14</v>
      </c>
      <c r="R179" s="1" t="s">
        <v>15</v>
      </c>
    </row>
    <row r="180">
      <c r="A180" s="2">
        <v>2.0</v>
      </c>
      <c r="B180" s="37">
        <v>-0.176042716</v>
      </c>
      <c r="C180" s="4">
        <v>-0.0880213528</v>
      </c>
      <c r="D180" s="4">
        <v>-0.0880213528</v>
      </c>
      <c r="E180" s="31"/>
      <c r="F180" s="38">
        <f t="shared" ref="F180:F198" si="52">B180-C180-D180</f>
        <v>-0.0000000104</v>
      </c>
      <c r="G180" s="38">
        <f>F180</f>
        <v>-0.0000000104</v>
      </c>
      <c r="I180" s="38">
        <f t="shared" ref="I180:I198" si="53">($G180--0.000000002395915603)</f>
        <v>-0.000000008004084397</v>
      </c>
      <c r="J180">
        <f>ABS(($F180--0.000000002395915603))</f>
        <v>0.000000008004084397</v>
      </c>
      <c r="K180">
        <f t="shared" ref="K180:K198" si="54">ABS(($F180--0.000000002395915603)/0.000000002395915603)*100</f>
        <v>334.0720511</v>
      </c>
      <c r="M180" s="2">
        <f t="shared" ref="M180:M198" si="55">LOG10(K180)</f>
        <v>2.523840143</v>
      </c>
      <c r="R180" s="38">
        <f>F180</f>
        <v>-0.0000000104</v>
      </c>
    </row>
    <row r="181">
      <c r="A181" s="2">
        <v>3.0</v>
      </c>
      <c r="B181" s="37">
        <v>0.0340643375</v>
      </c>
      <c r="C181" s="4">
        <v>0.0170321618</v>
      </c>
      <c r="D181" s="4">
        <v>0.0170321618</v>
      </c>
      <c r="E181" s="31"/>
      <c r="F181" s="38">
        <f t="shared" si="52"/>
        <v>0.0000000139</v>
      </c>
      <c r="G181" s="38">
        <f t="shared" ref="G181:G198" si="56">SUM(F$180:F181)</f>
        <v>0.000000003499999998</v>
      </c>
      <c r="I181" s="38">
        <f t="shared" si="53"/>
        <v>0.000000005895915601</v>
      </c>
      <c r="J181">
        <f t="shared" ref="J181:J198" si="57">ABS((F181--0.000000002395915603))</f>
        <v>0.0000000162959156</v>
      </c>
      <c r="K181">
        <f t="shared" si="54"/>
        <v>680.1539913</v>
      </c>
      <c r="M181" s="2">
        <f t="shared" si="55"/>
        <v>2.832607251</v>
      </c>
      <c r="R181" s="38">
        <f>SUM(F180:F181)</f>
        <v>0.000000003499999998</v>
      </c>
    </row>
    <row r="182">
      <c r="A182" s="2">
        <v>4.0</v>
      </c>
      <c r="B182" s="37">
        <v>-0.0102474381</v>
      </c>
      <c r="C182" s="4">
        <v>-0.0051237141</v>
      </c>
      <c r="D182" s="4">
        <v>-0.0051237141</v>
      </c>
      <c r="E182" s="31"/>
      <c r="F182" s="38">
        <f t="shared" si="52"/>
        <v>-0.0000000099</v>
      </c>
      <c r="G182" s="38">
        <f t="shared" si="56"/>
        <v>-0.000000006400000002</v>
      </c>
      <c r="I182" s="38">
        <f t="shared" si="53"/>
        <v>-0.000000004004084399</v>
      </c>
      <c r="J182">
        <f t="shared" si="57"/>
        <v>0.000000007504084397</v>
      </c>
      <c r="K182">
        <f t="shared" si="54"/>
        <v>313.2032025</v>
      </c>
      <c r="M182" s="2">
        <f t="shared" si="55"/>
        <v>2.495826194</v>
      </c>
      <c r="R182" s="38">
        <f>SUM(F180:F182)</f>
        <v>-0.000000006400000002</v>
      </c>
    </row>
    <row r="183">
      <c r="A183" s="2">
        <v>5.0</v>
      </c>
      <c r="B183" s="37">
        <v>0.0038525078</v>
      </c>
      <c r="C183" s="4">
        <v>0.0019262507</v>
      </c>
      <c r="D183" s="4">
        <v>0.0019262507</v>
      </c>
      <c r="E183" s="31"/>
      <c r="F183" s="38">
        <f t="shared" si="52"/>
        <v>0.0000000064</v>
      </c>
      <c r="G183" s="38">
        <f t="shared" si="56"/>
        <v>0</v>
      </c>
      <c r="I183" s="38">
        <f t="shared" si="53"/>
        <v>0.000000002395915601</v>
      </c>
      <c r="J183">
        <f t="shared" si="57"/>
        <v>0.000000008795915603</v>
      </c>
      <c r="K183">
        <f t="shared" si="54"/>
        <v>367.1212622</v>
      </c>
      <c r="M183" s="2">
        <f t="shared" si="55"/>
        <v>2.564809538</v>
      </c>
      <c r="R183" s="38">
        <f>SUM(F180:F183)</f>
        <v>0</v>
      </c>
    </row>
    <row r="184">
      <c r="A184" s="2">
        <v>6.0</v>
      </c>
      <c r="B184" s="37">
        <v>-0.0016572857</v>
      </c>
      <c r="C184" s="4">
        <v>-8.286409E-4</v>
      </c>
      <c r="D184" s="4">
        <v>-8.286409E-4</v>
      </c>
      <c r="E184" s="31"/>
      <c r="F184" s="38">
        <f t="shared" si="52"/>
        <v>-0.0000000039</v>
      </c>
      <c r="G184" s="38">
        <f t="shared" si="56"/>
        <v>-0.000000003900000002</v>
      </c>
      <c r="I184" s="38">
        <f t="shared" si="53"/>
        <v>-0.000000001504084399</v>
      </c>
      <c r="J184">
        <f t="shared" si="57"/>
        <v>0.000000001504084397</v>
      </c>
      <c r="K184">
        <f t="shared" si="54"/>
        <v>62.77701915</v>
      </c>
      <c r="M184" s="2">
        <f t="shared" si="55"/>
        <v>1.79780069</v>
      </c>
      <c r="R184" s="38">
        <f>SUM(F180:F184)</f>
        <v>-0.000000003900000002</v>
      </c>
    </row>
    <row r="185">
      <c r="A185" s="2">
        <v>7.0</v>
      </c>
      <c r="B185" s="37">
        <v>7.766543E-4</v>
      </c>
      <c r="C185" s="4">
        <v>3.88326E-4</v>
      </c>
      <c r="D185" s="4">
        <v>3.88326E-4</v>
      </c>
      <c r="E185" s="31"/>
      <c r="F185" s="38">
        <f t="shared" si="52"/>
        <v>0.0000000023</v>
      </c>
      <c r="G185" s="38">
        <f t="shared" si="56"/>
        <v>-0.000000001600000002</v>
      </c>
      <c r="I185" s="38">
        <f t="shared" si="53"/>
        <v>0.000000000795915601</v>
      </c>
      <c r="J185">
        <f t="shared" si="57"/>
        <v>0.000000004695915603</v>
      </c>
      <c r="K185">
        <f t="shared" si="54"/>
        <v>195.9967036</v>
      </c>
      <c r="M185" s="2">
        <f t="shared" si="55"/>
        <v>2.292248767</v>
      </c>
      <c r="R185" s="38">
        <f>SUM(F180:F185)</f>
        <v>-0.000000001600000002</v>
      </c>
    </row>
    <row r="186">
      <c r="A186" s="2">
        <v>8.0</v>
      </c>
      <c r="B186" s="37">
        <v>-3.848577E-4</v>
      </c>
      <c r="C186" s="4">
        <v>-1.924282E-4</v>
      </c>
      <c r="D186" s="4">
        <v>-1.924282E-4</v>
      </c>
      <c r="E186" s="31"/>
      <c r="F186" s="38">
        <f t="shared" si="52"/>
        <v>-0.0000000013</v>
      </c>
      <c r="G186" s="38">
        <f t="shared" si="56"/>
        <v>-0.000000002900000002</v>
      </c>
      <c r="I186" s="38">
        <f t="shared" si="53"/>
        <v>-0.000000000504084399</v>
      </c>
      <c r="J186">
        <f t="shared" si="57"/>
        <v>0.000000001095915603</v>
      </c>
      <c r="K186">
        <f t="shared" si="54"/>
        <v>45.74099362</v>
      </c>
      <c r="M186" s="2">
        <f t="shared" si="55"/>
        <v>1.660305594</v>
      </c>
      <c r="R186" s="38">
        <f>SUM(F180:F186)</f>
        <v>-0.000000002900000002</v>
      </c>
    </row>
    <row r="187">
      <c r="A187" s="2">
        <v>9.0</v>
      </c>
      <c r="B187" s="37">
        <v>1.98038E-4</v>
      </c>
      <c r="C187" s="39">
        <v>9.90185459668312E-5</v>
      </c>
      <c r="D187" s="39">
        <v>9.90185459668312E-5</v>
      </c>
      <c r="E187" s="31"/>
      <c r="F187" s="38">
        <f t="shared" si="52"/>
        <v>0.0000000009080663376</v>
      </c>
      <c r="G187" s="38">
        <f t="shared" si="56"/>
        <v>-0.000000001991933664</v>
      </c>
      <c r="I187" s="38">
        <f t="shared" si="53"/>
        <v>0.0000000004039819386</v>
      </c>
      <c r="J187">
        <f t="shared" si="57"/>
        <v>0.000000003303981941</v>
      </c>
      <c r="K187">
        <f t="shared" si="54"/>
        <v>137.9005979</v>
      </c>
      <c r="M187" s="2">
        <f t="shared" si="55"/>
        <v>2.139566149</v>
      </c>
      <c r="R187" s="38">
        <f>SUM(F180:F187)</f>
        <v>-0.000000001991933664</v>
      </c>
    </row>
    <row r="188">
      <c r="A188" s="2">
        <v>10.0</v>
      </c>
      <c r="B188" s="37">
        <v>-1.046546E-4</v>
      </c>
      <c r="C188" s="4">
        <v>-5.2327E-5</v>
      </c>
      <c r="D188" s="4">
        <v>-5.2327E-5</v>
      </c>
      <c r="E188" s="31"/>
      <c r="F188" s="38">
        <f t="shared" si="52"/>
        <v>-0.0000000006</v>
      </c>
      <c r="G188" s="38">
        <f t="shared" si="56"/>
        <v>-0.000000002591933664</v>
      </c>
      <c r="I188" s="38">
        <f t="shared" si="53"/>
        <v>-0.0000000001960180614</v>
      </c>
      <c r="J188">
        <f t="shared" si="57"/>
        <v>0.000000001795915603</v>
      </c>
      <c r="K188">
        <f t="shared" si="54"/>
        <v>74.95738167</v>
      </c>
      <c r="M188" s="2">
        <f t="shared" si="55"/>
        <v>1.874814408</v>
      </c>
      <c r="R188" s="38">
        <f>SUM(F180:F188)</f>
        <v>-0.000000002591933664</v>
      </c>
    </row>
    <row r="189">
      <c r="A189" s="2">
        <v>11.0</v>
      </c>
      <c r="B189" s="37">
        <v>5.64049326749097E-5</v>
      </c>
      <c r="C189" s="39">
        <v>2.82023077413229E-5</v>
      </c>
      <c r="D189" s="39">
        <v>2.82023077413229E-5</v>
      </c>
      <c r="F189" s="38">
        <f t="shared" si="52"/>
        <v>0.0000000003171922639</v>
      </c>
      <c r="G189" s="38">
        <f t="shared" si="56"/>
        <v>-0.0000000022747414</v>
      </c>
      <c r="I189" s="38">
        <f t="shared" si="53"/>
        <v>0.0000000001211742025</v>
      </c>
      <c r="J189">
        <f t="shared" si="57"/>
        <v>0.000000002713107867</v>
      </c>
      <c r="K189">
        <f t="shared" si="54"/>
        <v>113.2388747</v>
      </c>
      <c r="M189" s="2">
        <f t="shared" si="55"/>
        <v>2.053995545</v>
      </c>
      <c r="R189" s="38">
        <f>SUM(F180:F189)</f>
        <v>-0.0000000022747414</v>
      </c>
    </row>
    <row r="190">
      <c r="A190" s="2">
        <v>12.0</v>
      </c>
      <c r="B190" s="37">
        <v>-3.08653732152863E-5</v>
      </c>
      <c r="C190" s="39">
        <v>-1.54325903539184E-5</v>
      </c>
      <c r="D190" s="39">
        <v>-1.54325903539184E-5</v>
      </c>
      <c r="F190" s="38">
        <f t="shared" si="52"/>
        <v>-0.0000000001925074495</v>
      </c>
      <c r="G190" s="38">
        <f t="shared" si="56"/>
        <v>-0.00000000246724885</v>
      </c>
      <c r="I190" s="38">
        <f t="shared" si="53"/>
        <v>0</v>
      </c>
      <c r="J190">
        <f t="shared" si="57"/>
        <v>0.000000002203408153</v>
      </c>
      <c r="K190">
        <f t="shared" si="54"/>
        <v>91.96518236</v>
      </c>
      <c r="M190" s="2">
        <f t="shared" si="55"/>
        <v>1.963623436</v>
      </c>
      <c r="R190" s="38">
        <f>SUM(F180:F190)</f>
        <v>-0.00000000246724885</v>
      </c>
    </row>
    <row r="191">
      <c r="A191" s="2">
        <v>13.0</v>
      </c>
      <c r="B191" s="37">
        <v>1.7096263238156E-5</v>
      </c>
      <c r="C191" s="39">
        <v>8.54807309931836E-6</v>
      </c>
      <c r="D191" s="39">
        <v>8.54807309931836E-6</v>
      </c>
      <c r="F191" s="38">
        <f t="shared" si="52"/>
        <v>0.0000000001170395193</v>
      </c>
      <c r="G191" s="38">
        <f t="shared" si="56"/>
        <v>-0.000000002350209331</v>
      </c>
      <c r="I191" s="38">
        <f t="shared" si="53"/>
        <v>0</v>
      </c>
      <c r="J191">
        <f t="shared" si="57"/>
        <v>0.000000002512955122</v>
      </c>
      <c r="K191">
        <f t="shared" si="54"/>
        <v>104.88496</v>
      </c>
      <c r="M191" s="2">
        <f t="shared" si="55"/>
        <v>2.020713217</v>
      </c>
      <c r="R191" s="38">
        <f>SUM(F180:F191)</f>
        <v>-0.000000002350209331</v>
      </c>
    </row>
    <row r="192">
      <c r="A192" s="2">
        <v>14.0</v>
      </c>
      <c r="B192" s="37">
        <v>-9.56475128851029E-6</v>
      </c>
      <c r="C192" s="39">
        <v>-4.78234000583583E-6</v>
      </c>
      <c r="D192" s="39">
        <v>-4.78234000583583E-6</v>
      </c>
      <c r="F192" s="38">
        <f t="shared" si="52"/>
        <v>0</v>
      </c>
      <c r="G192" s="38">
        <f t="shared" si="56"/>
        <v>-0.000000002421486169</v>
      </c>
      <c r="I192" s="38">
        <f t="shared" si="53"/>
        <v>0</v>
      </c>
      <c r="J192">
        <f t="shared" si="57"/>
        <v>0.000000002324638764</v>
      </c>
      <c r="K192">
        <f t="shared" si="54"/>
        <v>97.02506889</v>
      </c>
      <c r="M192" s="2">
        <f t="shared" si="55"/>
        <v>1.98688396</v>
      </c>
      <c r="R192" s="38">
        <f>SUM(F180:F192)</f>
        <v>-0.000000002421486169</v>
      </c>
    </row>
    <row r="193">
      <c r="A193" s="2">
        <v>15.0</v>
      </c>
      <c r="B193" s="37">
        <v>5.39638878682703E-6</v>
      </c>
      <c r="C193" s="39">
        <v>2.69817265545626E-6</v>
      </c>
      <c r="D193" s="39">
        <v>2.69817265545626E-6</v>
      </c>
      <c r="F193" s="38">
        <f t="shared" si="52"/>
        <v>0</v>
      </c>
      <c r="G193" s="38">
        <f t="shared" si="56"/>
        <v>-0.000000002378010255</v>
      </c>
      <c r="I193" s="38">
        <f t="shared" si="53"/>
        <v>0</v>
      </c>
      <c r="J193">
        <f t="shared" si="57"/>
        <v>0.000000002439391518</v>
      </c>
      <c r="K193">
        <f t="shared" si="54"/>
        <v>101.8145846</v>
      </c>
      <c r="M193" s="2">
        <f t="shared" si="55"/>
        <v>2.007809994</v>
      </c>
      <c r="R193" s="38">
        <f>SUM(F180:F193)</f>
        <v>-0.000000002378010255</v>
      </c>
    </row>
    <row r="194">
      <c r="A194" s="2">
        <v>16.0</v>
      </c>
      <c r="B194" s="37">
        <v>-3.06667053054313E-6</v>
      </c>
      <c r="C194" s="39">
        <v>-1.53332198668777E-6</v>
      </c>
      <c r="D194" s="39">
        <v>-1.53332198668777E-6</v>
      </c>
      <c r="F194" s="38">
        <f t="shared" si="52"/>
        <v>0</v>
      </c>
      <c r="G194" s="38">
        <f t="shared" si="56"/>
        <v>-0.000000002404567422</v>
      </c>
      <c r="I194" s="38">
        <f t="shared" si="53"/>
        <v>0</v>
      </c>
      <c r="J194">
        <f t="shared" si="57"/>
        <v>0.000000002369358435</v>
      </c>
      <c r="K194">
        <f t="shared" si="54"/>
        <v>98.89156498</v>
      </c>
      <c r="M194" s="2">
        <f t="shared" si="55"/>
        <v>1.99515925</v>
      </c>
      <c r="R194" s="38">
        <f>SUM(F180:F194)</f>
        <v>-0.000000002404567422</v>
      </c>
    </row>
    <row r="195">
      <c r="A195" s="2">
        <v>17.0</v>
      </c>
      <c r="B195" s="37">
        <v>1.75369791305062E-6</v>
      </c>
      <c r="C195" s="39">
        <v>8.76840834460436E-7</v>
      </c>
      <c r="D195" s="39">
        <v>8.76840834460436E-7</v>
      </c>
      <c r="F195" s="38">
        <f t="shared" si="52"/>
        <v>0</v>
      </c>
      <c r="G195" s="38">
        <f t="shared" si="56"/>
        <v>-0.000000002388323293</v>
      </c>
      <c r="I195" s="38">
        <f t="shared" si="53"/>
        <v>0</v>
      </c>
      <c r="J195">
        <f t="shared" si="57"/>
        <v>0.000000002412159733</v>
      </c>
      <c r="K195">
        <f t="shared" si="54"/>
        <v>100.6779926</v>
      </c>
      <c r="M195" s="2">
        <f t="shared" si="55"/>
        <v>2.002934548</v>
      </c>
      <c r="R195" s="38">
        <f>SUM(F180:F195)</f>
        <v>-0.000000002388323293</v>
      </c>
    </row>
    <row r="196">
      <c r="A196" s="2">
        <v>18.0</v>
      </c>
      <c r="B196" s="37">
        <v>-1.00840688784456E-6</v>
      </c>
      <c r="C196" s="39">
        <v>-5.04198469818098E-7</v>
      </c>
      <c r="D196" s="39">
        <v>-5.04198469818098E-7</v>
      </c>
      <c r="F196" s="38">
        <f t="shared" si="52"/>
        <v>0</v>
      </c>
      <c r="G196" s="38">
        <f t="shared" si="56"/>
        <v>-0.000000002398271501</v>
      </c>
      <c r="I196" s="38">
        <f t="shared" si="53"/>
        <v>0</v>
      </c>
      <c r="J196">
        <f t="shared" si="57"/>
        <v>0.000000002385967395</v>
      </c>
      <c r="K196">
        <f t="shared" si="54"/>
        <v>99.58478469</v>
      </c>
      <c r="M196" s="2">
        <f t="shared" si="55"/>
        <v>1.998192989</v>
      </c>
      <c r="R196" s="38">
        <f>SUM(F180:F196)</f>
        <v>-0.000000002398271501</v>
      </c>
    </row>
    <row r="197">
      <c r="A197" s="2">
        <v>19.0</v>
      </c>
      <c r="B197" s="37">
        <v>5.82691895988059E-7</v>
      </c>
      <c r="C197" s="39">
        <v>2.91342898321964E-7</v>
      </c>
      <c r="D197" s="39">
        <v>2.91342898321964E-7</v>
      </c>
      <c r="F197" s="38">
        <f t="shared" si="52"/>
        <v>0</v>
      </c>
      <c r="G197" s="38">
        <f t="shared" si="56"/>
        <v>-0.000000002392172157</v>
      </c>
      <c r="I197" s="38">
        <f t="shared" si="53"/>
        <v>0</v>
      </c>
      <c r="J197">
        <f t="shared" si="57"/>
        <v>0.000000002402014947</v>
      </c>
      <c r="K197">
        <f t="shared" si="54"/>
        <v>100.2545726</v>
      </c>
      <c r="M197" s="2">
        <f t="shared" si="55"/>
        <v>2.00110419</v>
      </c>
      <c r="R197" s="38">
        <f>SUM(F180:F197)</f>
        <v>-0.000000002392172157</v>
      </c>
    </row>
    <row r="198">
      <c r="A198" s="2">
        <v>20.0</v>
      </c>
      <c r="B198" s="37">
        <v>-3.38172411420032E-7</v>
      </c>
      <c r="C198" s="39">
        <v>-1.69084333987033E-7</v>
      </c>
      <c r="D198" s="39">
        <v>-1.69084333987033E-7</v>
      </c>
      <c r="F198" s="38">
        <f t="shared" si="52"/>
        <v>0</v>
      </c>
      <c r="G198" s="38">
        <f t="shared" si="56"/>
        <v>-0.000000002395915603</v>
      </c>
      <c r="I198" s="38">
        <f t="shared" si="53"/>
        <v>0</v>
      </c>
      <c r="J198">
        <f t="shared" si="57"/>
        <v>0.000000002392172157</v>
      </c>
      <c r="K198">
        <f t="shared" si="54"/>
        <v>99.84375719</v>
      </c>
      <c r="M198" s="2">
        <f t="shared" si="55"/>
        <v>1.999320915</v>
      </c>
      <c r="R198" s="38">
        <f>SUM(F180:F198)</f>
        <v>-0.000000002395915603</v>
      </c>
    </row>
    <row r="200">
      <c r="A200" s="1" t="s">
        <v>51</v>
      </c>
      <c r="B200" s="43">
        <f t="shared" ref="B200:D200" si="58">SUM(B180:B198)</f>
        <v>-0.1495090239</v>
      </c>
      <c r="C200">
        <f t="shared" si="58"/>
        <v>-0.07475451075</v>
      </c>
      <c r="D200">
        <f t="shared" si="58"/>
        <v>-0.07475451075</v>
      </c>
      <c r="F200" s="38">
        <f>SUM(F180:F198)</f>
        <v>-0.000000002395915603</v>
      </c>
    </row>
    <row r="202">
      <c r="C202" s="1" t="s">
        <v>101</v>
      </c>
    </row>
    <row r="203">
      <c r="A203" s="1" t="s">
        <v>22</v>
      </c>
      <c r="B203" s="3" t="s">
        <v>102</v>
      </c>
      <c r="C203" s="3" t="s">
        <v>103</v>
      </c>
      <c r="D203" s="3" t="s">
        <v>104</v>
      </c>
      <c r="E203" s="3" t="s">
        <v>105</v>
      </c>
    </row>
    <row r="204">
      <c r="A204" s="2" t="s">
        <v>106</v>
      </c>
      <c r="B204" s="2">
        <v>-5.72325118618</v>
      </c>
      <c r="C204" s="2">
        <v>-0.0781537279</v>
      </c>
      <c r="D204" s="2">
        <v>-0.14950889951</v>
      </c>
      <c r="E204" s="2">
        <v>-0.0662682528</v>
      </c>
    </row>
    <row r="205">
      <c r="A205" s="2" t="s">
        <v>107</v>
      </c>
      <c r="B205" s="2">
        <v>-2.86162559115</v>
      </c>
      <c r="C205" s="2">
        <v>-0.0390768632</v>
      </c>
      <c r="D205" s="2">
        <v>-0.0747544485</v>
      </c>
      <c r="E205" s="2">
        <v>-0.0331341263</v>
      </c>
    </row>
    <row r="207">
      <c r="A207" s="44" t="s">
        <v>108</v>
      </c>
      <c r="B207" s="45">
        <f t="shared" ref="B207:E207" si="59">627.509*(B204-2*B205)</f>
        <v>-0.000002434734564</v>
      </c>
      <c r="C207" s="45">
        <f t="shared" si="59"/>
        <v>-0.0000009412634995</v>
      </c>
      <c r="D207" s="45">
        <f t="shared" si="59"/>
        <v>-0.000001575047581</v>
      </c>
      <c r="E207" s="45">
        <f t="shared" si="59"/>
        <v>-0.0000001255018017</v>
      </c>
    </row>
    <row r="209">
      <c r="A209" s="2" t="s">
        <v>90</v>
      </c>
      <c r="C209" s="45">
        <f t="shared" ref="C209:E209" si="60">$B$207+C207</f>
        <v>-0.000003375998064</v>
      </c>
      <c r="D209" s="45">
        <f t="shared" si="60"/>
        <v>-0.000004009782145</v>
      </c>
      <c r="E209" s="45">
        <f t="shared" si="60"/>
        <v>-0.000002560236366</v>
      </c>
    </row>
    <row r="210">
      <c r="A210" s="2" t="s">
        <v>21</v>
      </c>
      <c r="D210" s="45">
        <f t="shared" ref="D210:E210" si="61">$C$209-D209</f>
        <v>0.0000006337840815</v>
      </c>
      <c r="E210" s="45">
        <f t="shared" si="61"/>
        <v>-0.0000008157616978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56</v>
      </c>
    </row>
    <row r="2">
      <c r="A2" s="1" t="s">
        <v>57</v>
      </c>
      <c r="I2" s="1" t="s">
        <v>58</v>
      </c>
    </row>
    <row r="3">
      <c r="A3" s="1" t="s">
        <v>5</v>
      </c>
      <c r="B3" s="3" t="s">
        <v>6</v>
      </c>
      <c r="C3" s="3" t="s">
        <v>7</v>
      </c>
      <c r="E3" s="3" t="s">
        <v>59</v>
      </c>
      <c r="F3" s="3" t="s">
        <v>60</v>
      </c>
      <c r="I3" s="1" t="s">
        <v>5</v>
      </c>
      <c r="J3" s="1" t="s">
        <v>61</v>
      </c>
      <c r="K3" s="1" t="s">
        <v>62</v>
      </c>
      <c r="L3" s="1" t="s">
        <v>63</v>
      </c>
      <c r="M3" s="1" t="s">
        <v>64</v>
      </c>
    </row>
    <row r="4">
      <c r="A4" s="2">
        <v>2.0</v>
      </c>
      <c r="B4" s="17">
        <v>-0.1269449221</v>
      </c>
      <c r="C4" s="17">
        <v>-0.0633468691</v>
      </c>
      <c r="D4" s="18"/>
      <c r="E4" s="19">
        <f t="shared" ref="E4:E42" si="1">B4-2*C4</f>
        <v>-0.0002511839</v>
      </c>
      <c r="F4" s="19">
        <f>E4</f>
        <v>-0.0002511839</v>
      </c>
      <c r="G4" s="20"/>
      <c r="I4" s="2">
        <v>2.0</v>
      </c>
      <c r="J4" s="21">
        <f t="shared" ref="J4:J42" si="2">627.609*(F4-J$46)</f>
        <v>-0.04598821893</v>
      </c>
      <c r="K4" s="21">
        <f t="shared" ref="K4:K42" si="3">627.509*(F46-K$46)</f>
        <v>-0.2690721255</v>
      </c>
      <c r="L4" s="21">
        <f t="shared" ref="L4:L42" si="4">627.509*(F88-L$46)</f>
        <v>-0.04168398587</v>
      </c>
      <c r="M4" s="21">
        <f t="shared" ref="M4:M42" si="5">627.509*(F130-M$46)</f>
        <v>0.1943692059</v>
      </c>
    </row>
    <row r="5">
      <c r="A5" s="2">
        <v>3.0</v>
      </c>
      <c r="B5" s="17">
        <v>0.0225622225</v>
      </c>
      <c r="C5" s="17">
        <v>0.011223906</v>
      </c>
      <c r="D5" s="18"/>
      <c r="E5" s="19">
        <f t="shared" si="1"/>
        <v>0.0001144105</v>
      </c>
      <c r="F5" s="19">
        <f t="shared" ref="F5:F42" si="6">SUM(E$4:E5)</f>
        <v>-0.0001367734</v>
      </c>
      <c r="I5" s="2">
        <v>3.0</v>
      </c>
      <c r="J5" s="21">
        <f t="shared" si="2"/>
        <v>0.02581684057</v>
      </c>
      <c r="K5" s="21">
        <f t="shared" si="3"/>
        <v>0.1145287697</v>
      </c>
      <c r="L5" s="21">
        <f t="shared" si="4"/>
        <v>-0.1394374634</v>
      </c>
      <c r="M5" s="21">
        <f t="shared" si="5"/>
        <v>-0.543015616</v>
      </c>
    </row>
    <row r="6">
      <c r="A6" s="2">
        <v>4.0</v>
      </c>
      <c r="B6" s="17">
        <v>-0.006260659</v>
      </c>
      <c r="C6" s="17">
        <v>-0.0030974727</v>
      </c>
      <c r="D6" s="18"/>
      <c r="E6" s="19">
        <f t="shared" si="1"/>
        <v>-0.0000657136</v>
      </c>
      <c r="F6" s="19">
        <f t="shared" si="6"/>
        <v>-0.000202487</v>
      </c>
      <c r="I6" s="2">
        <v>4.0</v>
      </c>
      <c r="J6" s="21">
        <f t="shared" si="2"/>
        <v>-0.01542560622</v>
      </c>
      <c r="K6" s="21">
        <f t="shared" si="3"/>
        <v>-0.05445833719</v>
      </c>
      <c r="L6" s="21">
        <f t="shared" si="4"/>
        <v>0.2221075573</v>
      </c>
      <c r="M6" s="21">
        <f t="shared" si="5"/>
        <v>0.4325453297</v>
      </c>
    </row>
    <row r="7">
      <c r="A7" s="2">
        <v>5.0</v>
      </c>
      <c r="B7" s="17">
        <v>0.0021424837</v>
      </c>
      <c r="C7" s="17">
        <v>0.0010515292</v>
      </c>
      <c r="D7" s="18"/>
      <c r="E7" s="19">
        <f t="shared" si="1"/>
        <v>0.0000394253</v>
      </c>
      <c r="F7" s="19">
        <f t="shared" si="6"/>
        <v>-0.0001630617</v>
      </c>
      <c r="I7" s="2">
        <v>5.0</v>
      </c>
      <c r="J7" s="21">
        <f t="shared" si="2"/>
        <v>0.00931806689</v>
      </c>
      <c r="K7" s="21">
        <f t="shared" si="3"/>
        <v>0.03379528158</v>
      </c>
      <c r="L7" s="21">
        <f t="shared" si="4"/>
        <v>-0.2726310177</v>
      </c>
      <c r="M7" s="21">
        <f t="shared" si="5"/>
        <v>-0.2994872169</v>
      </c>
    </row>
    <row r="8">
      <c r="A8" s="2">
        <v>6.0</v>
      </c>
      <c r="B8" s="17">
        <v>-8.315031E-4</v>
      </c>
      <c r="C8" s="17">
        <v>-4.038524E-4</v>
      </c>
      <c r="D8" s="18"/>
      <c r="E8" s="19">
        <f t="shared" si="1"/>
        <v>-0.0000237983</v>
      </c>
      <c r="F8" s="19">
        <f t="shared" si="6"/>
        <v>-0.00018686</v>
      </c>
      <c r="I8" s="2">
        <v>6.0</v>
      </c>
      <c r="J8" s="21">
        <f t="shared" si="2"/>
        <v>-0.005617960374</v>
      </c>
      <c r="K8" s="21">
        <f t="shared" si="3"/>
        <v>-0.03432119687</v>
      </c>
      <c r="L8" s="21">
        <f t="shared" si="4"/>
        <v>0.312445761</v>
      </c>
      <c r="M8" s="21">
        <f t="shared" si="5"/>
        <v>0.1984210943</v>
      </c>
    </row>
    <row r="9">
      <c r="A9" s="2">
        <v>7.0</v>
      </c>
      <c r="B9" s="17">
        <v>3.506783E-4</v>
      </c>
      <c r="C9" s="17">
        <v>1.681783E-4</v>
      </c>
      <c r="D9" s="18"/>
      <c r="E9" s="19">
        <f t="shared" si="1"/>
        <v>0.0000143217</v>
      </c>
      <c r="F9" s="19">
        <f t="shared" si="6"/>
        <v>-0.0001725383</v>
      </c>
      <c r="I9" s="2">
        <v>7.0</v>
      </c>
      <c r="J9" s="21">
        <f t="shared" si="2"/>
        <v>0.003370467441</v>
      </c>
      <c r="K9" s="21">
        <f t="shared" si="3"/>
        <v>0.04946286354</v>
      </c>
      <c r="L9" s="21">
        <f t="shared" si="4"/>
        <v>-0.3500690796</v>
      </c>
      <c r="M9" s="21">
        <f t="shared" si="5"/>
        <v>-0.1291521579</v>
      </c>
    </row>
    <row r="10">
      <c r="A10" s="2">
        <v>8.0</v>
      </c>
      <c r="B10" s="17">
        <v>-1.566159E-4</v>
      </c>
      <c r="C10" s="17">
        <v>-7.40201936791272E-5</v>
      </c>
      <c r="D10" s="18"/>
      <c r="E10" s="19">
        <f t="shared" si="1"/>
        <v>-0.000008575512642</v>
      </c>
      <c r="F10" s="19">
        <f t="shared" si="6"/>
        <v>-0.0001811138126</v>
      </c>
      <c r="I10" s="2">
        <v>8.0</v>
      </c>
      <c r="J10" s="21">
        <f t="shared" si="2"/>
        <v>-0.002011601473</v>
      </c>
      <c r="K10" s="21">
        <f t="shared" si="3"/>
        <v>-0.07772718667</v>
      </c>
      <c r="L10" s="21">
        <f t="shared" si="4"/>
        <v>0.3892760176</v>
      </c>
      <c r="M10" s="21">
        <f t="shared" si="5"/>
        <v>0.08345755493</v>
      </c>
    </row>
    <row r="11">
      <c r="A11" s="2">
        <v>9.0</v>
      </c>
      <c r="B11" s="17">
        <v>7.28584025489956E-5</v>
      </c>
      <c r="C11" s="17">
        <v>3.38746913439191E-5</v>
      </c>
      <c r="D11" s="18"/>
      <c r="E11" s="19">
        <f t="shared" si="1"/>
        <v>0.000005109019861</v>
      </c>
      <c r="F11" s="19">
        <f t="shared" si="6"/>
        <v>-0.0001760047928</v>
      </c>
      <c r="I11" s="2">
        <v>9.0</v>
      </c>
      <c r="J11" s="21">
        <f t="shared" si="2"/>
        <v>0.001194865373</v>
      </c>
      <c r="K11" s="21">
        <f t="shared" si="3"/>
        <v>0.1204018775</v>
      </c>
      <c r="L11" s="21">
        <f t="shared" si="4"/>
        <v>-0.4319351588</v>
      </c>
      <c r="M11" s="21">
        <f t="shared" si="5"/>
        <v>-0.05381192585</v>
      </c>
    </row>
    <row r="12">
      <c r="A12" s="2">
        <v>10.0</v>
      </c>
      <c r="B12" s="17">
        <v>-3.49271598680107E-5</v>
      </c>
      <c r="C12" s="17">
        <v>-1.59485016020537E-5</v>
      </c>
      <c r="D12" s="18"/>
      <c r="E12" s="19">
        <f t="shared" si="1"/>
        <v>-0.000003030156664</v>
      </c>
      <c r="F12" s="19">
        <f t="shared" si="6"/>
        <v>-0.0001790349494</v>
      </c>
      <c r="H12" s="22"/>
      <c r="I12" s="2">
        <v>10.0</v>
      </c>
      <c r="J12" s="21">
        <f t="shared" si="2"/>
        <v>-0.0007068882202</v>
      </c>
      <c r="K12" s="21">
        <f t="shared" si="3"/>
        <v>-0.1807431429</v>
      </c>
      <c r="L12" s="21">
        <f t="shared" si="4"/>
        <v>0.4791122141</v>
      </c>
      <c r="M12" s="21">
        <f t="shared" si="5"/>
        <v>0.03471401865</v>
      </c>
    </row>
    <row r="13">
      <c r="A13" s="2">
        <v>11.0</v>
      </c>
      <c r="B13" s="17">
        <v>1.71306851587167E-5</v>
      </c>
      <c r="C13" s="17">
        <v>7.67021350474997E-6</v>
      </c>
      <c r="E13" s="19">
        <f t="shared" si="1"/>
        <v>0.000001790258149</v>
      </c>
      <c r="F13" s="19">
        <f t="shared" si="6"/>
        <v>-0.0001772446913</v>
      </c>
      <c r="I13" s="2">
        <v>11.0</v>
      </c>
      <c r="J13" s="21">
        <f t="shared" si="2"/>
        <v>0.0004166939065</v>
      </c>
      <c r="K13" s="21">
        <f t="shared" si="3"/>
        <v>0.2638178044</v>
      </c>
      <c r="L13" s="21">
        <f t="shared" si="4"/>
        <v>-0.5315168838</v>
      </c>
      <c r="M13" s="21">
        <f t="shared" si="5"/>
        <v>-0.02244008572</v>
      </c>
    </row>
    <row r="14">
      <c r="A14" s="2">
        <v>12.0</v>
      </c>
      <c r="B14" s="17">
        <v>-8.55448820004149E-6</v>
      </c>
      <c r="C14" s="17">
        <v>-3.75012034470282E-6</v>
      </c>
      <c r="E14" s="19">
        <f t="shared" si="1"/>
        <v>-0.000001054247511</v>
      </c>
      <c r="F14" s="19">
        <f t="shared" si="6"/>
        <v>-0.0001782989388</v>
      </c>
      <c r="I14" s="2">
        <v>12.0</v>
      </c>
      <c r="J14" s="21">
        <f t="shared" si="2"/>
        <v>-0.0002449613194</v>
      </c>
      <c r="K14" s="21">
        <f t="shared" si="3"/>
        <v>-0.3766942488</v>
      </c>
      <c r="L14" s="21">
        <f t="shared" si="4"/>
        <v>0.5896855122</v>
      </c>
      <c r="M14" s="21">
        <f t="shared" si="5"/>
        <v>0.01454734852</v>
      </c>
    </row>
    <row r="15">
      <c r="A15" s="2">
        <v>13.0</v>
      </c>
      <c r="B15" s="17">
        <v>4.33447168108511E-6</v>
      </c>
      <c r="C15" s="17">
        <v>1.85768416196914E-6</v>
      </c>
      <c r="E15" s="19">
        <f t="shared" si="1"/>
        <v>0.0000006191033571</v>
      </c>
      <c r="F15" s="19">
        <f t="shared" si="6"/>
        <v>-0.0001776798354</v>
      </c>
      <c r="I15" s="2">
        <v>13.0</v>
      </c>
      <c r="J15" s="21">
        <f t="shared" si="2"/>
        <v>0.0001435935195</v>
      </c>
      <c r="K15" s="21">
        <f t="shared" si="3"/>
        <v>0.5288779825</v>
      </c>
      <c r="L15" s="21">
        <f t="shared" si="4"/>
        <v>-0.6540476169</v>
      </c>
      <c r="M15" s="21">
        <f t="shared" si="5"/>
        <v>-0.009463043971</v>
      </c>
    </row>
    <row r="16">
      <c r="A16" s="2">
        <v>14.0</v>
      </c>
      <c r="B16" s="17">
        <v>-2.22294724369129E-6</v>
      </c>
      <c r="C16" s="17">
        <v>-9.30118965820793E-7</v>
      </c>
      <c r="E16" s="19">
        <f t="shared" si="1"/>
        <v>-0.000000362709312</v>
      </c>
      <c r="F16" s="19">
        <f t="shared" si="6"/>
        <v>-0.0001780425448</v>
      </c>
      <c r="I16" s="2">
        <v>14.0</v>
      </c>
      <c r="J16" s="21">
        <f t="shared" si="2"/>
        <v>-0.00008404610912</v>
      </c>
      <c r="K16" s="21">
        <f t="shared" si="3"/>
        <v>-0.7329704529</v>
      </c>
      <c r="L16" s="21">
        <f t="shared" si="4"/>
        <v>0.7249372333</v>
      </c>
      <c r="M16" s="21">
        <f t="shared" si="5"/>
        <v>0.006177233007</v>
      </c>
    </row>
    <row r="17">
      <c r="A17" s="2">
        <v>15.0</v>
      </c>
      <c r="B17" s="17">
        <v>1.15179520735434E-6</v>
      </c>
      <c r="C17" s="17">
        <v>4.69862613626966E-7</v>
      </c>
      <c r="E17" s="19">
        <f t="shared" si="1"/>
        <v>0.0000002120699801</v>
      </c>
      <c r="F17" s="19">
        <f t="shared" si="6"/>
        <v>-0.0001778304748</v>
      </c>
      <c r="I17" s="2">
        <v>15.0</v>
      </c>
      <c r="J17" s="21">
        <f t="shared" si="2"/>
        <v>0.00004905091902</v>
      </c>
      <c r="K17" s="21">
        <f t="shared" si="3"/>
        <v>1.005571971</v>
      </c>
      <c r="L17" s="21">
        <f t="shared" si="4"/>
        <v>-0.8025734751</v>
      </c>
      <c r="M17" s="21">
        <f t="shared" si="5"/>
        <v>-0.004047688142</v>
      </c>
    </row>
    <row r="18">
      <c r="A18" s="2">
        <v>16.0</v>
      </c>
      <c r="B18" s="17">
        <v>-6.02092702637454E-7</v>
      </c>
      <c r="C18" s="17">
        <v>-2.39156605276956E-7</v>
      </c>
      <c r="E18" s="19">
        <f t="shared" si="1"/>
        <v>-0.0000001237794921</v>
      </c>
      <c r="F18" s="19">
        <f t="shared" si="6"/>
        <v>-0.0001779542543</v>
      </c>
      <c r="I18" s="2">
        <v>16.0</v>
      </c>
      <c r="J18" s="21">
        <f t="shared" si="2"/>
        <v>-0.00002863420423</v>
      </c>
      <c r="K18" s="21">
        <f t="shared" si="3"/>
        <v>-1.368480444</v>
      </c>
      <c r="L18" s="21">
        <f t="shared" si="4"/>
        <v>0.887019796</v>
      </c>
      <c r="M18" s="21">
        <f t="shared" si="5"/>
        <v>0.002661312422</v>
      </c>
    </row>
    <row r="19">
      <c r="A19" s="2">
        <v>17.0</v>
      </c>
      <c r="B19" s="17">
        <v>3.17184942800936E-7</v>
      </c>
      <c r="C19" s="17">
        <v>1.22522953950329E-7</v>
      </c>
      <c r="E19" s="19">
        <f t="shared" si="1"/>
        <v>0.0000000721390349</v>
      </c>
      <c r="F19" s="19">
        <f t="shared" si="6"/>
        <v>-0.0001778821152</v>
      </c>
      <c r="I19" s="2">
        <v>17.0</v>
      </c>
      <c r="J19" s="21">
        <f t="shared" si="2"/>
        <v>0.00001664090332</v>
      </c>
      <c r="K19" s="21">
        <f t="shared" si="3"/>
        <v>1.850265601</v>
      </c>
      <c r="L19" s="21">
        <f t="shared" si="4"/>
        <v>-0.9781220044</v>
      </c>
      <c r="M19" s="21">
        <f t="shared" si="5"/>
        <v>-0.001756557682</v>
      </c>
    </row>
    <row r="20">
      <c r="A20" s="2">
        <v>18.0</v>
      </c>
      <c r="B20" s="17">
        <v>-1.68242358968557E-7</v>
      </c>
      <c r="C20" s="17">
        <v>-6.31269280525416E-8</v>
      </c>
      <c r="E20" s="19">
        <f t="shared" si="1"/>
        <v>-0.00000004198850286</v>
      </c>
      <c r="F20" s="19">
        <f t="shared" si="6"/>
        <v>-0.0001779241037</v>
      </c>
      <c r="I20" s="2">
        <v>18.0</v>
      </c>
      <c r="J20" s="21">
        <f t="shared" si="2"/>
        <v>-0.000009711458969</v>
      </c>
      <c r="K20" s="21">
        <f t="shared" si="3"/>
        <v>-2.488321647</v>
      </c>
      <c r="L20" s="21">
        <f t="shared" si="4"/>
        <v>1.075425294</v>
      </c>
      <c r="M20" s="21">
        <f t="shared" si="5"/>
        <v>0.00116273411</v>
      </c>
    </row>
    <row r="21">
      <c r="A21" s="2">
        <v>19.0</v>
      </c>
      <c r="B21" s="17">
        <v>8.97868829107171E-8</v>
      </c>
      <c r="C21" s="17">
        <v>3.26874891684361E-8</v>
      </c>
      <c r="E21" s="19">
        <f t="shared" si="1"/>
        <v>0.00000002441190457</v>
      </c>
      <c r="F21" s="19">
        <f t="shared" si="6"/>
        <v>-0.0001778996918</v>
      </c>
      <c r="I21" s="2">
        <v>19.0</v>
      </c>
      <c r="J21" s="21">
        <f t="shared" si="2"/>
        <v>0.000005609672048</v>
      </c>
      <c r="K21" s="21">
        <f t="shared" si="3"/>
        <v>3.331543141</v>
      </c>
      <c r="L21" s="21">
        <f t="shared" si="4"/>
        <v>-1.178064821</v>
      </c>
      <c r="M21" s="21">
        <f t="shared" si="5"/>
        <v>-0.0007727517242</v>
      </c>
    </row>
    <row r="22">
      <c r="A22" s="2">
        <v>20.0</v>
      </c>
      <c r="B22" s="17">
        <v>-4.81812619997012E-8</v>
      </c>
      <c r="C22" s="17">
        <v>-1.7E-8</v>
      </c>
      <c r="E22" s="19">
        <f t="shared" si="1"/>
        <v>-0.000000014181262</v>
      </c>
      <c r="F22" s="19">
        <f t="shared" si="6"/>
        <v>-0.0001779138731</v>
      </c>
      <c r="I22" s="2">
        <v>20.0</v>
      </c>
      <c r="J22" s="21">
        <f t="shared" si="2"/>
        <v>-0.000003290615614</v>
      </c>
      <c r="K22" s="21">
        <f t="shared" si="3"/>
        <v>-4.443803283</v>
      </c>
      <c r="L22" s="21">
        <f t="shared" si="4"/>
        <v>1.284622613</v>
      </c>
      <c r="M22" s="21">
        <f t="shared" si="5"/>
        <v>0.000514553703</v>
      </c>
    </row>
    <row r="23">
      <c r="A23" s="2">
        <v>21.0</v>
      </c>
      <c r="B23" s="17">
        <v>2.6E-8</v>
      </c>
      <c r="C23" s="17">
        <v>8.87773414616233E-9</v>
      </c>
      <c r="E23" s="19">
        <f t="shared" si="1"/>
        <v>0.000000008244531708</v>
      </c>
      <c r="F23" s="19">
        <f t="shared" si="6"/>
        <v>-0.0001779056286</v>
      </c>
      <c r="I23" s="2">
        <v>21.0</v>
      </c>
      <c r="J23" s="21">
        <f t="shared" si="2"/>
        <v>0.000001883726686</v>
      </c>
      <c r="K23" s="21">
        <f t="shared" si="3"/>
        <v>5.908476495</v>
      </c>
      <c r="L23" s="21">
        <f t="shared" si="4"/>
        <v>-1.392946932</v>
      </c>
      <c r="M23" s="21">
        <f t="shared" si="5"/>
        <v>-0.0003442232104</v>
      </c>
    </row>
    <row r="24">
      <c r="A24" s="2">
        <v>22.0</v>
      </c>
      <c r="B24" s="17">
        <v>-1.40765187890592E-8</v>
      </c>
      <c r="C24" s="17">
        <v>-4.65248913641651E-9</v>
      </c>
      <c r="E24" s="19">
        <f t="shared" si="1"/>
        <v>-0.000000004771540516</v>
      </c>
      <c r="F24" s="19">
        <f t="shared" si="6"/>
        <v>-0.0001779104001</v>
      </c>
      <c r="I24" s="2">
        <v>22.0</v>
      </c>
      <c r="J24" s="21">
        <f t="shared" si="2"/>
        <v>-0.000001110935085</v>
      </c>
      <c r="K24" s="21">
        <f t="shared" si="3"/>
        <v>-7.834314731</v>
      </c>
      <c r="L24" s="21">
        <f t="shared" si="4"/>
        <v>1.499916496</v>
      </c>
      <c r="M24" s="21">
        <f t="shared" si="5"/>
        <v>0.0002303084331</v>
      </c>
    </row>
    <row r="25">
      <c r="A25" s="2">
        <v>23.0</v>
      </c>
      <c r="B25" s="17">
        <v>7.65740092021323E-9</v>
      </c>
      <c r="C25" s="17">
        <v>2.44614595681611E-9</v>
      </c>
      <c r="E25" s="19">
        <f t="shared" si="1"/>
        <v>0.000000002765109007</v>
      </c>
      <c r="F25" s="19">
        <f t="shared" si="6"/>
        <v>-0.000177907635</v>
      </c>
      <c r="I25" s="2">
        <v>23.0</v>
      </c>
      <c r="J25" s="21">
        <f t="shared" si="2"/>
        <v>0.0000006244722131</v>
      </c>
      <c r="K25" s="21">
        <f t="shared" si="3"/>
        <v>10.36307485</v>
      </c>
      <c r="L25" s="21">
        <f t="shared" si="4"/>
        <v>-1.601147202</v>
      </c>
      <c r="M25" s="21">
        <f t="shared" si="5"/>
        <v>-0.0001550674853</v>
      </c>
    </row>
    <row r="26">
      <c r="A26" s="2">
        <v>24.0</v>
      </c>
      <c r="B26" s="17">
        <v>-4.18131654233178E-9</v>
      </c>
      <c r="C26" s="17">
        <v>-1.2899357921117E-9</v>
      </c>
      <c r="E26" s="19">
        <f t="shared" si="1"/>
        <v>-0.000000001601444958</v>
      </c>
      <c r="F26" s="19">
        <f t="shared" si="6"/>
        <v>-0.0001779092364</v>
      </c>
      <c r="I26" s="2">
        <v>24.0</v>
      </c>
      <c r="J26" s="21">
        <f t="shared" si="2"/>
        <v>-0.0000003806090556</v>
      </c>
      <c r="K26" s="21">
        <f t="shared" si="3"/>
        <v>-13.67942389</v>
      </c>
      <c r="L26" s="21">
        <f t="shared" si="4"/>
        <v>1.690611398</v>
      </c>
      <c r="M26" s="21">
        <f t="shared" si="5"/>
        <v>0.0001041143675</v>
      </c>
    </row>
    <row r="27">
      <c r="A27" s="2">
        <v>25.0</v>
      </c>
      <c r="B27" s="17">
        <v>2.29117361923726E-9</v>
      </c>
      <c r="C27" s="17">
        <v>6.82077628505624E-10</v>
      </c>
      <c r="E27" s="19">
        <f t="shared" si="1"/>
        <v>0.0000000009270183622</v>
      </c>
      <c r="F27" s="19">
        <f t="shared" si="6"/>
        <v>-0.0001779083094</v>
      </c>
      <c r="I27" s="2">
        <v>25.0</v>
      </c>
      <c r="J27" s="21">
        <f t="shared" si="2"/>
        <v>0.0000002011960117</v>
      </c>
      <c r="K27" s="21">
        <f t="shared" si="3"/>
        <v>18.02378711</v>
      </c>
      <c r="L27" s="21">
        <f t="shared" si="4"/>
        <v>-1.760166705</v>
      </c>
      <c r="M27" s="21">
        <f t="shared" si="5"/>
        <v>-0.00007059981519</v>
      </c>
    </row>
    <row r="28">
      <c r="A28" s="2">
        <v>26.0</v>
      </c>
      <c r="B28" s="17">
        <v>-1.25950089364953E-9</v>
      </c>
      <c r="C28" s="17">
        <v>-3.61563221444016E-10</v>
      </c>
      <c r="E28" s="19">
        <f t="shared" si="1"/>
        <v>-0.0000000005363744508</v>
      </c>
      <c r="F28" s="19">
        <f t="shared" si="6"/>
        <v>-0.0001779088458</v>
      </c>
      <c r="I28" s="2">
        <v>26.0</v>
      </c>
      <c r="J28" s="21">
        <f t="shared" si="2"/>
        <v>-0.000000135437421</v>
      </c>
      <c r="K28" s="21">
        <f t="shared" si="3"/>
        <v>-23.70901827</v>
      </c>
      <c r="L28" s="21">
        <f t="shared" si="4"/>
        <v>1.798951392</v>
      </c>
      <c r="M28" s="21">
        <f t="shared" si="5"/>
        <v>0.0000474378572</v>
      </c>
    </row>
    <row r="29">
      <c r="A29" s="2">
        <v>27.0</v>
      </c>
      <c r="B29" s="17">
        <v>6.9443091267465E-10</v>
      </c>
      <c r="C29" s="17">
        <v>1.92103571896682E-10</v>
      </c>
      <c r="E29" s="19">
        <f t="shared" si="1"/>
        <v>0.0000000003102237689</v>
      </c>
      <c r="F29" s="19">
        <f t="shared" si="6"/>
        <v>-0.0001779085356</v>
      </c>
      <c r="I29" s="2">
        <v>27.0</v>
      </c>
      <c r="J29" s="21">
        <f t="shared" si="2"/>
        <v>0.00000005926180836</v>
      </c>
      <c r="K29" s="21">
        <f t="shared" si="3"/>
        <v>31.14201273</v>
      </c>
      <c r="L29" s="21">
        <f t="shared" si="4"/>
        <v>-1.792633142</v>
      </c>
      <c r="M29" s="21">
        <f t="shared" si="5"/>
        <v>-0.00003247638365</v>
      </c>
    </row>
    <row r="30">
      <c r="A30" s="2">
        <v>28.0</v>
      </c>
      <c r="B30" s="17">
        <v>-3.83932480792225E-10</v>
      </c>
      <c r="C30" s="17">
        <v>-1.02285229089062E-10</v>
      </c>
      <c r="E30" s="19">
        <f t="shared" si="1"/>
        <v>-0.0000000001793620226</v>
      </c>
      <c r="F30" s="19">
        <f t="shared" si="6"/>
        <v>-0.0001779087149</v>
      </c>
      <c r="I30" s="2">
        <v>28.0</v>
      </c>
      <c r="J30" s="21">
        <f t="shared" si="2"/>
        <v>-0.00000005330741128</v>
      </c>
      <c r="K30" s="21">
        <f t="shared" si="3"/>
        <v>-40.85172762</v>
      </c>
      <c r="L30" s="21">
        <f t="shared" si="4"/>
        <v>1.72245748</v>
      </c>
      <c r="M30" s="21">
        <f t="shared" si="5"/>
        <v>0.00002173427195</v>
      </c>
    </row>
    <row r="31">
      <c r="A31" s="2">
        <v>29.0</v>
      </c>
      <c r="B31" s="17">
        <v>2.12809134019848E-10</v>
      </c>
      <c r="C31" s="17">
        <v>5.45695448361628E-11</v>
      </c>
      <c r="E31" s="19">
        <f t="shared" si="1"/>
        <v>0.0000000001036700443</v>
      </c>
      <c r="F31" s="19">
        <f t="shared" si="6"/>
        <v>-0.0001779086113</v>
      </c>
      <c r="I31" s="2">
        <v>29.0</v>
      </c>
      <c r="J31" s="21">
        <f t="shared" si="2"/>
        <v>0.00000001175684157</v>
      </c>
      <c r="K31" s="21">
        <f t="shared" si="3"/>
        <v>53.52549596</v>
      </c>
      <c r="L31" s="21">
        <f t="shared" si="4"/>
        <v>-1.564062549</v>
      </c>
      <c r="M31" s="21">
        <f t="shared" si="5"/>
        <v>-0.00001510843907</v>
      </c>
    </row>
    <row r="32">
      <c r="A32" s="2">
        <v>30.0</v>
      </c>
      <c r="B32" s="17">
        <v>-1.18238161188531E-10</v>
      </c>
      <c r="C32" s="17">
        <v>-2.9166764081144E-11</v>
      </c>
      <c r="E32" s="19">
        <f t="shared" si="1"/>
        <v>0</v>
      </c>
      <c r="F32" s="19">
        <f t="shared" si="6"/>
        <v>-0.0001779086712</v>
      </c>
      <c r="I32" s="2">
        <v>30.0</v>
      </c>
      <c r="J32" s="21">
        <f t="shared" si="2"/>
        <v>-0.00000002583984526</v>
      </c>
      <c r="K32" s="21">
        <f t="shared" si="3"/>
        <v>-70.05607379</v>
      </c>
      <c r="L32" s="21">
        <f t="shared" si="4"/>
        <v>1.285989265</v>
      </c>
      <c r="M32" s="21">
        <f t="shared" si="5"/>
        <v>0.000009939920913</v>
      </c>
    </row>
    <row r="33">
      <c r="A33" s="2">
        <v>31.0</v>
      </c>
      <c r="B33" s="17">
        <v>6.58395009390693E-11</v>
      </c>
      <c r="C33" s="17">
        <v>1.56161239796299E-11</v>
      </c>
      <c r="E33" s="19">
        <f t="shared" si="1"/>
        <v>0</v>
      </c>
      <c r="F33" s="19">
        <f t="shared" si="6"/>
        <v>-0.0001779086366</v>
      </c>
      <c r="I33" s="2">
        <v>31.0</v>
      </c>
      <c r="J33" s="21">
        <f t="shared" si="2"/>
        <v>-0.000000004120021821</v>
      </c>
      <c r="K33" s="21">
        <f t="shared" si="3"/>
        <v>91.60258439</v>
      </c>
      <c r="L33" s="21">
        <f t="shared" si="4"/>
        <v>-0.8478288594</v>
      </c>
      <c r="M33" s="21">
        <f t="shared" si="5"/>
        <v>-0.000007164955252</v>
      </c>
    </row>
    <row r="34">
      <c r="A34" s="2">
        <v>32.0</v>
      </c>
      <c r="B34" s="17">
        <v>-3.67377522881049E-11</v>
      </c>
      <c r="C34" s="17">
        <v>-8.37446565921115E-12</v>
      </c>
      <c r="E34" s="19">
        <f t="shared" si="1"/>
        <v>0</v>
      </c>
      <c r="F34" s="19">
        <f t="shared" si="6"/>
        <v>-0.0001779086566</v>
      </c>
      <c r="I34" s="2">
        <v>32.0</v>
      </c>
      <c r="J34" s="21">
        <f t="shared" si="2"/>
        <v>-0.00000001666518577</v>
      </c>
      <c r="K34" s="21">
        <f t="shared" si="3"/>
        <v>-119.6694368</v>
      </c>
      <c r="L34" s="21">
        <f t="shared" si="4"/>
        <v>0.1979017741</v>
      </c>
      <c r="M34" s="21">
        <f t="shared" si="5"/>
        <v>0.000004517577539</v>
      </c>
    </row>
    <row r="35">
      <c r="A35" s="2">
        <v>33.0</v>
      </c>
      <c r="B35" s="17">
        <v>2.05388969374984E-11</v>
      </c>
      <c r="C35" s="17">
        <v>4.49775856707783E-12</v>
      </c>
      <c r="E35" s="19">
        <f t="shared" si="1"/>
        <v>0</v>
      </c>
      <c r="F35" s="19">
        <f t="shared" si="6"/>
        <v>-0.000177908645</v>
      </c>
      <c r="I35" s="2">
        <v>33.0</v>
      </c>
      <c r="J35" s="21">
        <f t="shared" si="2"/>
        <v>-0.000000009420456713</v>
      </c>
      <c r="K35" s="21">
        <f t="shared" si="3"/>
        <v>156.2085051</v>
      </c>
      <c r="L35" s="21">
        <f t="shared" si="4"/>
        <v>0.7296207723</v>
      </c>
      <c r="M35" s="21">
        <f t="shared" si="5"/>
        <v>-0.000003473243424</v>
      </c>
    </row>
    <row r="36">
      <c r="A36" s="2">
        <v>34.0</v>
      </c>
      <c r="B36" s="17">
        <v>-1.15034047466736E-11</v>
      </c>
      <c r="C36" s="17">
        <v>-2.41908233240049E-12</v>
      </c>
      <c r="E36" s="19">
        <f t="shared" si="1"/>
        <v>0</v>
      </c>
      <c r="F36" s="19">
        <f t="shared" si="6"/>
        <v>-0.0001779086517</v>
      </c>
      <c r="I36" s="2">
        <v>34.0</v>
      </c>
      <c r="J36" s="21">
        <f t="shared" si="2"/>
        <v>-0.00000001360362138</v>
      </c>
      <c r="K36" s="21">
        <f t="shared" si="3"/>
        <v>-203.7513853</v>
      </c>
      <c r="L36" s="21">
        <f t="shared" si="4"/>
        <v>-2.018311294</v>
      </c>
      <c r="M36" s="21">
        <f t="shared" si="5"/>
        <v>0.00000200004158</v>
      </c>
    </row>
    <row r="37">
      <c r="A37" s="2">
        <v>35.0</v>
      </c>
      <c r="B37" s="17">
        <v>6.45373551602484E-12</v>
      </c>
      <c r="C37" s="17">
        <v>1.30282009283923E-12</v>
      </c>
      <c r="E37" s="19">
        <f t="shared" si="1"/>
        <v>0</v>
      </c>
      <c r="F37" s="19">
        <f t="shared" si="6"/>
        <v>-0.0001779086478</v>
      </c>
      <c r="I37" s="2">
        <v>35.0</v>
      </c>
      <c r="J37" s="21">
        <f t="shared" si="2"/>
        <v>-0.00000001118852212</v>
      </c>
      <c r="K37" s="21">
        <f t="shared" si="3"/>
        <v>265.5805611</v>
      </c>
      <c r="L37" s="21">
        <f t="shared" si="4"/>
        <v>3.77393858</v>
      </c>
      <c r="M37" s="21">
        <f t="shared" si="5"/>
        <v>-0.000001762379521</v>
      </c>
    </row>
    <row r="38">
      <c r="A38" s="2">
        <v>36.0</v>
      </c>
      <c r="B38" s="17">
        <v>-3.6264871379814E-12</v>
      </c>
      <c r="C38" s="17">
        <v>-7.02529315748079E-13</v>
      </c>
      <c r="E38" s="19">
        <f t="shared" si="1"/>
        <v>0</v>
      </c>
      <c r="F38" s="19">
        <f t="shared" si="6"/>
        <v>-0.00017790865</v>
      </c>
      <c r="I38" s="2">
        <v>36.0</v>
      </c>
      <c r="J38" s="21">
        <f t="shared" si="2"/>
        <v>-0.00000001258271064</v>
      </c>
      <c r="K38" s="21">
        <f t="shared" si="3"/>
        <v>-345.9508628</v>
      </c>
      <c r="L38" s="21">
        <f t="shared" si="4"/>
        <v>-6.130008482</v>
      </c>
      <c r="M38" s="21">
        <f t="shared" si="5"/>
        <v>0.0000008153675594</v>
      </c>
    </row>
    <row r="39">
      <c r="A39" s="2">
        <v>37.0</v>
      </c>
      <c r="B39" s="17">
        <v>2.04084344767097E-12</v>
      </c>
      <c r="C39" s="17">
        <v>3.79280344751256E-13</v>
      </c>
      <c r="E39" s="19">
        <f t="shared" si="1"/>
        <v>0</v>
      </c>
      <c r="F39" s="19">
        <f t="shared" si="6"/>
        <v>-0.0001779086488</v>
      </c>
      <c r="I39" s="2">
        <v>37.0</v>
      </c>
      <c r="J39" s="21">
        <f t="shared" si="2"/>
        <v>-0.00000001177793844</v>
      </c>
      <c r="K39" s="21">
        <f t="shared" si="3"/>
        <v>450.3759636</v>
      </c>
      <c r="L39" s="21">
        <f t="shared" si="4"/>
        <v>9.254621011</v>
      </c>
      <c r="M39" s="21">
        <f t="shared" si="5"/>
        <v>-0.0000009568519779</v>
      </c>
    </row>
    <row r="40">
      <c r="A40" s="2">
        <v>38.0</v>
      </c>
      <c r="B40" s="17">
        <v>-1.15012075996275E-12</v>
      </c>
      <c r="C40" s="17">
        <v>-2.04995458744823E-13</v>
      </c>
      <c r="E40" s="19">
        <f t="shared" si="1"/>
        <v>0</v>
      </c>
      <c r="F40" s="19">
        <f t="shared" si="6"/>
        <v>-0.0001779086495</v>
      </c>
      <c r="I40" s="2">
        <v>38.0</v>
      </c>
      <c r="J40" s="21">
        <f t="shared" si="2"/>
        <v>-0.00000001224245059</v>
      </c>
      <c r="K40" s="21">
        <f t="shared" si="3"/>
        <v>-585.9989234</v>
      </c>
      <c r="L40" s="21">
        <f t="shared" si="4"/>
        <v>-13.35897868</v>
      </c>
      <c r="M40" s="21">
        <f t="shared" si="5"/>
        <v>0.0000002977177731</v>
      </c>
    </row>
    <row r="41">
      <c r="A41" s="2">
        <v>39.0</v>
      </c>
      <c r="B41" s="17">
        <v>6.49010901660513E-13</v>
      </c>
      <c r="C41" s="17">
        <v>1.10915054477551E-13</v>
      </c>
      <c r="E41" s="19">
        <f t="shared" si="1"/>
        <v>0</v>
      </c>
      <c r="F41" s="19">
        <f t="shared" si="6"/>
        <v>-0.0001779086491</v>
      </c>
      <c r="I41" s="2">
        <v>39.0</v>
      </c>
      <c r="J41" s="21">
        <f t="shared" si="2"/>
        <v>-0.00000001197434808</v>
      </c>
      <c r="K41" s="21">
        <f t="shared" si="3"/>
        <v>762.0713726</v>
      </c>
      <c r="L41" s="21">
        <f t="shared" si="4"/>
        <v>18.70790786</v>
      </c>
      <c r="M41" s="21">
        <f t="shared" si="5"/>
        <v>-0.0000005427154714</v>
      </c>
    </row>
    <row r="42">
      <c r="A42" s="2">
        <v>40.0</v>
      </c>
      <c r="B42" s="17">
        <v>-3.66693009931458E-13</v>
      </c>
      <c r="C42" s="17">
        <v>-6.00724599188905E-14</v>
      </c>
      <c r="E42" s="19">
        <f t="shared" si="1"/>
        <v>0</v>
      </c>
      <c r="F42" s="19">
        <f t="shared" si="6"/>
        <v>-0.0001779086493</v>
      </c>
      <c r="I42" s="2">
        <v>40.0</v>
      </c>
      <c r="J42" s="21">
        <f t="shared" si="2"/>
        <v>-0.00000001212908388</v>
      </c>
      <c r="K42" s="21">
        <f t="shared" si="3"/>
        <v>-990.5730682</v>
      </c>
      <c r="L42" s="21">
        <f t="shared" si="4"/>
        <v>-25.63287933</v>
      </c>
      <c r="M42" s="21">
        <f t="shared" si="5"/>
        <v>0.00000003693298643</v>
      </c>
    </row>
    <row r="44">
      <c r="A44" s="1" t="s">
        <v>72</v>
      </c>
    </row>
    <row r="45">
      <c r="A45" s="1" t="s">
        <v>5</v>
      </c>
      <c r="B45" s="3" t="s">
        <v>6</v>
      </c>
      <c r="C45" s="3" t="s">
        <v>7</v>
      </c>
      <c r="E45" s="3" t="s">
        <v>59</v>
      </c>
      <c r="F45" s="3" t="s">
        <v>60</v>
      </c>
      <c r="J45" s="1" t="s">
        <v>61</v>
      </c>
      <c r="K45" s="1" t="s">
        <v>62</v>
      </c>
      <c r="L45" s="1" t="s">
        <v>63</v>
      </c>
      <c r="M45" s="1" t="s">
        <v>64</v>
      </c>
    </row>
    <row r="46">
      <c r="A46" s="2">
        <v>2.0</v>
      </c>
      <c r="B46" s="13">
        <v>-0.7933254135</v>
      </c>
      <c r="C46" s="13">
        <v>-0.3957896849</v>
      </c>
      <c r="E46" s="26">
        <f t="shared" ref="E46:E84" si="7">B46-2*C46</f>
        <v>-0.0017460437</v>
      </c>
      <c r="F46" s="26">
        <f>E46</f>
        <v>-0.0017460437</v>
      </c>
      <c r="I46" s="1" t="s">
        <v>73</v>
      </c>
      <c r="J46">
        <f>-0.10908893963-2*-0.0544555155</f>
        <v>-0.00017790863</v>
      </c>
      <c r="K46">
        <f>-0.61788660669-2*-0.30828467852</f>
        <v>-0.00131724965</v>
      </c>
      <c r="L46">
        <f>-0.63562273717-2*-0.31724077739</f>
        <v>-0.00114118239</v>
      </c>
      <c r="M46">
        <f>-0.1398193507-2*-0.06552321356</f>
        <v>-0.00877292358</v>
      </c>
    </row>
    <row r="47">
      <c r="A47" s="2">
        <v>3.0</v>
      </c>
      <c r="B47" s="13">
        <v>0.2743645358</v>
      </c>
      <c r="C47" s="13">
        <v>0.1368766142</v>
      </c>
      <c r="E47" s="26">
        <f t="shared" si="7"/>
        <v>0.0006113074</v>
      </c>
      <c r="F47" s="26">
        <f t="shared" ref="F47:F84" si="8">SUM(E$46:E47)</f>
        <v>-0.0011347363</v>
      </c>
    </row>
    <row r="48">
      <c r="A48" s="2">
        <v>4.0</v>
      </c>
      <c r="B48" s="13">
        <v>-0.1746927755</v>
      </c>
      <c r="C48" s="13">
        <v>-0.0872117386</v>
      </c>
      <c r="E48" s="26">
        <f t="shared" si="7"/>
        <v>-0.0002692983</v>
      </c>
      <c r="F48" s="26">
        <f t="shared" si="8"/>
        <v>-0.0014040346</v>
      </c>
      <c r="I48" s="1" t="s">
        <v>58</v>
      </c>
    </row>
    <row r="49">
      <c r="A49" s="2">
        <v>5.0</v>
      </c>
      <c r="B49" s="13">
        <v>0.1430278712</v>
      </c>
      <c r="C49" s="13">
        <v>0.071443615</v>
      </c>
      <c r="E49" s="26">
        <f t="shared" si="7"/>
        <v>0.0001406412</v>
      </c>
      <c r="F49" s="26">
        <f t="shared" si="8"/>
        <v>-0.0012633934</v>
      </c>
      <c r="I49" s="1" t="s">
        <v>5</v>
      </c>
      <c r="J49" s="1" t="s">
        <v>61</v>
      </c>
      <c r="K49" s="1" t="s">
        <v>62</v>
      </c>
      <c r="L49" s="1" t="s">
        <v>63</v>
      </c>
      <c r="M49" s="1" t="s">
        <v>64</v>
      </c>
    </row>
    <row r="50">
      <c r="A50" s="2">
        <v>6.0</v>
      </c>
      <c r="B50" s="13">
        <v>-0.1319874716</v>
      </c>
      <c r="C50" s="13">
        <v>-0.0659394605</v>
      </c>
      <c r="E50" s="26">
        <f t="shared" si="7"/>
        <v>-0.0001085506</v>
      </c>
      <c r="F50" s="26">
        <f t="shared" si="8"/>
        <v>-0.001371944</v>
      </c>
      <c r="I50" s="2">
        <v>2.0</v>
      </c>
      <c r="J50" s="21">
        <f t="shared" ref="J50:J88" si="9">(F4-J$46)</f>
        <v>-0.00007327527</v>
      </c>
      <c r="K50" s="21">
        <f t="shared" ref="K50:K88" si="10">(F46-K$46)</f>
        <v>-0.00042879405</v>
      </c>
      <c r="L50" s="21">
        <f t="shared" ref="L50:L88" si="11">(F88-L$46)</f>
        <v>-0.00006642771</v>
      </c>
      <c r="M50" s="21">
        <f t="shared" ref="M50:M88" si="12">(F130-M$46)</f>
        <v>0.00030974728</v>
      </c>
    </row>
    <row r="51">
      <c r="A51" s="2">
        <v>7.0</v>
      </c>
      <c r="B51" s="13">
        <v>0.1301926827</v>
      </c>
      <c r="C51" s="13">
        <v>0.0650295821</v>
      </c>
      <c r="E51" s="26">
        <f t="shared" si="7"/>
        <v>0.0001335185</v>
      </c>
      <c r="F51" s="26">
        <f t="shared" si="8"/>
        <v>-0.0012384255</v>
      </c>
      <c r="I51" s="2">
        <v>3.0</v>
      </c>
      <c r="J51" s="21">
        <f t="shared" si="9"/>
        <v>0.00004113523</v>
      </c>
      <c r="K51" s="21">
        <f t="shared" si="10"/>
        <v>0.00018251335</v>
      </c>
      <c r="L51" s="21">
        <f t="shared" si="11"/>
        <v>-0.00022220791</v>
      </c>
      <c r="M51" s="21">
        <f t="shared" si="12"/>
        <v>-0.00086535112</v>
      </c>
    </row>
    <row r="52">
      <c r="A52" s="2">
        <v>8.0</v>
      </c>
      <c r="B52" s="13">
        <v>-0.133960058</v>
      </c>
      <c r="C52" s="13">
        <v>-0.0668786838</v>
      </c>
      <c r="E52" s="26">
        <f t="shared" si="7"/>
        <v>-0.0002026904</v>
      </c>
      <c r="F52" s="26">
        <f t="shared" si="8"/>
        <v>-0.0014411159</v>
      </c>
      <c r="I52" s="2">
        <v>4.0</v>
      </c>
      <c r="J52" s="21">
        <f t="shared" si="9"/>
        <v>-0.00002457837</v>
      </c>
      <c r="K52" s="21">
        <f t="shared" si="10"/>
        <v>-0.00008678495</v>
      </c>
      <c r="L52" s="21">
        <f t="shared" si="11"/>
        <v>0.00035395119</v>
      </c>
      <c r="M52" s="21">
        <f t="shared" si="12"/>
        <v>0.00068930538</v>
      </c>
    </row>
    <row r="53">
      <c r="A53" s="2">
        <v>9.0</v>
      </c>
      <c r="B53" s="13">
        <v>0.1419542078</v>
      </c>
      <c r="C53" s="13">
        <v>0.0708192344</v>
      </c>
      <c r="E53" s="26">
        <f t="shared" si="7"/>
        <v>0.000315739</v>
      </c>
      <c r="F53" s="26">
        <f t="shared" si="8"/>
        <v>-0.0011253769</v>
      </c>
      <c r="I53" s="2">
        <v>5.0</v>
      </c>
      <c r="J53" s="21">
        <f t="shared" si="9"/>
        <v>0.00001484693</v>
      </c>
      <c r="K53" s="21">
        <f t="shared" si="10"/>
        <v>0.00005385625</v>
      </c>
      <c r="L53" s="21">
        <f t="shared" si="11"/>
        <v>-0.00043446551</v>
      </c>
      <c r="M53" s="21">
        <f t="shared" si="12"/>
        <v>-0.00047726362</v>
      </c>
    </row>
    <row r="54">
      <c r="A54" s="2">
        <v>10.0</v>
      </c>
      <c r="B54" s="13">
        <v>-0.1537670407</v>
      </c>
      <c r="C54" s="13">
        <v>-0.0766435676</v>
      </c>
      <c r="E54" s="26">
        <f t="shared" si="7"/>
        <v>-0.0004799055</v>
      </c>
      <c r="F54" s="26">
        <f t="shared" si="8"/>
        <v>-0.0016052824</v>
      </c>
      <c r="I54" s="2">
        <v>6.0</v>
      </c>
      <c r="J54" s="21">
        <f t="shared" si="9"/>
        <v>-0.00000895137</v>
      </c>
      <c r="K54" s="21">
        <f t="shared" si="10"/>
        <v>-0.00005469435</v>
      </c>
      <c r="L54" s="21">
        <f t="shared" si="11"/>
        <v>0.00049791439</v>
      </c>
      <c r="M54" s="21">
        <f t="shared" si="12"/>
        <v>0.00031620438</v>
      </c>
    </row>
    <row r="55">
      <c r="A55" s="2">
        <v>11.0</v>
      </c>
      <c r="B55" s="13">
        <v>0.1694521879</v>
      </c>
      <c r="C55" s="13">
        <v>0.0843718672</v>
      </c>
      <c r="E55" s="26">
        <f t="shared" si="7"/>
        <v>0.0007084535</v>
      </c>
      <c r="F55" s="26">
        <f t="shared" si="8"/>
        <v>-0.0008968289</v>
      </c>
      <c r="I55" s="2">
        <v>7.0</v>
      </c>
      <c r="J55" s="21">
        <f t="shared" si="9"/>
        <v>0.00000537033</v>
      </c>
      <c r="K55" s="21">
        <f t="shared" si="10"/>
        <v>0.00007882415</v>
      </c>
      <c r="L55" s="21">
        <f t="shared" si="11"/>
        <v>-0.00055787101</v>
      </c>
      <c r="M55" s="21">
        <f t="shared" si="12"/>
        <v>-0.00020581722</v>
      </c>
    </row>
    <row r="56">
      <c r="A56" s="2">
        <v>12.0</v>
      </c>
      <c r="B56" s="13">
        <v>-0.1893550967</v>
      </c>
      <c r="C56" s="13">
        <v>-0.0941671875</v>
      </c>
      <c r="E56" s="26">
        <f t="shared" si="7"/>
        <v>-0.0010207217</v>
      </c>
      <c r="F56" s="26">
        <f t="shared" si="8"/>
        <v>-0.0019175506</v>
      </c>
      <c r="I56" s="2">
        <v>8.0</v>
      </c>
      <c r="J56" s="21">
        <f t="shared" si="9"/>
        <v>-0.000003205182642</v>
      </c>
      <c r="K56" s="21">
        <f t="shared" si="10"/>
        <v>-0.00012386625</v>
      </c>
      <c r="L56" s="21">
        <f t="shared" si="11"/>
        <v>0.00062035129</v>
      </c>
      <c r="M56" s="21">
        <f t="shared" si="12"/>
        <v>0.00013299818</v>
      </c>
    </row>
    <row r="57">
      <c r="A57" s="2">
        <v>13.0</v>
      </c>
      <c r="B57" s="13">
        <v>0.2140533787</v>
      </c>
      <c r="C57" s="13">
        <v>0.1063051282</v>
      </c>
      <c r="E57" s="26">
        <f t="shared" si="7"/>
        <v>0.0014431223</v>
      </c>
      <c r="F57" s="26">
        <f t="shared" si="8"/>
        <v>-0.0004744283</v>
      </c>
      <c r="I57" s="2">
        <v>9.0</v>
      </c>
      <c r="J57" s="21">
        <f t="shared" si="9"/>
        <v>0.000001903837219</v>
      </c>
      <c r="K57" s="21">
        <f t="shared" si="10"/>
        <v>0.00019187275</v>
      </c>
      <c r="L57" s="21">
        <f t="shared" si="11"/>
        <v>-0.00068833301</v>
      </c>
      <c r="M57" s="21">
        <f t="shared" si="12"/>
        <v>-0.00008575482719</v>
      </c>
    </row>
    <row r="58">
      <c r="A58" s="2">
        <v>14.0</v>
      </c>
      <c r="B58" s="13">
        <v>-0.2443461932</v>
      </c>
      <c r="C58" s="13">
        <v>-0.1211676541</v>
      </c>
      <c r="E58" s="26">
        <f t="shared" si="7"/>
        <v>-0.002010885</v>
      </c>
      <c r="F58" s="26">
        <f t="shared" si="8"/>
        <v>-0.0024853133</v>
      </c>
      <c r="I58" s="2">
        <v>10.0</v>
      </c>
      <c r="J58" s="21">
        <f t="shared" si="9"/>
        <v>-0.000001126319444</v>
      </c>
      <c r="K58" s="21">
        <f t="shared" si="10"/>
        <v>-0.00028803275</v>
      </c>
      <c r="L58" s="21">
        <f t="shared" si="11"/>
        <v>0.00076351449</v>
      </c>
      <c r="M58" s="21">
        <f t="shared" si="12"/>
        <v>0.00005532035181</v>
      </c>
    </row>
    <row r="59">
      <c r="A59" s="2">
        <v>15.0</v>
      </c>
      <c r="B59" s="13">
        <v>0.281270376</v>
      </c>
      <c r="C59" s="13">
        <v>0.1392499151</v>
      </c>
      <c r="E59" s="26">
        <f t="shared" si="7"/>
        <v>0.0027705458</v>
      </c>
      <c r="F59" s="26">
        <f t="shared" si="8"/>
        <v>0.0002852325</v>
      </c>
      <c r="I59" s="2">
        <v>11.0</v>
      </c>
      <c r="J59" s="21">
        <f t="shared" si="9"/>
        <v>0.0000006639387047</v>
      </c>
      <c r="K59" s="21">
        <f t="shared" si="10"/>
        <v>0.00042042075</v>
      </c>
      <c r="L59" s="21">
        <f t="shared" si="11"/>
        <v>-0.00084702671</v>
      </c>
      <c r="M59" s="21">
        <f t="shared" si="12"/>
        <v>-0.00003576057988</v>
      </c>
    </row>
    <row r="60">
      <c r="A60" s="2">
        <v>16.0</v>
      </c>
      <c r="B60" s="13">
        <v>-0.3261351092</v>
      </c>
      <c r="C60" s="13">
        <v>-0.1611759065</v>
      </c>
      <c r="E60" s="26">
        <f t="shared" si="7"/>
        <v>-0.0037832962</v>
      </c>
      <c r="F60" s="26">
        <f t="shared" si="8"/>
        <v>-0.0034980637</v>
      </c>
      <c r="I60" s="2">
        <v>12.0</v>
      </c>
      <c r="J60" s="21">
        <f t="shared" si="9"/>
        <v>-0.0000003903088059</v>
      </c>
      <c r="K60" s="21">
        <f t="shared" si="10"/>
        <v>-0.00060030095</v>
      </c>
      <c r="L60" s="21">
        <f t="shared" si="11"/>
        <v>0.00093972439</v>
      </c>
      <c r="M60" s="21">
        <f t="shared" si="12"/>
        <v>0.00002318269302</v>
      </c>
    </row>
    <row r="61">
      <c r="A61" s="2">
        <v>17.0</v>
      </c>
      <c r="B61" s="13">
        <v>0.3805727736</v>
      </c>
      <c r="C61" s="13">
        <v>0.1877216857</v>
      </c>
      <c r="E61" s="26">
        <f t="shared" si="7"/>
        <v>0.0051294022</v>
      </c>
      <c r="F61" s="26">
        <f t="shared" si="8"/>
        <v>0.0016313385</v>
      </c>
      <c r="I61" s="2">
        <v>13.0</v>
      </c>
      <c r="J61" s="21">
        <f t="shared" si="9"/>
        <v>0.0000002287945512</v>
      </c>
      <c r="K61" s="21">
        <f t="shared" si="10"/>
        <v>0.00084282135</v>
      </c>
      <c r="L61" s="21">
        <f t="shared" si="11"/>
        <v>-0.00104229201</v>
      </c>
      <c r="M61" s="21">
        <f t="shared" si="12"/>
        <v>-0.00001508033187</v>
      </c>
    </row>
    <row r="62">
      <c r="A62" s="2">
        <v>18.0</v>
      </c>
      <c r="B62" s="13">
        <v>-0.4466064865</v>
      </c>
      <c r="C62" s="13">
        <v>-0.2198462512</v>
      </c>
      <c r="E62" s="26">
        <f t="shared" si="7"/>
        <v>-0.0069139841</v>
      </c>
      <c r="F62" s="26">
        <f t="shared" si="8"/>
        <v>-0.0052826456</v>
      </c>
      <c r="I62" s="2">
        <v>14.0</v>
      </c>
      <c r="J62" s="21">
        <f t="shared" si="9"/>
        <v>-0.0000001339147608</v>
      </c>
      <c r="K62" s="21">
        <f t="shared" si="10"/>
        <v>-0.00116806365</v>
      </c>
      <c r="L62" s="21">
        <f t="shared" si="11"/>
        <v>0.00115526189</v>
      </c>
      <c r="M62" s="21">
        <f t="shared" si="12"/>
        <v>0.000009844054838</v>
      </c>
    </row>
    <row r="63">
      <c r="A63" s="2">
        <v>19.0</v>
      </c>
      <c r="B63" s="13">
        <v>0.5267365713</v>
      </c>
      <c r="C63" s="13">
        <v>0.2587310097</v>
      </c>
      <c r="E63" s="26">
        <f t="shared" si="7"/>
        <v>0.0092745519</v>
      </c>
      <c r="F63" s="26">
        <f t="shared" si="8"/>
        <v>0.0039919063</v>
      </c>
      <c r="I63" s="2">
        <v>15.0</v>
      </c>
      <c r="J63" s="21">
        <f t="shared" si="9"/>
        <v>0.00000007815521928</v>
      </c>
      <c r="K63" s="21">
        <f t="shared" si="10"/>
        <v>0.00160248215</v>
      </c>
      <c r="L63" s="21">
        <f t="shared" si="11"/>
        <v>-0.00127898321</v>
      </c>
      <c r="M63" s="21">
        <f t="shared" si="12"/>
        <v>-0.000006450406515</v>
      </c>
    </row>
    <row r="64">
      <c r="A64" s="2">
        <v>20.0</v>
      </c>
      <c r="B64" s="13">
        <v>-0.6240495714</v>
      </c>
      <c r="C64" s="13">
        <v>-0.3058293794</v>
      </c>
      <c r="E64" s="26">
        <f t="shared" si="7"/>
        <v>-0.0123908126</v>
      </c>
      <c r="F64" s="26">
        <f t="shared" si="8"/>
        <v>-0.0083989063</v>
      </c>
      <c r="I64" s="2">
        <v>16.0</v>
      </c>
      <c r="J64" s="21">
        <f t="shared" si="9"/>
        <v>-0.0000000456242728</v>
      </c>
      <c r="K64" s="21">
        <f t="shared" si="10"/>
        <v>-0.00218081405</v>
      </c>
      <c r="L64" s="21">
        <f t="shared" si="11"/>
        <v>0.00141355709</v>
      </c>
      <c r="M64" s="21">
        <f t="shared" si="12"/>
        <v>0.000004241074506</v>
      </c>
    </row>
    <row r="65">
      <c r="A65" s="2">
        <v>21.0</v>
      </c>
      <c r="B65" s="13">
        <v>0.7423547512</v>
      </c>
      <c r="C65" s="13">
        <v>0.3629286654</v>
      </c>
      <c r="E65" s="26">
        <f t="shared" si="7"/>
        <v>0.0164974204</v>
      </c>
      <c r="F65" s="26">
        <f t="shared" si="8"/>
        <v>0.0080985141</v>
      </c>
      <c r="I65" s="2">
        <v>17.0</v>
      </c>
      <c r="J65" s="21">
        <f t="shared" si="9"/>
        <v>0.0000000265147621</v>
      </c>
      <c r="K65" s="21">
        <f t="shared" si="10"/>
        <v>0.00294858815</v>
      </c>
      <c r="L65" s="21">
        <f t="shared" si="11"/>
        <v>-0.00155873781</v>
      </c>
      <c r="M65" s="21">
        <f t="shared" si="12"/>
        <v>-0.000002799254962</v>
      </c>
    </row>
    <row r="66">
      <c r="A66" s="2">
        <v>22.0</v>
      </c>
      <c r="B66" s="13">
        <v>-0.8863544994</v>
      </c>
      <c r="C66" s="13">
        <v>-0.4322269755</v>
      </c>
      <c r="E66" s="26">
        <f t="shared" si="7"/>
        <v>-0.0219005484</v>
      </c>
      <c r="F66" s="26">
        <f t="shared" si="8"/>
        <v>-0.0138020343</v>
      </c>
      <c r="I66" s="2">
        <v>18.0</v>
      </c>
      <c r="J66" s="21">
        <f t="shared" si="9"/>
        <v>-0.00000001547374077</v>
      </c>
      <c r="K66" s="21">
        <f t="shared" si="10"/>
        <v>-0.00396539595</v>
      </c>
      <c r="L66" s="21">
        <f t="shared" si="11"/>
        <v>0.00171380059</v>
      </c>
      <c r="M66" s="21">
        <f t="shared" si="12"/>
        <v>0.000001852936149</v>
      </c>
    </row>
    <row r="67">
      <c r="A67" s="2">
        <v>23.0</v>
      </c>
      <c r="B67" s="13">
        <v>1.0618567951</v>
      </c>
      <c r="C67" s="13">
        <v>0.5164286935</v>
      </c>
      <c r="E67" s="26">
        <f t="shared" si="7"/>
        <v>0.0289994081</v>
      </c>
      <c r="F67" s="26">
        <f t="shared" si="8"/>
        <v>0.0151973738</v>
      </c>
      <c r="I67" s="2">
        <v>19.0</v>
      </c>
      <c r="J67" s="21">
        <f t="shared" si="9"/>
        <v>0.000000008938163806</v>
      </c>
      <c r="K67" s="21">
        <f t="shared" si="10"/>
        <v>0.00530915595</v>
      </c>
      <c r="L67" s="21">
        <f t="shared" si="11"/>
        <v>-0.00187736721</v>
      </c>
      <c r="M67" s="21">
        <f t="shared" si="12"/>
        <v>-0.000001231459189</v>
      </c>
    </row>
    <row r="68">
      <c r="A68" s="2">
        <v>24.0</v>
      </c>
      <c r="B68" s="13">
        <v>-1.2760400307</v>
      </c>
      <c r="C68" s="13">
        <v>-0.6188629206</v>
      </c>
      <c r="E68" s="26">
        <f t="shared" si="7"/>
        <v>-0.0383141895</v>
      </c>
      <c r="F68" s="26">
        <f t="shared" si="8"/>
        <v>-0.0231168157</v>
      </c>
      <c r="I68" s="2">
        <v>20.0</v>
      </c>
      <c r="J68" s="21">
        <f t="shared" si="9"/>
        <v>-0.000000005243098193</v>
      </c>
      <c r="K68" s="21">
        <f t="shared" si="10"/>
        <v>-0.00708165665</v>
      </c>
      <c r="L68" s="21">
        <f t="shared" si="11"/>
        <v>0.00204717799</v>
      </c>
      <c r="M68" s="21">
        <f t="shared" si="12"/>
        <v>0.0000008199941403</v>
      </c>
    </row>
    <row r="69">
      <c r="A69" s="2">
        <v>25.0</v>
      </c>
      <c r="B69" s="13">
        <v>1.5377831334</v>
      </c>
      <c r="C69" s="13">
        <v>0.7436304063</v>
      </c>
      <c r="E69" s="26">
        <f t="shared" si="7"/>
        <v>0.0505223208</v>
      </c>
      <c r="F69" s="26">
        <f t="shared" si="8"/>
        <v>0.0274055051</v>
      </c>
      <c r="I69" s="2">
        <v>21.0</v>
      </c>
      <c r="J69" s="21">
        <f t="shared" si="9"/>
        <v>0.000000003001433514</v>
      </c>
      <c r="K69" s="21">
        <f t="shared" si="10"/>
        <v>0.00941576375</v>
      </c>
      <c r="L69" s="21">
        <f t="shared" si="11"/>
        <v>-0.00221980391</v>
      </c>
      <c r="M69" s="21">
        <f t="shared" si="12"/>
        <v>-0.0000005485550173</v>
      </c>
    </row>
    <row r="70">
      <c r="A70" s="2">
        <v>26.0</v>
      </c>
      <c r="B70" s="13">
        <v>-1.8580772279</v>
      </c>
      <c r="C70" s="13">
        <v>-0.8957858595</v>
      </c>
      <c r="E70" s="26">
        <f t="shared" si="7"/>
        <v>-0.0665055089</v>
      </c>
      <c r="F70" s="26">
        <f t="shared" si="8"/>
        <v>-0.0391000038</v>
      </c>
      <c r="I70" s="2">
        <v>22.0</v>
      </c>
      <c r="J70" s="21">
        <f t="shared" si="9"/>
        <v>-0.000000001770107002</v>
      </c>
      <c r="K70" s="21">
        <f t="shared" si="10"/>
        <v>-0.01248478465</v>
      </c>
      <c r="L70" s="21">
        <f t="shared" si="11"/>
        <v>0.00239027089</v>
      </c>
      <c r="M70" s="21">
        <f t="shared" si="12"/>
        <v>0.0000003670201273</v>
      </c>
    </row>
    <row r="71">
      <c r="A71" s="2">
        <v>27.0</v>
      </c>
      <c r="B71" s="13">
        <v>2.2505392229</v>
      </c>
      <c r="C71" s="13">
        <v>1.0815642375</v>
      </c>
      <c r="E71" s="26">
        <f t="shared" si="7"/>
        <v>0.0874107479</v>
      </c>
      <c r="F71" s="26">
        <f t="shared" si="8"/>
        <v>0.0483107441</v>
      </c>
      <c r="I71" s="2">
        <v>23.0</v>
      </c>
      <c r="J71" s="21">
        <f t="shared" si="9"/>
        <v>0.0000000009950020046</v>
      </c>
      <c r="K71" s="21">
        <f t="shared" si="10"/>
        <v>0.01651462345</v>
      </c>
      <c r="L71" s="21">
        <f t="shared" si="11"/>
        <v>-0.00255159241</v>
      </c>
      <c r="M71" s="21">
        <f t="shared" si="12"/>
        <v>-0.0000002471159542</v>
      </c>
    </row>
    <row r="72">
      <c r="A72" s="2">
        <v>28.0</v>
      </c>
      <c r="B72" s="13">
        <v>-2.7320528906</v>
      </c>
      <c r="C72" s="13">
        <v>-1.3086617379</v>
      </c>
      <c r="E72" s="26">
        <f t="shared" si="7"/>
        <v>-0.1147294148</v>
      </c>
      <c r="F72" s="26">
        <f t="shared" si="8"/>
        <v>-0.0664186707</v>
      </c>
      <c r="I72" s="2">
        <v>24.0</v>
      </c>
      <c r="J72" s="21">
        <f t="shared" si="9"/>
        <v>-0.0000000006064429535</v>
      </c>
      <c r="K72" s="21">
        <f t="shared" si="10"/>
        <v>-0.02179956605</v>
      </c>
      <c r="L72" s="21">
        <f t="shared" si="11"/>
        <v>0.00269416279</v>
      </c>
      <c r="M72" s="21">
        <f t="shared" si="12"/>
        <v>0.0000001659169311</v>
      </c>
    </row>
    <row r="73">
      <c r="A73" s="2">
        <v>29.0</v>
      </c>
      <c r="B73" s="13">
        <v>3.3235695342</v>
      </c>
      <c r="C73" s="13">
        <v>1.5865848707</v>
      </c>
      <c r="E73" s="26">
        <f t="shared" si="7"/>
        <v>0.1503997928</v>
      </c>
      <c r="F73" s="26">
        <f t="shared" si="8"/>
        <v>0.0839811221</v>
      </c>
      <c r="I73" s="2">
        <v>25.0</v>
      </c>
      <c r="J73" s="21">
        <f t="shared" si="9"/>
        <v>0.0000000003205754087</v>
      </c>
      <c r="K73" s="21">
        <f t="shared" si="10"/>
        <v>0.02872275475</v>
      </c>
      <c r="L73" s="21">
        <f t="shared" si="11"/>
        <v>-0.00280500631</v>
      </c>
      <c r="M73" s="21">
        <f t="shared" si="12"/>
        <v>-0.000000112508052</v>
      </c>
    </row>
    <row r="74">
      <c r="A74" s="2">
        <v>30.0</v>
      </c>
      <c r="B74" s="13">
        <v>-4.0511085284</v>
      </c>
      <c r="C74" s="13">
        <v>-1.9270843062</v>
      </c>
      <c r="E74" s="26">
        <f t="shared" si="7"/>
        <v>-0.196939916</v>
      </c>
      <c r="F74" s="26">
        <f t="shared" si="8"/>
        <v>-0.1129587939</v>
      </c>
      <c r="I74" s="2">
        <v>26.0</v>
      </c>
      <c r="J74" s="21">
        <f t="shared" si="9"/>
        <v>-0.0000000002157990421</v>
      </c>
      <c r="K74" s="21">
        <f t="shared" si="10"/>
        <v>-0.03778275415</v>
      </c>
      <c r="L74" s="21">
        <f t="shared" si="11"/>
        <v>0.00286681369</v>
      </c>
      <c r="M74" s="21">
        <f t="shared" si="12"/>
        <v>0.00000007559709454</v>
      </c>
    </row>
    <row r="75">
      <c r="A75" s="2">
        <v>31.0</v>
      </c>
      <c r="B75" s="13">
        <v>4.9470083307</v>
      </c>
      <c r="C75" s="13">
        <v>2.344694333</v>
      </c>
      <c r="E75" s="26">
        <f t="shared" si="7"/>
        <v>0.2576196647</v>
      </c>
      <c r="F75" s="26">
        <f t="shared" si="8"/>
        <v>0.1446608708</v>
      </c>
      <c r="I75" s="2">
        <v>27.0</v>
      </c>
      <c r="J75" s="21">
        <f t="shared" si="9"/>
        <v>0</v>
      </c>
      <c r="K75" s="21">
        <f t="shared" si="10"/>
        <v>0.04962799375</v>
      </c>
      <c r="L75" s="21">
        <f t="shared" si="11"/>
        <v>-0.00285674491</v>
      </c>
      <c r="M75" s="21">
        <f t="shared" si="12"/>
        <v>-0.00000005175445077</v>
      </c>
    </row>
    <row r="76">
      <c r="A76" s="2">
        <v>32.0</v>
      </c>
      <c r="B76" s="13">
        <v>-6.0514915327</v>
      </c>
      <c r="C76" s="13">
        <v>-2.8574039408</v>
      </c>
      <c r="E76" s="26">
        <f t="shared" si="7"/>
        <v>-0.3366836511</v>
      </c>
      <c r="F76" s="26">
        <f t="shared" si="8"/>
        <v>-0.1920227803</v>
      </c>
      <c r="I76" s="2">
        <v>28.0</v>
      </c>
      <c r="J76" s="21">
        <f t="shared" si="9"/>
        <v>0</v>
      </c>
      <c r="K76" s="21">
        <f t="shared" si="10"/>
        <v>-0.06510142105</v>
      </c>
      <c r="L76" s="21">
        <f t="shared" si="11"/>
        <v>0.00274491279</v>
      </c>
      <c r="M76" s="21">
        <f t="shared" si="12"/>
        <v>0.0000000346357932</v>
      </c>
    </row>
    <row r="77">
      <c r="A77" s="2">
        <v>33.0</v>
      </c>
      <c r="B77" s="13">
        <v>7.4146238486</v>
      </c>
      <c r="C77" s="13">
        <v>3.4874920158</v>
      </c>
      <c r="E77" s="26">
        <f t="shared" si="7"/>
        <v>0.439639817</v>
      </c>
      <c r="F77" s="26">
        <f t="shared" si="8"/>
        <v>0.2476170367</v>
      </c>
      <c r="I77" s="2">
        <v>29.0</v>
      </c>
      <c r="J77" s="21">
        <f t="shared" si="9"/>
        <v>0</v>
      </c>
      <c r="K77" s="21">
        <f t="shared" si="10"/>
        <v>0.08529837175</v>
      </c>
      <c r="L77" s="21">
        <f t="shared" si="11"/>
        <v>-0.00249249421</v>
      </c>
      <c r="M77" s="21">
        <f t="shared" si="12"/>
        <v>-0.00000002407684842</v>
      </c>
    </row>
    <row r="78">
      <c r="A78" s="2">
        <v>34.0</v>
      </c>
      <c r="B78" s="13">
        <v>-9.0987675112</v>
      </c>
      <c r="C78" s="13">
        <v>-4.2625672395</v>
      </c>
      <c r="E78" s="26">
        <f t="shared" si="7"/>
        <v>-0.5736330322</v>
      </c>
      <c r="F78" s="26">
        <f t="shared" si="8"/>
        <v>-0.3260159955</v>
      </c>
      <c r="I78" s="2">
        <v>30.0</v>
      </c>
      <c r="J78" s="21">
        <f t="shared" si="9"/>
        <v>0</v>
      </c>
      <c r="K78" s="21">
        <f t="shared" si="10"/>
        <v>-0.1116415443</v>
      </c>
      <c r="L78" s="21">
        <f t="shared" si="11"/>
        <v>0.00204935589</v>
      </c>
      <c r="M78" s="21">
        <f t="shared" si="12"/>
        <v>0.00000001584028422</v>
      </c>
    </row>
    <row r="79">
      <c r="A79" s="2">
        <v>35.0</v>
      </c>
      <c r="B79" s="13">
        <v>11.1816554562</v>
      </c>
      <c r="C79" s="13">
        <v>5.2168634133</v>
      </c>
      <c r="E79" s="26">
        <f t="shared" si="7"/>
        <v>0.7479286296</v>
      </c>
      <c r="F79" s="26">
        <f t="shared" si="8"/>
        <v>0.4219126341</v>
      </c>
      <c r="I79" s="2">
        <v>31.0</v>
      </c>
      <c r="J79" s="21">
        <f t="shared" si="9"/>
        <v>0</v>
      </c>
      <c r="K79" s="21">
        <f t="shared" si="10"/>
        <v>0.1459781205</v>
      </c>
      <c r="L79" s="21">
        <f t="shared" si="11"/>
        <v>-0.00135110231</v>
      </c>
      <c r="M79" s="21">
        <f t="shared" si="12"/>
        <v>-0.00000001141809162</v>
      </c>
    </row>
    <row r="80">
      <c r="A80" s="2">
        <v>36.0</v>
      </c>
      <c r="B80" s="13">
        <v>-13.7602453398</v>
      </c>
      <c r="C80" s="13">
        <v>-6.3928536236</v>
      </c>
      <c r="E80" s="26">
        <f t="shared" si="7"/>
        <v>-0.9745380926</v>
      </c>
      <c r="F80" s="26">
        <f t="shared" si="8"/>
        <v>-0.5526254585</v>
      </c>
      <c r="I80" s="2">
        <v>32.0</v>
      </c>
      <c r="J80" s="21">
        <f t="shared" si="9"/>
        <v>0</v>
      </c>
      <c r="K80" s="21">
        <f t="shared" si="10"/>
        <v>-0.1907055307</v>
      </c>
      <c r="L80" s="21">
        <f t="shared" si="11"/>
        <v>0.00031537679</v>
      </c>
      <c r="M80" s="21">
        <f t="shared" si="12"/>
        <v>0.0000000071992235</v>
      </c>
    </row>
    <row r="81">
      <c r="A81" s="2">
        <v>37.0</v>
      </c>
      <c r="B81" s="13">
        <v>16.9555536192</v>
      </c>
      <c r="C81" s="13">
        <v>7.8432625425</v>
      </c>
      <c r="E81" s="26">
        <f t="shared" si="7"/>
        <v>1.269028534</v>
      </c>
      <c r="F81" s="26">
        <f t="shared" si="8"/>
        <v>0.7164030757</v>
      </c>
      <c r="I81" s="2">
        <v>33.0</v>
      </c>
      <c r="J81" s="21">
        <f t="shared" si="9"/>
        <v>0</v>
      </c>
      <c r="K81" s="21">
        <f t="shared" si="10"/>
        <v>0.2489342863</v>
      </c>
      <c r="L81" s="21">
        <f t="shared" si="11"/>
        <v>0.00116272559</v>
      </c>
      <c r="M81" s="21">
        <f t="shared" si="12"/>
        <v>-0.000000005534969896</v>
      </c>
    </row>
    <row r="82">
      <c r="A82" s="2">
        <v>38.0</v>
      </c>
      <c r="B82" s="13">
        <v>-20.9187218724</v>
      </c>
      <c r="C82" s="13">
        <v>-9.6335760574</v>
      </c>
      <c r="E82" s="26">
        <f t="shared" si="7"/>
        <v>-1.651569758</v>
      </c>
      <c r="F82" s="26">
        <f t="shared" si="8"/>
        <v>-0.9351666819</v>
      </c>
      <c r="I82" s="2">
        <v>34.0</v>
      </c>
      <c r="J82" s="21">
        <f t="shared" si="9"/>
        <v>0</v>
      </c>
      <c r="K82" s="21">
        <f t="shared" si="10"/>
        <v>-0.3246987459</v>
      </c>
      <c r="L82" s="21">
        <f t="shared" si="11"/>
        <v>-0.00321638621</v>
      </c>
      <c r="M82" s="21">
        <f t="shared" si="12"/>
        <v>0.000000003187271546</v>
      </c>
    </row>
    <row r="83">
      <c r="A83" s="2">
        <v>39.0</v>
      </c>
      <c r="B83" s="13">
        <v>25.8386330742</v>
      </c>
      <c r="C83" s="13">
        <v>11.8451723448</v>
      </c>
      <c r="E83" s="26">
        <f t="shared" si="7"/>
        <v>2.148288385</v>
      </c>
      <c r="F83" s="26">
        <f t="shared" si="8"/>
        <v>1.213121703</v>
      </c>
      <c r="I83" s="2">
        <v>35.0</v>
      </c>
      <c r="J83" s="21">
        <f t="shared" si="9"/>
        <v>0</v>
      </c>
      <c r="K83" s="21">
        <f t="shared" si="10"/>
        <v>0.4232298837</v>
      </c>
      <c r="L83" s="21">
        <f t="shared" si="11"/>
        <v>0.00601415849</v>
      </c>
      <c r="M83" s="21">
        <f t="shared" si="12"/>
        <v>-0.00000000280853266</v>
      </c>
    </row>
    <row r="84">
      <c r="A84" s="2">
        <v>40.0</v>
      </c>
      <c r="B84" s="13">
        <v>-31.9514782771</v>
      </c>
      <c r="C84" s="13">
        <v>-14.5792297333</v>
      </c>
      <c r="E84" s="26">
        <f t="shared" si="7"/>
        <v>-2.793018811</v>
      </c>
      <c r="F84" s="26">
        <f t="shared" si="8"/>
        <v>-1.579897108</v>
      </c>
      <c r="I84" s="2">
        <v>36.0</v>
      </c>
      <c r="J84" s="21">
        <f t="shared" si="9"/>
        <v>0</v>
      </c>
      <c r="K84" s="21">
        <f t="shared" si="10"/>
        <v>-0.5513082089</v>
      </c>
      <c r="L84" s="21">
        <f t="shared" si="11"/>
        <v>-0.00976879771</v>
      </c>
      <c r="M84" s="21">
        <f t="shared" si="12"/>
        <v>0.000000001299371897</v>
      </c>
    </row>
    <row r="85">
      <c r="I85" s="2">
        <v>37.0</v>
      </c>
      <c r="J85" s="21">
        <f t="shared" si="9"/>
        <v>0</v>
      </c>
      <c r="K85" s="21">
        <f t="shared" si="10"/>
        <v>0.7177203253</v>
      </c>
      <c r="L85" s="21">
        <f t="shared" si="11"/>
        <v>0.01474818849</v>
      </c>
      <c r="M85" s="21">
        <f t="shared" si="12"/>
        <v>-0.00000000152484184</v>
      </c>
    </row>
    <row r="86">
      <c r="A86" s="1" t="s">
        <v>84</v>
      </c>
      <c r="I86" s="2">
        <v>38.0</v>
      </c>
      <c r="J86" s="21">
        <f t="shared" si="9"/>
        <v>0</v>
      </c>
      <c r="K86" s="21">
        <f t="shared" si="10"/>
        <v>-0.9338494323</v>
      </c>
      <c r="L86" s="21">
        <f t="shared" si="11"/>
        <v>-0.02128890371</v>
      </c>
      <c r="M86" s="21">
        <f t="shared" si="12"/>
        <v>0.0000000004744438297</v>
      </c>
    </row>
    <row r="87">
      <c r="A87" s="1" t="s">
        <v>5</v>
      </c>
      <c r="B87" s="3" t="s">
        <v>6</v>
      </c>
      <c r="C87" s="3" t="s">
        <v>7</v>
      </c>
      <c r="E87" s="3" t="s">
        <v>59</v>
      </c>
      <c r="F87" s="3" t="s">
        <v>60</v>
      </c>
      <c r="I87" s="2">
        <v>39.0</v>
      </c>
      <c r="J87" s="21">
        <f t="shared" si="9"/>
        <v>0</v>
      </c>
      <c r="K87" s="21">
        <f t="shared" si="10"/>
        <v>1.214438952</v>
      </c>
      <c r="L87" s="21">
        <f t="shared" si="11"/>
        <v>0.02981297139</v>
      </c>
      <c r="M87" s="21">
        <f t="shared" si="12"/>
        <v>-0.0000000008648728088</v>
      </c>
    </row>
    <row r="88">
      <c r="A88" s="2">
        <v>2.0</v>
      </c>
      <c r="B88" s="13">
        <v>-0.8097022853</v>
      </c>
      <c r="C88" s="13">
        <v>-0.4042473376</v>
      </c>
      <c r="E88" s="28">
        <f t="shared" ref="E88:E126" si="13">B88-2*C88</f>
        <v>-0.0012076101</v>
      </c>
      <c r="F88" s="28">
        <f>E88</f>
        <v>-0.0012076101</v>
      </c>
      <c r="I88" s="2">
        <v>40.0</v>
      </c>
      <c r="J88" s="21">
        <f t="shared" si="9"/>
        <v>0</v>
      </c>
      <c r="K88" s="21">
        <f t="shared" si="10"/>
        <v>-1.578579858</v>
      </c>
      <c r="L88" s="21">
        <f t="shared" si="11"/>
        <v>-0.04084862421</v>
      </c>
      <c r="M88" s="21">
        <f t="shared" si="12"/>
        <v>0</v>
      </c>
    </row>
    <row r="89">
      <c r="A89" s="2">
        <v>3.0</v>
      </c>
      <c r="B89" s="13">
        <v>0.2686862194</v>
      </c>
      <c r="C89" s="13">
        <v>0.1344209998</v>
      </c>
      <c r="E89" s="28">
        <f t="shared" si="13"/>
        <v>-0.0001557802</v>
      </c>
      <c r="F89" s="28">
        <f t="shared" ref="F89:F126" si="14">SUM(E$88:E89)</f>
        <v>-0.0013633903</v>
      </c>
    </row>
    <row r="90">
      <c r="A90" s="2">
        <v>4.0</v>
      </c>
      <c r="B90" s="13">
        <v>-0.1639585057</v>
      </c>
      <c r="C90" s="13">
        <v>-0.0822673324</v>
      </c>
      <c r="E90" s="28">
        <f t="shared" si="13"/>
        <v>0.0005761591</v>
      </c>
      <c r="F90" s="28">
        <f t="shared" si="14"/>
        <v>-0.0007872312</v>
      </c>
    </row>
    <row r="91">
      <c r="A91" s="2">
        <v>5.0</v>
      </c>
      <c r="B91" s="13">
        <v>0.1279067255</v>
      </c>
      <c r="C91" s="13">
        <v>0.0643475711</v>
      </c>
      <c r="E91" s="28">
        <f t="shared" si="13"/>
        <v>-0.0007884167</v>
      </c>
      <c r="F91" s="28">
        <f t="shared" si="14"/>
        <v>-0.0015756479</v>
      </c>
    </row>
    <row r="92">
      <c r="A92" s="2">
        <v>6.0</v>
      </c>
      <c r="B92" s="13">
        <v>-0.1119375327</v>
      </c>
      <c r="C92" s="13">
        <v>-0.0564349563</v>
      </c>
      <c r="E92" s="28">
        <f t="shared" si="13"/>
        <v>0.0009323799</v>
      </c>
      <c r="F92" s="28">
        <f t="shared" si="14"/>
        <v>-0.000643268</v>
      </c>
    </row>
    <row r="93">
      <c r="A93" s="2">
        <v>7.0</v>
      </c>
      <c r="B93" s="13">
        <v>0.1044238948</v>
      </c>
      <c r="C93" s="13">
        <v>0.0527398401</v>
      </c>
      <c r="E93" s="28">
        <f t="shared" si="13"/>
        <v>-0.0010557854</v>
      </c>
      <c r="F93" s="28">
        <f t="shared" si="14"/>
        <v>-0.0016990534</v>
      </c>
    </row>
    <row r="94">
      <c r="A94" s="2">
        <v>8.0</v>
      </c>
      <c r="B94" s="13">
        <v>-0.1014698607</v>
      </c>
      <c r="C94" s="13">
        <v>-0.0513240415</v>
      </c>
      <c r="E94" s="28">
        <f t="shared" si="13"/>
        <v>0.0011782223</v>
      </c>
      <c r="F94" s="28">
        <f t="shared" si="14"/>
        <v>-0.0005208311</v>
      </c>
    </row>
    <row r="95">
      <c r="A95" s="2">
        <v>9.0</v>
      </c>
      <c r="B95" s="13">
        <v>0.1014754855</v>
      </c>
      <c r="C95" s="13">
        <v>0.0513920849</v>
      </c>
      <c r="E95" s="28">
        <f t="shared" si="13"/>
        <v>-0.0013086843</v>
      </c>
      <c r="F95" s="28">
        <f t="shared" si="14"/>
        <v>-0.0018295154</v>
      </c>
    </row>
    <row r="96">
      <c r="A96" s="2">
        <v>10.0</v>
      </c>
      <c r="B96" s="13">
        <v>-0.1037041469</v>
      </c>
      <c r="C96" s="13">
        <v>-0.0525779972</v>
      </c>
      <c r="E96" s="28">
        <f t="shared" si="13"/>
        <v>0.0014518475</v>
      </c>
      <c r="F96" s="28">
        <f t="shared" si="14"/>
        <v>-0.0003776679</v>
      </c>
    </row>
    <row r="97">
      <c r="A97" s="2">
        <v>11.0</v>
      </c>
      <c r="B97" s="13">
        <v>0.1078075076</v>
      </c>
      <c r="C97" s="13">
        <v>0.0547090244</v>
      </c>
      <c r="E97" s="28">
        <f t="shared" si="13"/>
        <v>-0.0016105412</v>
      </c>
      <c r="F97" s="28">
        <f t="shared" si="14"/>
        <v>-0.0019882091</v>
      </c>
    </row>
    <row r="98">
      <c r="A98" s="2">
        <v>12.0</v>
      </c>
      <c r="B98" s="13">
        <v>-0.1136405669</v>
      </c>
      <c r="C98" s="13">
        <v>-0.057713659</v>
      </c>
      <c r="E98" s="28">
        <f t="shared" si="13"/>
        <v>0.0017867511</v>
      </c>
      <c r="F98" s="28">
        <f t="shared" si="14"/>
        <v>-0.000201458</v>
      </c>
    </row>
    <row r="99">
      <c r="A99" s="2">
        <v>13.0</v>
      </c>
      <c r="B99" s="13">
        <v>0.1211809802</v>
      </c>
      <c r="C99" s="13">
        <v>0.0615814983</v>
      </c>
      <c r="E99" s="28">
        <f t="shared" si="13"/>
        <v>-0.0019820164</v>
      </c>
      <c r="F99" s="28">
        <f t="shared" si="14"/>
        <v>-0.0021834744</v>
      </c>
    </row>
    <row r="100">
      <c r="A100" s="2">
        <v>14.0</v>
      </c>
      <c r="B100" s="13">
        <v>-0.1304913035</v>
      </c>
      <c r="C100" s="13">
        <v>-0.0663444287</v>
      </c>
      <c r="E100" s="28">
        <f t="shared" si="13"/>
        <v>0.0021975539</v>
      </c>
      <c r="F100" s="28">
        <f t="shared" si="14"/>
        <v>0.0000140795</v>
      </c>
    </row>
    <row r="101">
      <c r="A101" s="2">
        <v>15.0</v>
      </c>
      <c r="B101" s="13">
        <v>0.1417011103</v>
      </c>
      <c r="C101" s="13">
        <v>0.0720676777</v>
      </c>
      <c r="E101" s="28">
        <f t="shared" si="13"/>
        <v>-0.0024342451</v>
      </c>
      <c r="F101" s="28">
        <f t="shared" si="14"/>
        <v>-0.0024201656</v>
      </c>
    </row>
    <row r="102">
      <c r="A102" s="2">
        <v>16.0</v>
      </c>
      <c r="B102" s="13">
        <v>-0.1549993957</v>
      </c>
      <c r="C102" s="13">
        <v>-0.078845968</v>
      </c>
      <c r="E102" s="28">
        <f t="shared" si="13"/>
        <v>0.0026925403</v>
      </c>
      <c r="F102" s="28">
        <f t="shared" si="14"/>
        <v>0.0002723747</v>
      </c>
    </row>
    <row r="103">
      <c r="A103" s="2">
        <v>17.0</v>
      </c>
      <c r="B103" s="13">
        <v>0.1706329567</v>
      </c>
      <c r="C103" s="13">
        <v>0.0868026258</v>
      </c>
      <c r="E103" s="28">
        <f t="shared" si="13"/>
        <v>-0.0029722949</v>
      </c>
      <c r="F103" s="28">
        <f t="shared" si="14"/>
        <v>-0.0026999202</v>
      </c>
    </row>
    <row r="104">
      <c r="A104" s="2">
        <v>18.0</v>
      </c>
      <c r="B104" s="13">
        <v>-0.1889087146</v>
      </c>
      <c r="C104" s="13">
        <v>-0.0960906265</v>
      </c>
      <c r="E104" s="28">
        <f t="shared" si="13"/>
        <v>0.0032725384</v>
      </c>
      <c r="F104" s="28">
        <f t="shared" si="14"/>
        <v>0.0005726182</v>
      </c>
    </row>
    <row r="105">
      <c r="A105" s="2">
        <v>19.0</v>
      </c>
      <c r="B105" s="13">
        <v>0.2101990164</v>
      </c>
      <c r="C105" s="13">
        <v>0.1068950921</v>
      </c>
      <c r="E105" s="28">
        <f t="shared" si="13"/>
        <v>-0.0035911678</v>
      </c>
      <c r="F105" s="28">
        <f t="shared" si="14"/>
        <v>-0.0030185496</v>
      </c>
    </row>
    <row r="106">
      <c r="A106" s="2">
        <v>20.0</v>
      </c>
      <c r="B106" s="13">
        <v>-0.2349495048</v>
      </c>
      <c r="C106" s="13">
        <v>-0.119437025</v>
      </c>
      <c r="E106" s="28">
        <f t="shared" si="13"/>
        <v>0.0039245452</v>
      </c>
      <c r="F106" s="28">
        <f t="shared" si="14"/>
        <v>0.0009059956</v>
      </c>
    </row>
    <row r="107">
      <c r="A107" s="2">
        <v>21.0</v>
      </c>
      <c r="B107" s="13">
        <v>0.2636894579</v>
      </c>
      <c r="C107" s="13">
        <v>0.1339782199</v>
      </c>
      <c r="E107" s="28">
        <f t="shared" si="13"/>
        <v>-0.0042669819</v>
      </c>
      <c r="F107" s="28">
        <f t="shared" si="14"/>
        <v>-0.0033609863</v>
      </c>
    </row>
    <row r="108">
      <c r="A108" s="2">
        <v>22.0</v>
      </c>
      <c r="B108" s="13">
        <v>-0.2970447034</v>
      </c>
      <c r="C108" s="13">
        <v>-0.1508273891</v>
      </c>
      <c r="E108" s="28">
        <f t="shared" si="13"/>
        <v>0.0046100748</v>
      </c>
      <c r="F108" s="28">
        <f t="shared" si="14"/>
        <v>0.0012490885</v>
      </c>
    </row>
    <row r="109">
      <c r="A109" s="2">
        <v>23.0</v>
      </c>
      <c r="B109" s="13">
        <v>0.3357533579</v>
      </c>
      <c r="C109" s="13">
        <v>0.1703476106</v>
      </c>
      <c r="E109" s="28">
        <f t="shared" si="13"/>
        <v>-0.0049418633</v>
      </c>
      <c r="F109" s="28">
        <f t="shared" si="14"/>
        <v>-0.0036927748</v>
      </c>
    </row>
    <row r="110">
      <c r="A110" s="2">
        <v>24.0</v>
      </c>
      <c r="B110" s="13">
        <v>-0.3806847666</v>
      </c>
      <c r="C110" s="13">
        <v>-0.1929652609</v>
      </c>
      <c r="E110" s="28">
        <f t="shared" si="13"/>
        <v>0.0052457552</v>
      </c>
      <c r="F110" s="28">
        <f t="shared" si="14"/>
        <v>0.0015529804</v>
      </c>
    </row>
    <row r="111">
      <c r="A111" s="2">
        <v>25.0</v>
      </c>
      <c r="B111" s="13">
        <v>0.4328621405</v>
      </c>
      <c r="C111" s="13">
        <v>0.2191806548</v>
      </c>
      <c r="E111" s="28">
        <f t="shared" si="13"/>
        <v>-0.0054991691</v>
      </c>
      <c r="F111" s="28">
        <f t="shared" si="14"/>
        <v>-0.0039461887</v>
      </c>
    </row>
    <row r="112">
      <c r="A112" s="2">
        <v>26.0</v>
      </c>
      <c r="B112" s="13">
        <v>-0.4934895082</v>
      </c>
      <c r="C112" s="13">
        <v>-0.2495806641</v>
      </c>
      <c r="E112" s="28">
        <f t="shared" si="13"/>
        <v>0.00567182</v>
      </c>
      <c r="F112" s="28">
        <f t="shared" si="14"/>
        <v>0.0017256313</v>
      </c>
    </row>
    <row r="113">
      <c r="A113" s="2">
        <v>27.0</v>
      </c>
      <c r="B113" s="13">
        <v>0.563983744</v>
      </c>
      <c r="C113" s="13">
        <v>0.2848536513</v>
      </c>
      <c r="E113" s="28">
        <f t="shared" si="13"/>
        <v>-0.0057235586</v>
      </c>
      <c r="F113" s="28">
        <f t="shared" si="14"/>
        <v>-0.0039979273</v>
      </c>
    </row>
    <row r="114">
      <c r="A114" s="2">
        <v>28.0</v>
      </c>
      <c r="B114" s="13">
        <v>-0.6460125835</v>
      </c>
      <c r="C114" s="13">
        <v>-0.3258071206</v>
      </c>
      <c r="E114" s="28">
        <f t="shared" si="13"/>
        <v>0.0056016577</v>
      </c>
      <c r="F114" s="28">
        <f t="shared" si="14"/>
        <v>0.0016037304</v>
      </c>
    </row>
    <row r="115">
      <c r="A115" s="2">
        <v>29.0</v>
      </c>
      <c r="B115" s="13">
        <v>0.7415397284</v>
      </c>
      <c r="C115" s="13">
        <v>0.3733885677</v>
      </c>
      <c r="E115" s="28">
        <f t="shared" si="13"/>
        <v>-0.005237407</v>
      </c>
      <c r="F115" s="28">
        <f t="shared" si="14"/>
        <v>-0.0036336766</v>
      </c>
    </row>
    <row r="116">
      <c r="A116" s="2">
        <v>30.0</v>
      </c>
      <c r="B116" s="13">
        <v>-0.8528783529</v>
      </c>
      <c r="C116" s="13">
        <v>-0.4287101015</v>
      </c>
      <c r="E116" s="28">
        <f t="shared" si="13"/>
        <v>0.0045418501</v>
      </c>
      <c r="F116" s="28">
        <f t="shared" si="14"/>
        <v>0.0009081735</v>
      </c>
    </row>
    <row r="117">
      <c r="A117" s="2">
        <v>31.0</v>
      </c>
      <c r="B117" s="13">
        <v>0.9827545814</v>
      </c>
      <c r="C117" s="13">
        <v>0.4930775198</v>
      </c>
      <c r="E117" s="28">
        <f t="shared" si="13"/>
        <v>-0.0034004582</v>
      </c>
      <c r="F117" s="28">
        <f t="shared" si="14"/>
        <v>-0.0024922847</v>
      </c>
    </row>
    <row r="118">
      <c r="A118" s="2">
        <v>32.0</v>
      </c>
      <c r="B118" s="13">
        <v>-1.1343828113</v>
      </c>
      <c r="C118" s="13">
        <v>-0.5680246452</v>
      </c>
      <c r="E118" s="28">
        <f t="shared" si="13"/>
        <v>0.0016664791</v>
      </c>
      <c r="F118" s="28">
        <f t="shared" si="14"/>
        <v>-0.0008258056</v>
      </c>
    </row>
    <row r="119">
      <c r="A119" s="2">
        <v>33.0</v>
      </c>
      <c r="B119" s="13">
        <v>1.3115551134</v>
      </c>
      <c r="C119" s="13">
        <v>0.6553538823</v>
      </c>
      <c r="E119" s="28">
        <f t="shared" si="13"/>
        <v>0.0008473488</v>
      </c>
      <c r="F119" s="28">
        <f t="shared" si="14"/>
        <v>0.0000215432</v>
      </c>
    </row>
    <row r="120">
      <c r="A120" s="2">
        <v>34.0</v>
      </c>
      <c r="B120" s="13">
        <v>-1.5187473756</v>
      </c>
      <c r="C120" s="13">
        <v>-0.7571841319</v>
      </c>
      <c r="E120" s="28">
        <f t="shared" si="13"/>
        <v>-0.0043791118</v>
      </c>
      <c r="F120" s="28">
        <f t="shared" si="14"/>
        <v>-0.0043575686</v>
      </c>
    </row>
    <row r="121">
      <c r="A121" s="2">
        <v>35.0</v>
      </c>
      <c r="B121" s="13">
        <v>1.7612453677</v>
      </c>
      <c r="C121" s="13">
        <v>0.8760074115</v>
      </c>
      <c r="E121" s="28">
        <f t="shared" si="13"/>
        <v>0.0092305447</v>
      </c>
      <c r="F121" s="28">
        <f t="shared" si="14"/>
        <v>0.0048729761</v>
      </c>
    </row>
    <row r="122">
      <c r="A122" s="2">
        <v>36.0</v>
      </c>
      <c r="B122" s="13">
        <v>-2.0452945186</v>
      </c>
      <c r="C122" s="13">
        <v>-1.0147557812</v>
      </c>
      <c r="E122" s="28">
        <f t="shared" si="13"/>
        <v>-0.0157829562</v>
      </c>
      <c r="F122" s="28">
        <f t="shared" si="14"/>
        <v>-0.0109099801</v>
      </c>
    </row>
    <row r="123">
      <c r="A123" s="2">
        <v>37.0</v>
      </c>
      <c r="B123" s="13">
        <v>2.37827793</v>
      </c>
      <c r="C123" s="13">
        <v>1.1768804719</v>
      </c>
      <c r="E123" s="28">
        <f t="shared" si="13"/>
        <v>0.0245169862</v>
      </c>
      <c r="F123" s="28">
        <f t="shared" si="14"/>
        <v>0.0136070061</v>
      </c>
    </row>
    <row r="124">
      <c r="A124" s="2">
        <v>38.0</v>
      </c>
      <c r="B124" s="13">
        <v>-2.768928027</v>
      </c>
      <c r="C124" s="13">
        <v>-1.3664454674</v>
      </c>
      <c r="E124" s="28">
        <f t="shared" si="13"/>
        <v>-0.0360370922</v>
      </c>
      <c r="F124" s="28">
        <f t="shared" si="14"/>
        <v>-0.0224300861</v>
      </c>
    </row>
    <row r="125">
      <c r="A125" s="2">
        <v>39.0</v>
      </c>
      <c r="B125" s="13">
        <v>3.2275782907</v>
      </c>
      <c r="C125" s="13">
        <v>1.5882382078</v>
      </c>
      <c r="E125" s="28">
        <f t="shared" si="13"/>
        <v>0.0511018751</v>
      </c>
      <c r="F125" s="28">
        <f t="shared" si="14"/>
        <v>0.028671789</v>
      </c>
    </row>
    <row r="126">
      <c r="A126" s="2">
        <v>40.0</v>
      </c>
      <c r="B126" s="13">
        <v>-3.7664627698</v>
      </c>
      <c r="C126" s="13">
        <v>-1.8479005871</v>
      </c>
      <c r="E126" s="28">
        <f t="shared" si="13"/>
        <v>-0.0706615956</v>
      </c>
      <c r="F126" s="28">
        <f t="shared" si="14"/>
        <v>-0.0419898066</v>
      </c>
    </row>
    <row r="128">
      <c r="A128" s="1" t="s">
        <v>85</v>
      </c>
    </row>
    <row r="129">
      <c r="A129" s="1" t="s">
        <v>5</v>
      </c>
      <c r="B129" s="3" t="s">
        <v>6</v>
      </c>
      <c r="C129" s="3" t="s">
        <v>7</v>
      </c>
      <c r="E129" s="3" t="s">
        <v>59</v>
      </c>
      <c r="F129" s="3" t="s">
        <v>60</v>
      </c>
    </row>
    <row r="130">
      <c r="A130" s="2">
        <v>2.0</v>
      </c>
      <c r="B130" s="17">
        <v>-0.1626636759</v>
      </c>
      <c r="C130" s="17">
        <v>-0.0771002498</v>
      </c>
      <c r="D130" s="29"/>
      <c r="E130" s="28">
        <f t="shared" ref="E130:E168" si="15">B130-2*C130</f>
        <v>-0.0084631763</v>
      </c>
      <c r="F130" s="28">
        <f>E130</f>
        <v>-0.0084631763</v>
      </c>
    </row>
    <row r="131">
      <c r="A131" s="2">
        <v>3.0</v>
      </c>
      <c r="B131" s="17">
        <v>0.0287014988</v>
      </c>
      <c r="C131" s="17">
        <v>0.0149382986</v>
      </c>
      <c r="D131" s="29"/>
      <c r="E131" s="28">
        <f t="shared" si="15"/>
        <v>-0.0011750984</v>
      </c>
      <c r="F131" s="28">
        <f t="shared" ref="F131:F168" si="16">SUM(E$130:E131)</f>
        <v>-0.0096382747</v>
      </c>
    </row>
    <row r="132">
      <c r="A132" s="2">
        <v>4.0</v>
      </c>
      <c r="B132" s="17">
        <v>-0.0077371525</v>
      </c>
      <c r="C132" s="17">
        <v>-0.0046459045</v>
      </c>
      <c r="D132" s="29"/>
      <c r="E132" s="28">
        <f t="shared" si="15"/>
        <v>0.0015546565</v>
      </c>
      <c r="F132" s="28">
        <f t="shared" si="16"/>
        <v>-0.0080836182</v>
      </c>
    </row>
    <row r="133">
      <c r="A133" s="2">
        <v>5.0</v>
      </c>
      <c r="B133" s="17">
        <v>0.002570347</v>
      </c>
      <c r="C133" s="17">
        <v>0.001868458</v>
      </c>
      <c r="D133" s="29"/>
      <c r="E133" s="28">
        <f t="shared" si="15"/>
        <v>-0.001166569</v>
      </c>
      <c r="F133" s="28">
        <f t="shared" si="16"/>
        <v>-0.0092501872</v>
      </c>
    </row>
    <row r="134">
      <c r="A134" s="2">
        <v>6.0</v>
      </c>
      <c r="B134" s="17">
        <v>-9.672636E-4</v>
      </c>
      <c r="C134" s="17">
        <v>-8.803658E-4</v>
      </c>
      <c r="D134" s="29"/>
      <c r="E134" s="28">
        <f t="shared" si="15"/>
        <v>0.000793468</v>
      </c>
      <c r="F134" s="28">
        <f t="shared" si="16"/>
        <v>-0.0084567192</v>
      </c>
    </row>
    <row r="135">
      <c r="A135" s="2">
        <v>7.0</v>
      </c>
      <c r="B135" s="17">
        <v>3.949406E-4</v>
      </c>
      <c r="C135" s="17">
        <v>4.584811E-4</v>
      </c>
      <c r="D135" s="29"/>
      <c r="E135" s="28">
        <f t="shared" si="15"/>
        <v>-0.0005220216</v>
      </c>
      <c r="F135" s="28">
        <f t="shared" si="16"/>
        <v>-0.0089787408</v>
      </c>
    </row>
    <row r="136">
      <c r="A136" s="2">
        <v>8.0</v>
      </c>
      <c r="B136" s="17">
        <v>-1.706422E-4</v>
      </c>
      <c r="C136" s="17">
        <v>-2.547288E-4</v>
      </c>
      <c r="D136" s="29"/>
      <c r="E136" s="28">
        <f t="shared" si="15"/>
        <v>0.0003388154</v>
      </c>
      <c r="F136" s="28">
        <f t="shared" si="16"/>
        <v>-0.0086399254</v>
      </c>
    </row>
    <row r="137">
      <c r="A137" s="2">
        <v>9.0</v>
      </c>
      <c r="B137" s="17">
        <v>7.68267928135342E-5</v>
      </c>
      <c r="C137" s="17">
        <v>1.477899E-4</v>
      </c>
      <c r="D137" s="29"/>
      <c r="E137" s="28">
        <f t="shared" si="15"/>
        <v>-0.0002187530072</v>
      </c>
      <c r="F137" s="28">
        <f t="shared" si="16"/>
        <v>-0.008858678407</v>
      </c>
    </row>
    <row r="138">
      <c r="A138" s="2">
        <v>10.0</v>
      </c>
      <c r="B138" s="17">
        <v>-3.56864717884334E-5</v>
      </c>
      <c r="C138" s="17">
        <v>-8.83808253940033E-5</v>
      </c>
      <c r="D138" s="29"/>
      <c r="E138" s="28">
        <f t="shared" si="15"/>
        <v>0.000141075179</v>
      </c>
      <c r="F138" s="28">
        <f t="shared" si="16"/>
        <v>-0.008717603228</v>
      </c>
    </row>
    <row r="139">
      <c r="A139" s="2">
        <v>11.0</v>
      </c>
      <c r="B139" s="17">
        <v>1.69890683101441E-5</v>
      </c>
      <c r="C139" s="17">
        <v>5.4035E-5</v>
      </c>
      <c r="E139" s="28">
        <f t="shared" si="15"/>
        <v>-0.00009108093169</v>
      </c>
      <c r="F139" s="28">
        <f t="shared" si="16"/>
        <v>-0.00880868416</v>
      </c>
    </row>
    <row r="140">
      <c r="A140" s="2">
        <v>12.0</v>
      </c>
      <c r="B140" s="17">
        <v>-8.25061596601457E-6</v>
      </c>
      <c r="C140" s="17">
        <v>-3.35969444328276E-5</v>
      </c>
      <c r="E140" s="28">
        <f t="shared" si="15"/>
        <v>0.0000589432729</v>
      </c>
      <c r="F140" s="28">
        <f t="shared" si="16"/>
        <v>-0.008749740887</v>
      </c>
    </row>
    <row r="141">
      <c r="A141" s="2">
        <v>13.0</v>
      </c>
      <c r="B141" s="17">
        <v>4.07358350663598E-6</v>
      </c>
      <c r="C141" s="17">
        <v>2.11683041996323E-5</v>
      </c>
      <c r="E141" s="28">
        <f t="shared" si="15"/>
        <v>-0.00003826302489</v>
      </c>
      <c r="F141" s="28">
        <f t="shared" si="16"/>
        <v>-0.008788003912</v>
      </c>
    </row>
    <row r="142">
      <c r="A142" s="2">
        <v>14.0</v>
      </c>
      <c r="B142" s="17">
        <v>-2.03949064046358E-6</v>
      </c>
      <c r="C142" s="17">
        <v>-1.34819386738937E-5</v>
      </c>
      <c r="E142" s="28">
        <f t="shared" si="15"/>
        <v>0.00002492438671</v>
      </c>
      <c r="F142" s="28">
        <f t="shared" si="16"/>
        <v>-0.008763079525</v>
      </c>
    </row>
    <row r="143">
      <c r="A143" s="2">
        <v>15.0</v>
      </c>
      <c r="B143" s="17">
        <v>1.0333516248334E-6</v>
      </c>
      <c r="C143" s="17">
        <v>8.66390648874957E-6</v>
      </c>
      <c r="E143" s="28">
        <f t="shared" si="15"/>
        <v>-0.00001629446135</v>
      </c>
      <c r="F143" s="28">
        <f t="shared" si="16"/>
        <v>-0.008779373987</v>
      </c>
    </row>
    <row r="144">
      <c r="A144" s="2">
        <v>16.0</v>
      </c>
      <c r="B144" s="17">
        <v>-5.29E-7</v>
      </c>
      <c r="C144" s="17">
        <v>-5.61024051030662E-6</v>
      </c>
      <c r="E144" s="28">
        <f t="shared" si="15"/>
        <v>0.00001069148102</v>
      </c>
      <c r="F144" s="28">
        <f t="shared" si="16"/>
        <v>-0.008768682505</v>
      </c>
    </row>
    <row r="145">
      <c r="A145" s="2">
        <v>17.0</v>
      </c>
      <c r="B145" s="17">
        <v>2.73259280620664E-7</v>
      </c>
      <c r="C145" s="17">
        <v>3.65679437398851E-6</v>
      </c>
      <c r="E145" s="28">
        <f t="shared" si="15"/>
        <v>-0.000007040329467</v>
      </c>
      <c r="F145" s="28">
        <f t="shared" si="16"/>
        <v>-0.008775722835</v>
      </c>
    </row>
    <row r="146">
      <c r="A146" s="2">
        <v>18.0</v>
      </c>
      <c r="B146" s="17">
        <v>-1.42275329777471E-7</v>
      </c>
      <c r="C146" s="17">
        <v>-2.39723322033868E-6</v>
      </c>
      <c r="E146" s="28">
        <f t="shared" si="15"/>
        <v>0.000004652191111</v>
      </c>
      <c r="F146" s="28">
        <f t="shared" si="16"/>
        <v>-0.008771070644</v>
      </c>
    </row>
    <row r="147">
      <c r="A147" s="2">
        <v>19.0</v>
      </c>
      <c r="B147" s="17">
        <v>7.4597093676404E-8</v>
      </c>
      <c r="C147" s="17">
        <v>1.57949621582869E-6</v>
      </c>
      <c r="E147" s="28">
        <f t="shared" si="15"/>
        <v>-0.000003084395338</v>
      </c>
      <c r="F147" s="28">
        <f t="shared" si="16"/>
        <v>-0.008774155039</v>
      </c>
    </row>
    <row r="148">
      <c r="A148" s="2">
        <v>20.0</v>
      </c>
      <c r="B148" s="17">
        <v>-3.93562499711921E-8</v>
      </c>
      <c r="C148" s="17">
        <v>-1.04540478955515E-6</v>
      </c>
      <c r="E148" s="28">
        <f t="shared" si="15"/>
        <v>0.000002051453329</v>
      </c>
      <c r="F148" s="28">
        <f t="shared" si="16"/>
        <v>-0.008772103586</v>
      </c>
    </row>
    <row r="149">
      <c r="A149" s="2">
        <v>21.0</v>
      </c>
      <c r="B149" s="17">
        <v>2.08792936921567E-8</v>
      </c>
      <c r="C149" s="17">
        <v>6.94714225646286E-7</v>
      </c>
      <c r="E149" s="28">
        <f t="shared" si="15"/>
        <v>-0.000001368549158</v>
      </c>
      <c r="F149" s="28">
        <f t="shared" si="16"/>
        <v>-0.008773472135</v>
      </c>
    </row>
    <row r="150">
      <c r="A150" s="2">
        <v>22.0</v>
      </c>
      <c r="B150" s="17">
        <v>-1.11321540753724E-8</v>
      </c>
      <c r="C150" s="17">
        <v>-4.6335364935407E-7</v>
      </c>
      <c r="E150" s="28">
        <f t="shared" si="15"/>
        <v>0.0000009155751446</v>
      </c>
      <c r="F150" s="28">
        <f t="shared" si="16"/>
        <v>-0.00877255656</v>
      </c>
    </row>
    <row r="151">
      <c r="A151" s="2">
        <v>23.0</v>
      </c>
      <c r="B151" s="17">
        <v>6.0E-9</v>
      </c>
      <c r="C151" s="17">
        <v>3.10068040728958E-7</v>
      </c>
      <c r="E151" s="28">
        <f t="shared" si="15"/>
        <v>-0.0000006141360815</v>
      </c>
      <c r="F151" s="28">
        <f t="shared" si="16"/>
        <v>-0.008773170696</v>
      </c>
    </row>
    <row r="152">
      <c r="A152" s="2">
        <v>24.0</v>
      </c>
      <c r="B152" s="17">
        <v>-3.20594419328212E-9</v>
      </c>
      <c r="C152" s="17">
        <v>-2.08119414731916E-7</v>
      </c>
      <c r="E152" s="28">
        <f t="shared" si="15"/>
        <v>0.0000004130328853</v>
      </c>
      <c r="F152" s="28">
        <f t="shared" si="16"/>
        <v>-0.008772757663</v>
      </c>
    </row>
    <row r="153">
      <c r="A153" s="2">
        <v>25.0</v>
      </c>
      <c r="B153" s="17">
        <v>1.73028711876496E-9</v>
      </c>
      <c r="C153" s="17">
        <v>1.40077635096213E-7</v>
      </c>
      <c r="E153" s="28">
        <f t="shared" si="15"/>
        <v>-0.0000002784249831</v>
      </c>
      <c r="F153" s="28">
        <f t="shared" si="16"/>
        <v>-0.008773036088</v>
      </c>
    </row>
    <row r="154">
      <c r="A154" s="2">
        <v>26.0</v>
      </c>
      <c r="B154" s="17">
        <v>-9.36982696733396E-10</v>
      </c>
      <c r="C154" s="17">
        <v>-9.45210646047339E-8</v>
      </c>
      <c r="E154" s="28">
        <f t="shared" si="15"/>
        <v>0.0000001881051465</v>
      </c>
      <c r="F154" s="28">
        <f t="shared" si="16"/>
        <v>-0.008772847983</v>
      </c>
    </row>
    <row r="155">
      <c r="A155" s="2">
        <v>27.0</v>
      </c>
      <c r="B155" s="17">
        <v>5.08943932823663E-10</v>
      </c>
      <c r="C155" s="17">
        <v>6.39302446192679E-8</v>
      </c>
      <c r="E155" s="28">
        <f t="shared" si="15"/>
        <v>-0.0000001273515453</v>
      </c>
      <c r="F155" s="28">
        <f t="shared" si="16"/>
        <v>-0.008772975334</v>
      </c>
    </row>
    <row r="156">
      <c r="A156" s="2">
        <v>28.0</v>
      </c>
      <c r="B156" s="17">
        <v>-2.77218317018862E-10</v>
      </c>
      <c r="C156" s="17">
        <v>-4.3333731139302E-8</v>
      </c>
      <c r="E156" s="28">
        <f t="shared" si="15"/>
        <v>0.00000008639024396</v>
      </c>
      <c r="F156" s="28">
        <f t="shared" si="16"/>
        <v>-0.008772888944</v>
      </c>
    </row>
    <row r="157">
      <c r="A157" s="2">
        <v>29.0</v>
      </c>
      <c r="B157" s="17">
        <v>1.51387126544089E-10</v>
      </c>
      <c r="C157" s="17">
        <v>2.94320143691333E-8</v>
      </c>
      <c r="E157" s="28">
        <f t="shared" si="15"/>
        <v>-0.00000005871264161</v>
      </c>
      <c r="F157" s="28">
        <f t="shared" si="16"/>
        <v>-0.008772947657</v>
      </c>
    </row>
    <row r="158">
      <c r="A158" s="2">
        <v>30.0</v>
      </c>
      <c r="B158" s="17">
        <v>-8.28673614177266E-11</v>
      </c>
      <c r="C158" s="17">
        <v>-2.0E-8</v>
      </c>
      <c r="E158" s="28">
        <f t="shared" si="15"/>
        <v>0.00000003991713264</v>
      </c>
      <c r="F158" s="28">
        <f t="shared" si="16"/>
        <v>-0.00877290774</v>
      </c>
    </row>
    <row r="159">
      <c r="A159" s="2">
        <v>31.0</v>
      </c>
      <c r="B159" s="17">
        <v>4.54598208723892E-11</v>
      </c>
      <c r="C159" s="17">
        <v>1.36519178303485E-8</v>
      </c>
      <c r="E159" s="28">
        <f t="shared" si="15"/>
        <v>-0.00000002725837584</v>
      </c>
      <c r="F159" s="28">
        <f t="shared" si="16"/>
        <v>-0.008772934998</v>
      </c>
    </row>
    <row r="160">
      <c r="A160" s="2">
        <v>32.0</v>
      </c>
      <c r="B160" s="17">
        <v>-2.49891815373782E-11</v>
      </c>
      <c r="C160" s="17">
        <v>-9.3211521492089E-9</v>
      </c>
      <c r="E160" s="28">
        <f t="shared" si="15"/>
        <v>0.00000001861731512</v>
      </c>
      <c r="F160" s="28">
        <f t="shared" si="16"/>
        <v>-0.008772916381</v>
      </c>
    </row>
    <row r="161">
      <c r="A161" s="2">
        <v>33.0</v>
      </c>
      <c r="B161" s="17">
        <v>1.37624005224332E-11</v>
      </c>
      <c r="C161" s="17">
        <v>6.37397789843836E-9</v>
      </c>
      <c r="E161" s="28">
        <f t="shared" si="15"/>
        <v>-0.0000000127341934</v>
      </c>
      <c r="F161" s="28">
        <f t="shared" si="16"/>
        <v>-0.008772929115</v>
      </c>
    </row>
    <row r="162">
      <c r="A162" s="2">
        <v>34.0</v>
      </c>
      <c r="B162" s="17">
        <v>-7.59273639898552E-12</v>
      </c>
      <c r="C162" s="17">
        <v>-4.36491708844427E-9</v>
      </c>
      <c r="E162" s="28">
        <f t="shared" si="15"/>
        <v>0.00000000872224144</v>
      </c>
      <c r="F162" s="28">
        <f t="shared" si="16"/>
        <v>-0.008772920393</v>
      </c>
    </row>
    <row r="163">
      <c r="A163" s="2">
        <v>35.0</v>
      </c>
      <c r="B163" s="17">
        <v>4.1957937198667E-12</v>
      </c>
      <c r="C163" s="17">
        <v>3.0E-9</v>
      </c>
      <c r="E163" s="28">
        <f t="shared" si="15"/>
        <v>-0.000000005995804206</v>
      </c>
      <c r="F163" s="28">
        <f t="shared" si="16"/>
        <v>-0.008772926389</v>
      </c>
    </row>
    <row r="164">
      <c r="A164" s="2">
        <v>36.0</v>
      </c>
      <c r="B164" s="17">
        <v>-2.32218185932493E-12</v>
      </c>
      <c r="C164" s="17">
        <v>-2.05511336945995E-9</v>
      </c>
      <c r="E164" s="28">
        <f t="shared" si="15"/>
        <v>0.000000004107904557</v>
      </c>
      <c r="F164" s="28">
        <f t="shared" si="16"/>
        <v>-0.008772922281</v>
      </c>
    </row>
    <row r="165">
      <c r="A165" s="2">
        <v>37.0</v>
      </c>
      <c r="B165" s="17">
        <v>1.28707413248187E-12</v>
      </c>
      <c r="C165" s="17">
        <v>1.41275040517908E-9</v>
      </c>
      <c r="E165" s="28">
        <f t="shared" si="15"/>
        <v>-0.000000002824213736</v>
      </c>
      <c r="F165" s="28">
        <f t="shared" si="16"/>
        <v>-0.008772925105</v>
      </c>
    </row>
    <row r="166">
      <c r="A166" s="2">
        <v>38.0</v>
      </c>
      <c r="B166" s="17">
        <v>-7.14329997709946E-13</v>
      </c>
      <c r="C166" s="17">
        <v>-1.0E-9</v>
      </c>
      <c r="E166" s="28">
        <f t="shared" si="15"/>
        <v>0.00000000199928567</v>
      </c>
      <c r="F166" s="28">
        <f t="shared" si="16"/>
        <v>-0.008772923106</v>
      </c>
    </row>
    <row r="167">
      <c r="A167" s="2">
        <v>39.0</v>
      </c>
      <c r="B167" s="17">
        <v>3.96961458276304E-13</v>
      </c>
      <c r="C167" s="17">
        <v>6.69856800016506E-10</v>
      </c>
      <c r="E167" s="28">
        <f t="shared" si="15"/>
        <v>-0.000000001339316639</v>
      </c>
      <c r="F167" s="28">
        <f t="shared" si="16"/>
        <v>-0.008772924445</v>
      </c>
    </row>
    <row r="168">
      <c r="A168" s="2">
        <v>40.0</v>
      </c>
      <c r="B168" s="17">
        <v>-2.20862027091392E-13</v>
      </c>
      <c r="C168" s="17">
        <v>-4.61975087423231E-10</v>
      </c>
      <c r="E168" s="28">
        <f t="shared" si="15"/>
        <v>0.0000000009237293128</v>
      </c>
      <c r="F168" s="28">
        <f t="shared" si="16"/>
        <v>-0.008772923521</v>
      </c>
    </row>
    <row r="170">
      <c r="A170" s="30" t="s">
        <v>86</v>
      </c>
      <c r="B170" s="3"/>
    </row>
    <row r="171">
      <c r="A171" s="1" t="s">
        <v>5</v>
      </c>
      <c r="B171" s="3" t="s">
        <v>87</v>
      </c>
      <c r="C171" s="3" t="s">
        <v>88</v>
      </c>
      <c r="D171" s="3" t="s">
        <v>89</v>
      </c>
      <c r="F171" s="3" t="s">
        <v>90</v>
      </c>
      <c r="H171" s="3" t="s">
        <v>91</v>
      </c>
      <c r="J171" s="3" t="s">
        <v>92</v>
      </c>
    </row>
    <row r="172">
      <c r="A172" s="2">
        <v>2.0</v>
      </c>
      <c r="B172" s="13">
        <v>-17.1483274041</v>
      </c>
      <c r="C172" s="13">
        <v>-10.7903350008</v>
      </c>
      <c r="D172" s="13">
        <v>-6.2351334137</v>
      </c>
      <c r="F172">
        <f t="shared" ref="F172:F190" si="17">627.509*(B172-C172-D172)</f>
        <v>-77.0951217</v>
      </c>
      <c r="H172">
        <f t="shared" ref="H172:H190" si="18">F172-$J$172</f>
        <v>-49.5299179</v>
      </c>
      <c r="J172">
        <v>-27.565203805957292</v>
      </c>
    </row>
    <row r="173">
      <c r="A173" s="2">
        <v>3.0</v>
      </c>
      <c r="B173" s="13">
        <v>6.7368459372</v>
      </c>
      <c r="C173" s="13">
        <v>4.030652474</v>
      </c>
      <c r="D173" s="13">
        <v>2.5931665554</v>
      </c>
      <c r="F173">
        <f t="shared" si="17"/>
        <v>70.92540189</v>
      </c>
      <c r="H173">
        <f t="shared" si="18"/>
        <v>98.49060569</v>
      </c>
    </row>
    <row r="174">
      <c r="A174" s="2">
        <v>4.0</v>
      </c>
      <c r="B174" s="13">
        <v>-4.8023178331</v>
      </c>
      <c r="C174" s="13">
        <v>-2.6760052079</v>
      </c>
      <c r="D174" s="13">
        <v>-1.9883603814</v>
      </c>
      <c r="F174">
        <f t="shared" si="17"/>
        <v>-86.56627455</v>
      </c>
      <c r="H174">
        <f t="shared" si="18"/>
        <v>-59.00107075</v>
      </c>
    </row>
    <row r="175">
      <c r="A175" s="2">
        <v>5.0</v>
      </c>
      <c r="B175" s="13">
        <v>4.4659389332</v>
      </c>
      <c r="C175" s="13">
        <v>2.2871158632</v>
      </c>
      <c r="D175" s="13">
        <v>1.9902824884</v>
      </c>
      <c r="F175">
        <f t="shared" si="17"/>
        <v>118.3109118</v>
      </c>
      <c r="H175">
        <f t="shared" si="18"/>
        <v>145.8761156</v>
      </c>
    </row>
    <row r="176">
      <c r="A176" s="2">
        <v>6.0</v>
      </c>
      <c r="B176" s="13">
        <v>-4.8102626047</v>
      </c>
      <c r="C176" s="13">
        <v>-2.2390019709</v>
      </c>
      <c r="D176" s="13">
        <v>-2.2956358611</v>
      </c>
      <c r="F176">
        <f t="shared" si="17"/>
        <v>-172.9570255</v>
      </c>
      <c r="H176">
        <f t="shared" si="18"/>
        <v>-145.3918217</v>
      </c>
    </row>
    <row r="177">
      <c r="A177" s="2">
        <v>7.0</v>
      </c>
      <c r="B177" s="13">
        <v>5.7057175383</v>
      </c>
      <c r="C177" s="13">
        <v>2.3904882694</v>
      </c>
      <c r="D177" s="13">
        <v>2.8935710792</v>
      </c>
      <c r="F177">
        <f t="shared" si="17"/>
        <v>264.594309</v>
      </c>
      <c r="H177">
        <f t="shared" si="18"/>
        <v>292.1595128</v>
      </c>
    </row>
    <row r="178">
      <c r="A178" s="2">
        <v>8.0</v>
      </c>
      <c r="B178" s="13">
        <v>-7.2622345897</v>
      </c>
      <c r="C178" s="13">
        <v>-2.7165732019</v>
      </c>
      <c r="D178" s="13">
        <v>-3.8792651516</v>
      </c>
      <c r="F178">
        <f t="shared" si="17"/>
        <v>-418.1696358</v>
      </c>
      <c r="H178">
        <f t="shared" si="18"/>
        <v>-390.604432</v>
      </c>
    </row>
    <row r="179">
      <c r="A179" s="2">
        <v>9.0</v>
      </c>
      <c r="B179" s="13">
        <v>9.7631578124</v>
      </c>
      <c r="C179" s="13">
        <v>3.2402752713</v>
      </c>
      <c r="D179" s="13">
        <v>5.4438334369</v>
      </c>
      <c r="F179">
        <f t="shared" si="17"/>
        <v>677.1130243</v>
      </c>
      <c r="H179">
        <f t="shared" si="18"/>
        <v>704.6782281</v>
      </c>
    </row>
    <row r="180">
      <c r="A180" s="2">
        <v>10.0</v>
      </c>
      <c r="B180" s="13">
        <v>-13.7137225838</v>
      </c>
      <c r="C180" s="13">
        <v>-4.0199883712</v>
      </c>
      <c r="D180" s="13">
        <v>-7.913507758</v>
      </c>
      <c r="F180">
        <f t="shared" si="17"/>
        <v>-1117.108122</v>
      </c>
      <c r="H180">
        <f t="shared" si="18"/>
        <v>-1089.542918</v>
      </c>
    </row>
    <row r="181">
      <c r="A181" s="2">
        <v>11.0</v>
      </c>
      <c r="B181" s="13">
        <v>19.9650850858</v>
      </c>
      <c r="C181" s="13">
        <v>5.1540213297</v>
      </c>
      <c r="D181" s="13">
        <v>11.8300553197</v>
      </c>
      <c r="F181">
        <f t="shared" si="17"/>
        <v>1870.609623</v>
      </c>
      <c r="H181">
        <f t="shared" si="18"/>
        <v>1898.174827</v>
      </c>
    </row>
    <row r="182">
      <c r="A182" s="2">
        <v>12.0</v>
      </c>
      <c r="B182" s="13">
        <v>-29.9390890024</v>
      </c>
      <c r="C182" s="13">
        <v>-6.7954476633</v>
      </c>
      <c r="D182" s="13">
        <v>-18.0910720907</v>
      </c>
      <c r="F182">
        <f t="shared" si="17"/>
        <v>-3170.532676</v>
      </c>
      <c r="H182">
        <f t="shared" si="18"/>
        <v>-3142.967473</v>
      </c>
    </row>
    <row r="183">
      <c r="A183" s="2">
        <v>13.0</v>
      </c>
      <c r="B183" s="13">
        <v>46.0178870199</v>
      </c>
      <c r="C183" s="13">
        <v>9.1780915039</v>
      </c>
      <c r="D183" s="13">
        <v>28.1891841262</v>
      </c>
      <c r="F183">
        <f t="shared" si="17"/>
        <v>5428.336503</v>
      </c>
      <c r="H183">
        <f t="shared" si="18"/>
        <v>5455.901706</v>
      </c>
    </row>
    <row r="184">
      <c r="A184" s="2">
        <v>14.0</v>
      </c>
      <c r="B184" s="13">
        <v>-72.2158682149</v>
      </c>
      <c r="C184" s="13">
        <v>-12.658174306</v>
      </c>
      <c r="D184" s="13">
        <v>-44.6192326196</v>
      </c>
      <c r="F184">
        <f t="shared" si="17"/>
        <v>-9374.018905</v>
      </c>
      <c r="H184">
        <f t="shared" si="18"/>
        <v>-9346.453701</v>
      </c>
    </row>
    <row r="185">
      <c r="A185" s="2">
        <v>15.0</v>
      </c>
      <c r="B185" s="13">
        <v>115.3412967967</v>
      </c>
      <c r="C185" s="13">
        <v>17.7798411078</v>
      </c>
      <c r="D185" s="13">
        <v>71.5731971295</v>
      </c>
      <c r="F185">
        <f t="shared" si="17"/>
        <v>16307.86614</v>
      </c>
      <c r="H185">
        <f t="shared" si="18"/>
        <v>16335.43134</v>
      </c>
    </row>
    <row r="186">
      <c r="A186" s="2">
        <v>16.0</v>
      </c>
      <c r="B186" s="13">
        <v>-187.0126235931</v>
      </c>
      <c r="C186" s="13">
        <v>-25.3780064402</v>
      </c>
      <c r="D186" s="13">
        <v>-116.1301768858</v>
      </c>
      <c r="F186">
        <f t="shared" si="17"/>
        <v>-28554.44581</v>
      </c>
      <c r="H186">
        <f t="shared" si="18"/>
        <v>-28526.8806</v>
      </c>
    </row>
    <row r="187">
      <c r="A187" s="2">
        <v>17.0</v>
      </c>
      <c r="B187" s="13">
        <v>307.1729150027</v>
      </c>
      <c r="C187" s="13">
        <v>36.7400758625</v>
      </c>
      <c r="D187" s="13">
        <v>190.3009867903</v>
      </c>
      <c r="F187">
        <f t="shared" si="17"/>
        <v>50283.45854</v>
      </c>
      <c r="H187">
        <f t="shared" si="18"/>
        <v>50311.02374</v>
      </c>
    </row>
    <row r="188">
      <c r="A188" s="2">
        <v>18.0</v>
      </c>
      <c r="B188" s="13">
        <v>-510.2400761769</v>
      </c>
      <c r="C188" s="13">
        <v>-53.8610222936</v>
      </c>
      <c r="D188" s="13">
        <v>-314.5523901659</v>
      </c>
      <c r="F188">
        <f t="shared" si="17"/>
        <v>-88997.50792</v>
      </c>
      <c r="H188">
        <f t="shared" si="18"/>
        <v>-88969.94272</v>
      </c>
    </row>
    <row r="189">
      <c r="A189" s="2">
        <v>19.0</v>
      </c>
      <c r="B189" s="13">
        <v>855.9102874629</v>
      </c>
      <c r="C189" s="13">
        <v>79.8470323121</v>
      </c>
      <c r="D189" s="13">
        <v>523.8999542129</v>
      </c>
      <c r="F189">
        <f t="shared" si="17"/>
        <v>158234.7408</v>
      </c>
      <c r="H189">
        <f t="shared" si="18"/>
        <v>158262.306</v>
      </c>
    </row>
    <row r="190">
      <c r="A190" s="2">
        <v>20.0</v>
      </c>
      <c r="B190" s="13">
        <v>-1448.2021471446</v>
      </c>
      <c r="C190" s="13">
        <v>-119.5563312063</v>
      </c>
      <c r="D190" s="13">
        <v>-878.4710391962</v>
      </c>
      <c r="F190">
        <f t="shared" si="17"/>
        <v>-282488.724</v>
      </c>
      <c r="H190">
        <f t="shared" si="18"/>
        <v>-282461.1588</v>
      </c>
    </row>
    <row r="192">
      <c r="A192" s="30" t="s">
        <v>25</v>
      </c>
      <c r="B192" s="3"/>
    </row>
    <row r="193">
      <c r="A193" s="1" t="s">
        <v>5</v>
      </c>
      <c r="B193" s="3" t="s">
        <v>87</v>
      </c>
      <c r="C193" s="3" t="s">
        <v>88</v>
      </c>
      <c r="F193" s="3" t="s">
        <v>90</v>
      </c>
      <c r="H193" s="3" t="s">
        <v>91</v>
      </c>
      <c r="J193" s="3" t="s">
        <v>92</v>
      </c>
    </row>
    <row r="194">
      <c r="A194" s="2">
        <v>2.0</v>
      </c>
      <c r="B194" s="32">
        <v>-10.941330748</v>
      </c>
      <c r="C194" s="32">
        <v>-5.4235182365</v>
      </c>
      <c r="F194">
        <f t="shared" ref="F194:F212" si="19">627.509*(B194-2*C194)</f>
        <v>-59.17050621</v>
      </c>
      <c r="H194">
        <f t="shared" ref="H194:H212" si="20">F194-$J$194</f>
        <v>-27.58274672</v>
      </c>
      <c r="J194">
        <f>627.509*(-8.35909157038-2*-4.15437661671)</f>
        <v>-31.58775949</v>
      </c>
    </row>
    <row r="195">
      <c r="A195" s="2">
        <v>3.0</v>
      </c>
      <c r="B195" s="32">
        <v>4.101713209</v>
      </c>
      <c r="C195" s="32">
        <v>2.0024561452</v>
      </c>
      <c r="F195">
        <f t="shared" si="19"/>
        <v>60.74344763</v>
      </c>
      <c r="H195">
        <f t="shared" si="20"/>
        <v>92.33120712</v>
      </c>
    </row>
    <row r="196">
      <c r="A196" s="2">
        <v>4.0</v>
      </c>
      <c r="B196" s="32">
        <v>-2.726440746</v>
      </c>
      <c r="C196" s="32">
        <v>-1.3015278758</v>
      </c>
      <c r="F196">
        <f t="shared" si="19"/>
        <v>-77.42519445</v>
      </c>
      <c r="H196">
        <f t="shared" si="20"/>
        <v>-45.83743496</v>
      </c>
    </row>
    <row r="197">
      <c r="A197" s="2">
        <v>5.0</v>
      </c>
      <c r="B197" s="32">
        <v>2.3352555488</v>
      </c>
      <c r="C197" s="32">
        <v>1.0826214212</v>
      </c>
      <c r="F197">
        <f t="shared" si="19"/>
        <v>106.6845034</v>
      </c>
      <c r="H197">
        <f t="shared" si="20"/>
        <v>138.2722629</v>
      </c>
    </row>
    <row r="198">
      <c r="A198" s="2">
        <v>6.0</v>
      </c>
      <c r="B198" s="32">
        <v>-2.2985659905</v>
      </c>
      <c r="C198" s="32">
        <v>-1.0269614971</v>
      </c>
      <c r="F198">
        <f t="shared" si="19"/>
        <v>-153.515682</v>
      </c>
      <c r="H198">
        <f t="shared" si="20"/>
        <v>-121.9279225</v>
      </c>
    </row>
    <row r="199">
      <c r="A199" s="2">
        <v>7.0</v>
      </c>
      <c r="B199" s="32">
        <v>2.478832823</v>
      </c>
      <c r="C199" s="32">
        <v>1.0583884369</v>
      </c>
      <c r="F199">
        <f t="shared" si="19"/>
        <v>227.1933666</v>
      </c>
      <c r="H199">
        <f t="shared" si="20"/>
        <v>258.7811261</v>
      </c>
    </row>
    <row r="200">
      <c r="A200" s="2">
        <v>8.0</v>
      </c>
      <c r="B200" s="32">
        <v>-2.8603657646</v>
      </c>
      <c r="C200" s="32">
        <v>-1.1569665429</v>
      </c>
      <c r="F200">
        <f t="shared" si="19"/>
        <v>-342.8914238</v>
      </c>
      <c r="H200">
        <f t="shared" si="20"/>
        <v>-311.3036644</v>
      </c>
    </row>
    <row r="201">
      <c r="A201" s="2">
        <v>9.0</v>
      </c>
      <c r="B201" s="32">
        <v>3.4828516938</v>
      </c>
      <c r="C201" s="32">
        <v>1.3231024357</v>
      </c>
      <c r="F201">
        <f t="shared" si="19"/>
        <v>525.0034109</v>
      </c>
      <c r="H201">
        <f t="shared" si="20"/>
        <v>556.5911704</v>
      </c>
    </row>
    <row r="202">
      <c r="A202" s="2">
        <v>10.0</v>
      </c>
      <c r="B202" s="32">
        <v>-4.4327946908</v>
      </c>
      <c r="C202" s="32">
        <v>-1.5688637657</v>
      </c>
      <c r="F202">
        <f t="shared" si="19"/>
        <v>-812.6662981</v>
      </c>
      <c r="H202">
        <f t="shared" si="20"/>
        <v>-781.0785386</v>
      </c>
    </row>
    <row r="203">
      <c r="A203" s="2">
        <v>11.0</v>
      </c>
      <c r="B203" s="32">
        <v>5.8551776048</v>
      </c>
      <c r="C203" s="32">
        <v>1.916643836</v>
      </c>
      <c r="F203">
        <f t="shared" si="19"/>
        <v>1268.75413</v>
      </c>
      <c r="H203">
        <f t="shared" si="20"/>
        <v>1300.341889</v>
      </c>
    </row>
    <row r="204">
      <c r="A204" s="2">
        <v>12.0</v>
      </c>
      <c r="B204" s="32">
        <v>-7.980202143</v>
      </c>
      <c r="C204" s="32">
        <v>-2.4008880947</v>
      </c>
      <c r="F204">
        <f t="shared" si="19"/>
        <v>-1994.490892</v>
      </c>
      <c r="H204">
        <f t="shared" si="20"/>
        <v>-1962.903132</v>
      </c>
    </row>
    <row r="205">
      <c r="A205" s="2">
        <v>13.0</v>
      </c>
      <c r="B205" s="32">
        <v>11.1689724461</v>
      </c>
      <c r="C205" s="32">
        <v>3.0719954389</v>
      </c>
      <c r="F205">
        <f t="shared" si="19"/>
        <v>3153.221159</v>
      </c>
      <c r="H205">
        <f t="shared" si="20"/>
        <v>3184.808918</v>
      </c>
    </row>
    <row r="206">
      <c r="A206" s="2">
        <v>14.0</v>
      </c>
      <c r="B206" s="32">
        <v>-15.9877474013</v>
      </c>
      <c r="C206" s="32">
        <v>-4.0025778371</v>
      </c>
      <c r="F206">
        <f t="shared" si="19"/>
        <v>-5009.148152</v>
      </c>
      <c r="H206">
        <f t="shared" si="20"/>
        <v>-4977.560393</v>
      </c>
    </row>
    <row r="207">
      <c r="A207" s="2">
        <v>15.0</v>
      </c>
      <c r="B207" s="32">
        <v>23.3274882755</v>
      </c>
      <c r="C207" s="32">
        <v>5.2968340069</v>
      </c>
      <c r="F207">
        <f t="shared" si="19"/>
        <v>7990.586819</v>
      </c>
      <c r="H207">
        <f t="shared" si="20"/>
        <v>8022.174578</v>
      </c>
    </row>
    <row r="208">
      <c r="A208" s="2">
        <v>16.0</v>
      </c>
      <c r="B208" s="32">
        <v>-34.5963330682</v>
      </c>
      <c r="C208" s="32">
        <v>-7.1043303126</v>
      </c>
      <c r="F208">
        <f t="shared" si="19"/>
        <v>-12793.44795</v>
      </c>
      <c r="H208">
        <f t="shared" si="20"/>
        <v>-12761.86019</v>
      </c>
    </row>
    <row r="209">
      <c r="A209" s="2">
        <v>17.0</v>
      </c>
      <c r="B209" s="32">
        <v>52.0302545085</v>
      </c>
      <c r="C209" s="32">
        <v>9.6401690893</v>
      </c>
      <c r="F209">
        <f t="shared" si="19"/>
        <v>20550.86725</v>
      </c>
      <c r="H209">
        <f t="shared" si="20"/>
        <v>20582.45501</v>
      </c>
    </row>
    <row r="210">
      <c r="A210" s="2">
        <v>18.0</v>
      </c>
      <c r="B210" s="32">
        <v>-79.1960230052</v>
      </c>
      <c r="C210" s="32">
        <v>-13.2145002993</v>
      </c>
      <c r="F210">
        <f t="shared" si="19"/>
        <v>-33111.78146</v>
      </c>
      <c r="H210">
        <f t="shared" si="20"/>
        <v>-33080.1937</v>
      </c>
    </row>
    <row r="211">
      <c r="A211" s="2">
        <v>19.0</v>
      </c>
      <c r="B211" s="32">
        <v>121.8080964672</v>
      </c>
      <c r="C211" s="32">
        <v>18.2757623025</v>
      </c>
      <c r="F211">
        <f t="shared" si="19"/>
        <v>53499.26615</v>
      </c>
      <c r="H211">
        <f t="shared" si="20"/>
        <v>53530.85391</v>
      </c>
    </row>
    <row r="212">
      <c r="A212" s="2">
        <v>20.0</v>
      </c>
      <c r="B212" s="32">
        <v>-189.0594552691</v>
      </c>
      <c r="C212" s="32">
        <v>-25.4741545527</v>
      </c>
      <c r="F212">
        <f t="shared" si="19"/>
        <v>-86665.98722</v>
      </c>
      <c r="H212">
        <f t="shared" si="20"/>
        <v>-86634.39946</v>
      </c>
    </row>
    <row r="214">
      <c r="A214" s="3" t="s">
        <v>23</v>
      </c>
    </row>
    <row r="215">
      <c r="A215" s="1" t="s">
        <v>5</v>
      </c>
      <c r="B215" s="3" t="s">
        <v>87</v>
      </c>
      <c r="C215" s="3" t="s">
        <v>88</v>
      </c>
      <c r="F215" s="3" t="s">
        <v>90</v>
      </c>
      <c r="H215" s="3" t="s">
        <v>91</v>
      </c>
      <c r="J215" s="3" t="s">
        <v>92</v>
      </c>
    </row>
    <row r="216">
      <c r="A216" s="2">
        <v>2.0</v>
      </c>
      <c r="B216" s="13">
        <v>-2.8635326122</v>
      </c>
      <c r="C216" s="13">
        <v>-1.4244322387</v>
      </c>
      <c r="F216">
        <f t="shared" ref="F216:F234" si="21">627.509*(B216-2*C216)</f>
        <v>-9.2043866</v>
      </c>
      <c r="H216">
        <f t="shared" ref="H216:H234" si="22">F216-$J$216</f>
        <v>-3.851314707</v>
      </c>
      <c r="J216">
        <f>627.509*(-2.22012034779-2*-1.10579483914)</f>
        <v>-5.353071894</v>
      </c>
    </row>
    <row r="217">
      <c r="A217" s="2">
        <v>3.0</v>
      </c>
      <c r="B217" s="13">
        <v>0.9981924638</v>
      </c>
      <c r="C217" s="13">
        <v>0.4930486982</v>
      </c>
      <c r="F217">
        <f t="shared" si="21"/>
        <v>7.589763649</v>
      </c>
      <c r="H217">
        <f t="shared" si="22"/>
        <v>12.94283554</v>
      </c>
    </row>
    <row r="218">
      <c r="A218" s="2">
        <v>4.0</v>
      </c>
      <c r="B218" s="13">
        <v>-0.6183478794</v>
      </c>
      <c r="C218" s="13">
        <v>-0.3029573257</v>
      </c>
      <c r="F218">
        <f t="shared" si="21"/>
        <v>-7.801962469</v>
      </c>
      <c r="H218">
        <f t="shared" si="22"/>
        <v>-2.448890576</v>
      </c>
    </row>
    <row r="219">
      <c r="A219" s="2">
        <v>5.0</v>
      </c>
      <c r="B219" s="13">
        <v>0.4921451742</v>
      </c>
      <c r="C219" s="13">
        <v>0.2390710328</v>
      </c>
      <c r="F219">
        <f t="shared" si="21"/>
        <v>8.787076674</v>
      </c>
      <c r="H219">
        <f t="shared" si="22"/>
        <v>14.14014857</v>
      </c>
    </row>
    <row r="220">
      <c r="A220" s="2">
        <v>6.0</v>
      </c>
      <c r="B220" s="13">
        <v>-0.4458563922</v>
      </c>
      <c r="C220" s="13">
        <v>-0.214584339</v>
      </c>
      <c r="F220">
        <f t="shared" si="21"/>
        <v>-10.47169085</v>
      </c>
      <c r="H220">
        <f t="shared" si="22"/>
        <v>-5.118618956</v>
      </c>
    </row>
    <row r="221">
      <c r="A221" s="2">
        <v>7.0</v>
      </c>
      <c r="B221" s="13">
        <v>0.4368400979</v>
      </c>
      <c r="C221" s="13">
        <v>0.2080799006</v>
      </c>
      <c r="F221">
        <f t="shared" si="21"/>
        <v>12.9770723</v>
      </c>
      <c r="H221">
        <f t="shared" si="22"/>
        <v>18.3301442</v>
      </c>
    </row>
    <row r="222">
      <c r="A222" s="2">
        <v>8.0</v>
      </c>
      <c r="B222" s="13">
        <v>-0.4515322881</v>
      </c>
      <c r="C222" s="13">
        <v>-0.2125845382</v>
      </c>
      <c r="F222">
        <f t="shared" si="21"/>
        <v>-16.54315261</v>
      </c>
      <c r="H222">
        <f t="shared" si="22"/>
        <v>-11.19008072</v>
      </c>
    </row>
    <row r="223">
      <c r="A223" s="2">
        <v>9.0</v>
      </c>
      <c r="B223" s="13">
        <v>0.4856668083</v>
      </c>
      <c r="C223" s="13">
        <v>0.2256747204</v>
      </c>
      <c r="F223">
        <f t="shared" si="21"/>
        <v>21.53445696</v>
      </c>
      <c r="H223">
        <f t="shared" si="22"/>
        <v>26.88752886</v>
      </c>
    </row>
    <row r="224">
      <c r="A224" s="2">
        <v>10.0</v>
      </c>
      <c r="B224" s="13">
        <v>-0.5390234816</v>
      </c>
      <c r="C224" s="13">
        <v>-0.2468235129</v>
      </c>
      <c r="F224">
        <f t="shared" si="21"/>
        <v>-28.4741344</v>
      </c>
      <c r="H224">
        <f t="shared" si="22"/>
        <v>-23.12106251</v>
      </c>
    </row>
    <row r="225">
      <c r="A225" s="2">
        <v>11.0</v>
      </c>
      <c r="B225" s="13">
        <v>0.6138129616</v>
      </c>
      <c r="C225" s="13">
        <v>0.2765484336</v>
      </c>
      <c r="F225">
        <f t="shared" si="21"/>
        <v>38.09989568</v>
      </c>
      <c r="H225">
        <f t="shared" si="22"/>
        <v>43.45296757</v>
      </c>
    </row>
    <row r="226">
      <c r="A226" s="2">
        <v>12.0</v>
      </c>
      <c r="B226" s="13">
        <v>-0.7142530979</v>
      </c>
      <c r="C226" s="13">
        <v>-0.3161345757</v>
      </c>
      <c r="F226">
        <f t="shared" si="21"/>
        <v>-51.44566428</v>
      </c>
      <c r="H226">
        <f t="shared" si="22"/>
        <v>-46.09259239</v>
      </c>
    </row>
    <row r="227">
      <c r="A227" s="2">
        <v>13.0</v>
      </c>
      <c r="B227" s="13">
        <v>0.8466623659</v>
      </c>
      <c r="C227" s="13">
        <v>0.36758898</v>
      </c>
      <c r="F227">
        <f t="shared" si="21"/>
        <v>69.95746806</v>
      </c>
      <c r="H227">
        <f t="shared" si="22"/>
        <v>75.31053996</v>
      </c>
    </row>
    <row r="228">
      <c r="A228" s="2">
        <v>14.0</v>
      </c>
      <c r="B228" s="13">
        <v>-1.0198720785</v>
      </c>
      <c r="C228" s="13">
        <v>-0.433716764</v>
      </c>
      <c r="F228">
        <f t="shared" si="21"/>
        <v>-95.65656239</v>
      </c>
      <c r="H228">
        <f t="shared" si="22"/>
        <v>-90.30349049</v>
      </c>
    </row>
    <row r="229">
      <c r="A229" s="2">
        <v>15.0</v>
      </c>
      <c r="B229" s="13">
        <v>1.2459197971</v>
      </c>
      <c r="C229" s="13">
        <v>0.5182853808</v>
      </c>
      <c r="F229">
        <f t="shared" si="21"/>
        <v>131.3684039</v>
      </c>
      <c r="H229">
        <f t="shared" si="22"/>
        <v>136.7214758</v>
      </c>
    </row>
    <row r="230">
      <c r="A230" s="2">
        <v>16.0</v>
      </c>
      <c r="B230" s="13">
        <v>-1.5410587114</v>
      </c>
      <c r="C230" s="13">
        <v>-0.6262734261</v>
      </c>
      <c r="F230">
        <f t="shared" si="21"/>
        <v>-181.0437883</v>
      </c>
      <c r="H230">
        <f t="shared" si="22"/>
        <v>-175.6907164</v>
      </c>
    </row>
    <row r="231">
      <c r="A231" s="2">
        <v>17.0</v>
      </c>
      <c r="B231" s="13">
        <v>1.927166019</v>
      </c>
      <c r="C231" s="13">
        <v>0.7642160092</v>
      </c>
      <c r="F231">
        <f t="shared" si="21"/>
        <v>250.209174</v>
      </c>
      <c r="H231">
        <f t="shared" si="22"/>
        <v>255.5622459</v>
      </c>
    </row>
    <row r="232">
      <c r="A232" s="2">
        <v>18.0</v>
      </c>
      <c r="B232" s="13">
        <v>-2.4336800451</v>
      </c>
      <c r="C232" s="13">
        <v>-0.9406700919</v>
      </c>
      <c r="F232">
        <f t="shared" si="21"/>
        <v>-346.598234</v>
      </c>
      <c r="H232">
        <f t="shared" si="22"/>
        <v>-341.2451621</v>
      </c>
    </row>
    <row r="233">
      <c r="A233" s="2">
        <v>19.0</v>
      </c>
      <c r="B233" s="13">
        <v>3.1002519135</v>
      </c>
      <c r="C233" s="13">
        <v>1.1668344449</v>
      </c>
      <c r="F233">
        <f t="shared" si="21"/>
        <v>481.0377466</v>
      </c>
      <c r="H233">
        <f t="shared" si="22"/>
        <v>486.3908185</v>
      </c>
    </row>
    <row r="234">
      <c r="A234" s="2">
        <v>20.0</v>
      </c>
      <c r="B234" s="13">
        <v>-3.9803711857</v>
      </c>
      <c r="C234" s="13">
        <v>-1.4573720727</v>
      </c>
      <c r="F234">
        <f t="shared" si="21"/>
        <v>-668.6905584</v>
      </c>
      <c r="H234">
        <f t="shared" si="22"/>
        <v>-663.3374865</v>
      </c>
    </row>
    <row r="236">
      <c r="A236" s="1" t="s">
        <v>96</v>
      </c>
    </row>
    <row r="237">
      <c r="A237" s="1" t="s">
        <v>5</v>
      </c>
      <c r="B237" s="3" t="s">
        <v>6</v>
      </c>
      <c r="C237" s="3" t="s">
        <v>7</v>
      </c>
    </row>
    <row r="238">
      <c r="A238" s="2">
        <v>2.0</v>
      </c>
      <c r="B238" s="33">
        <v>-0.1325365056</v>
      </c>
      <c r="C238" s="33">
        <v>-0.0662682526</v>
      </c>
    </row>
    <row r="239">
      <c r="A239" s="2">
        <v>3.0</v>
      </c>
      <c r="B239" s="33">
        <v>0.0173795288</v>
      </c>
      <c r="C239" s="33">
        <v>0.008689764</v>
      </c>
    </row>
    <row r="240">
      <c r="A240" s="2">
        <v>4.0</v>
      </c>
      <c r="B240" s="33">
        <v>-0.0034109783</v>
      </c>
      <c r="C240" s="33">
        <v>-0.0017054889</v>
      </c>
    </row>
    <row r="241">
      <c r="A241" s="2">
        <v>5.0</v>
      </c>
      <c r="B241" s="33">
        <v>8.197666E-4</v>
      </c>
      <c r="C241" s="33">
        <v>4.098832E-4</v>
      </c>
    </row>
    <row r="242">
      <c r="A242" s="2">
        <v>6.0</v>
      </c>
      <c r="B242" s="33">
        <v>-2.237774E-4</v>
      </c>
      <c r="C242" s="33">
        <v>-1.118886E-4</v>
      </c>
    </row>
    <row r="243">
      <c r="A243" s="2">
        <v>7.0</v>
      </c>
      <c r="B243" s="33">
        <v>6.66348303245007E-5</v>
      </c>
      <c r="C243" s="33">
        <v>3.33173982140442E-5</v>
      </c>
    </row>
    <row r="244">
      <c r="A244" s="2">
        <v>8.0</v>
      </c>
      <c r="B244" s="33">
        <v>-2.10857506327224E-5</v>
      </c>
      <c r="C244" s="33">
        <v>-1.05428684698878E-5</v>
      </c>
    </row>
    <row r="245">
      <c r="A245" s="2">
        <v>9.0</v>
      </c>
      <c r="B245" s="33">
        <v>6.96628203715205E-6</v>
      </c>
      <c r="C245" s="33">
        <v>3.48313827368225E-6</v>
      </c>
    </row>
    <row r="246">
      <c r="A246" s="2">
        <v>10.0</v>
      </c>
      <c r="B246" s="33">
        <v>-2.37431899744263E-6</v>
      </c>
      <c r="C246" s="33">
        <v>-1.18715840227316E-6</v>
      </c>
    </row>
    <row r="247">
      <c r="A247" s="2">
        <v>11.0</v>
      </c>
      <c r="B247" s="33">
        <v>8.28109989124454E-7</v>
      </c>
      <c r="C247" s="33">
        <v>4.14054557273243E-7</v>
      </c>
    </row>
    <row r="248">
      <c r="A248" s="2">
        <v>12.0</v>
      </c>
      <c r="B248" s="33">
        <v>-2.93937782820005E-7</v>
      </c>
      <c r="C248" s="33">
        <v>-1.47E-7</v>
      </c>
    </row>
    <row r="249">
      <c r="A249" s="2">
        <v>13.0</v>
      </c>
      <c r="B249" s="33">
        <v>1.05776358989356E-7</v>
      </c>
      <c r="C249" s="33">
        <v>5.28881099813184E-8</v>
      </c>
    </row>
    <row r="250">
      <c r="A250" s="2">
        <v>14.0</v>
      </c>
      <c r="B250" s="33">
        <v>-3.84876863119504E-8</v>
      </c>
      <c r="C250" s="33">
        <v>-1.92438154219497E-8</v>
      </c>
    </row>
    <row r="251">
      <c r="A251" s="2">
        <v>15.0</v>
      </c>
      <c r="B251" s="33">
        <v>1.41322655164304E-8</v>
      </c>
      <c r="C251" s="33">
        <v>7.06612168485404E-9</v>
      </c>
    </row>
    <row r="252">
      <c r="A252" s="2">
        <v>16.0</v>
      </c>
      <c r="B252" s="33">
        <v>-5.22916347629142E-9</v>
      </c>
      <c r="C252" s="33">
        <v>-2.61457731326272E-9</v>
      </c>
    </row>
    <row r="253">
      <c r="A253" s="2">
        <v>17.0</v>
      </c>
      <c r="B253" s="33">
        <v>1.94762487850332E-9</v>
      </c>
      <c r="C253" s="33">
        <v>1.0E-9</v>
      </c>
    </row>
    <row r="254">
      <c r="A254" s="2">
        <v>18.0</v>
      </c>
      <c r="B254" s="33">
        <v>-7.29553881740202E-10</v>
      </c>
      <c r="C254" s="33">
        <v>-3.64776232534017E-10</v>
      </c>
    </row>
    <row r="255">
      <c r="A255" s="2">
        <v>19.0</v>
      </c>
      <c r="B255" s="33">
        <v>2.7465619900927E-10</v>
      </c>
      <c r="C255" s="33">
        <v>1.37327815752188E-10</v>
      </c>
    </row>
    <row r="256">
      <c r="A256" s="2">
        <v>20.0</v>
      </c>
      <c r="B256" s="33">
        <v>-1.03862168285074E-10</v>
      </c>
      <c r="C256" s="33">
        <v>-5.19309703862504E-11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114</v>
      </c>
      <c r="B1" s="3"/>
      <c r="C1" s="3"/>
      <c r="D1" s="3"/>
      <c r="E1" s="1"/>
    </row>
    <row r="2">
      <c r="A2" s="1" t="s">
        <v>5</v>
      </c>
      <c r="B2" s="3" t="s">
        <v>86</v>
      </c>
      <c r="C2" s="3" t="s">
        <v>25</v>
      </c>
      <c r="D2" s="3" t="s">
        <v>23</v>
      </c>
      <c r="E2" s="1" t="s">
        <v>22</v>
      </c>
    </row>
    <row r="3">
      <c r="A3" s="2">
        <v>2.0</v>
      </c>
      <c r="B3">
        <v>-0.2124512045999989</v>
      </c>
      <c r="C3">
        <v>-0.16438226340000028</v>
      </c>
      <c r="D3">
        <v>-0.02426302569999983</v>
      </c>
      <c r="E3">
        <v>-1.0400000000077014E-8</v>
      </c>
      <c r="F3" s="35"/>
    </row>
    <row r="4">
      <c r="A4" s="2">
        <v>3.0</v>
      </c>
      <c r="B4">
        <v>0.41279304100000047</v>
      </c>
      <c r="C4">
        <v>0.37965206390000006</v>
      </c>
      <c r="D4">
        <v>0.041464793999999916</v>
      </c>
      <c r="E4">
        <v>1.3899999998234769E-8</v>
      </c>
    </row>
    <row r="5">
      <c r="A5" s="2">
        <v>4.0</v>
      </c>
      <c r="B5">
        <v>-1.0816800632000003</v>
      </c>
      <c r="C5">
        <v>-1.1159401583000026</v>
      </c>
      <c r="D5">
        <v>-0.09134608859999993</v>
      </c>
      <c r="E5">
        <v>-9.900000000340192E-9</v>
      </c>
    </row>
    <row r="6">
      <c r="A6" s="2">
        <v>5.0</v>
      </c>
      <c r="B6">
        <v>3.1899568082000016</v>
      </c>
      <c r="C6">
        <v>3.6121931969000016</v>
      </c>
      <c r="D6">
        <v>0.22832364120000026</v>
      </c>
      <c r="E6">
        <v>6.400000000014033E-9</v>
      </c>
    </row>
    <row r="7">
      <c r="A7" s="2">
        <v>6.0</v>
      </c>
      <c r="B7">
        <v>-9.881130468200013</v>
      </c>
      <c r="C7">
        <v>-12.299440738900003</v>
      </c>
      <c r="D7">
        <v>-0.615767503499999</v>
      </c>
      <c r="E7">
        <v>-3.89999999981204E-9</v>
      </c>
    </row>
    <row r="8">
      <c r="A8" s="2">
        <v>7.0</v>
      </c>
      <c r="B8">
        <v>30.68855456080007</v>
      </c>
      <c r="C8">
        <v>43.112936757100016</v>
      </c>
      <c r="D8">
        <v>1.738605901899998</v>
      </c>
      <c r="E8">
        <v>2.300000000025372E-9</v>
      </c>
    </row>
    <row r="9">
      <c r="A9" s="2">
        <v>8.0</v>
      </c>
      <c r="B9">
        <v>-91.04527107759986</v>
      </c>
      <c r="C9">
        <v>-153.87234349019997</v>
      </c>
      <c r="D9">
        <v>-5.047138083099998</v>
      </c>
      <c r="E9">
        <v>-1.3000000000096268E-9</v>
      </c>
    </row>
    <row r="10">
      <c r="A10" s="2">
        <v>9.0</v>
      </c>
      <c r="B10">
        <v>236.01441556220016</v>
      </c>
      <c r="C10">
        <v>555.9249395407</v>
      </c>
      <c r="D10">
        <v>14.904923350399997</v>
      </c>
      <c r="E10">
        <v>9.080663375914382E-10</v>
      </c>
    </row>
    <row r="11">
      <c r="A11" s="2">
        <v>10.0</v>
      </c>
      <c r="B11">
        <v>-380.0214772529944</v>
      </c>
      <c r="C11">
        <v>-2026.6853189556998</v>
      </c>
      <c r="D11">
        <v>-44.4975094385</v>
      </c>
      <c r="E11">
        <v>-6.000000000013156E-10</v>
      </c>
    </row>
    <row r="12">
      <c r="A12" s="2">
        <v>11.0</v>
      </c>
      <c r="B12">
        <v>-1110.6311364136054</v>
      </c>
      <c r="C12">
        <v>7441.792011739299</v>
      </c>
      <c r="D12">
        <v>133.79253161790012</v>
      </c>
      <c r="E12">
        <v>2.7131078669027733E-9</v>
      </c>
    </row>
    <row r="13">
      <c r="A13" s="2">
        <v>12.0</v>
      </c>
      <c r="B13">
        <v>17194.773272496415</v>
      </c>
      <c r="C13">
        <v>-27492.547984820205</v>
      </c>
      <c r="D13">
        <v>-404.21558874790026</v>
      </c>
      <c r="E13">
        <v>2.203408153497781E-9</v>
      </c>
    </row>
    <row r="14">
      <c r="A14" s="2">
        <v>13.0</v>
      </c>
      <c r="B14">
        <v>-132170.00193761569</v>
      </c>
      <c r="C14">
        <v>102117.24422924162</v>
      </c>
      <c r="D14">
        <v>1225.2981466296005</v>
      </c>
      <c r="E14">
        <v>2.5129551222810487E-9</v>
      </c>
    </row>
    <row r="15">
      <c r="A15" s="2">
        <v>14.0</v>
      </c>
      <c r="B15">
        <v>848969.1959561296</v>
      </c>
      <c r="C15">
        <v>-381178.4092323588</v>
      </c>
      <c r="D15">
        <v>-3723.0812567488983</v>
      </c>
      <c r="E15">
        <v>2.324638764369835E-9</v>
      </c>
    </row>
    <row r="16">
      <c r="A16" s="2">
        <v>15.0</v>
      </c>
      <c r="B16">
        <v>-5031307.758959159</v>
      </c>
      <c r="C16">
        <v>1429409.652111292</v>
      </c>
      <c r="D16">
        <v>11332.290534971202</v>
      </c>
      <c r="E16">
        <v>2.439391517509549E-9</v>
      </c>
    </row>
    <row r="17">
      <c r="A17" s="2">
        <v>16.0</v>
      </c>
      <c r="B17">
        <v>2.853321910789001E7</v>
      </c>
      <c r="C17">
        <v>-5383566.715313851</v>
      </c>
      <c r="D17">
        <v>-34538.05742983559</v>
      </c>
      <c r="E17">
        <v>2.3693584354097815E-9</v>
      </c>
    </row>
    <row r="18">
      <c r="A18" s="2">
        <v>17.0</v>
      </c>
      <c r="B18">
        <v>-1.575537366737075E8</v>
      </c>
      <c r="C18">
        <v>2.0359738814614862E7</v>
      </c>
      <c r="D18">
        <v>105368.67210295801</v>
      </c>
      <c r="E18">
        <v>2.412159732747928E-9</v>
      </c>
    </row>
    <row r="19">
      <c r="A19" s="2">
        <v>18.0</v>
      </c>
      <c r="B19">
        <v>8.551208439404087E8</v>
      </c>
      <c r="C19">
        <v>-7.729953961726433E7</v>
      </c>
      <c r="D19">
        <v>-321710.80818473804</v>
      </c>
      <c r="E19">
        <v>2.3859673946359486E-9</v>
      </c>
    </row>
    <row r="20">
      <c r="A20" s="2">
        <v>19.0</v>
      </c>
      <c r="B20">
        <v>-4.587795903614296E9</v>
      </c>
      <c r="C20">
        <v>2.9458038604233646E8</v>
      </c>
      <c r="D20">
        <v>982865.40893232</v>
      </c>
      <c r="E20">
        <v>2.402014947131059E-9</v>
      </c>
    </row>
    <row r="21">
      <c r="A21" s="2">
        <v>20.0</v>
      </c>
      <c r="B21">
        <v>2.4418502746561157E10</v>
      </c>
      <c r="C21">
        <v>-1.12661596022621E9</v>
      </c>
      <c r="D21">
        <v>-3004338.9220400904</v>
      </c>
      <c r="E21">
        <v>2.3921721570340047E-9</v>
      </c>
    </row>
    <row r="51">
      <c r="A51" s="1" t="s">
        <v>115</v>
      </c>
      <c r="B51" s="3"/>
      <c r="C51" s="3"/>
      <c r="D51" s="3"/>
      <c r="E51" s="1"/>
      <c r="L51" s="1" t="s">
        <v>116</v>
      </c>
    </row>
    <row r="52">
      <c r="A52" s="1" t="s">
        <v>5</v>
      </c>
      <c r="B52" s="3" t="s">
        <v>86</v>
      </c>
      <c r="C52" s="3" t="s">
        <v>25</v>
      </c>
      <c r="D52" s="3" t="s">
        <v>23</v>
      </c>
      <c r="E52" s="1" t="s">
        <v>22</v>
      </c>
      <c r="L52" s="1" t="s">
        <v>5</v>
      </c>
      <c r="M52" s="3" t="s">
        <v>86</v>
      </c>
      <c r="N52" s="3" t="s">
        <v>25</v>
      </c>
      <c r="O52" s="3" t="s">
        <v>23</v>
      </c>
      <c r="P52" s="1" t="s">
        <v>22</v>
      </c>
    </row>
    <row r="53">
      <c r="A53" s="2">
        <v>2.0</v>
      </c>
      <c r="B53">
        <v>0.12511732524999888</v>
      </c>
      <c r="C53">
        <v>0.10449368199000028</v>
      </c>
      <c r="D53">
        <v>0.01398114479999983</v>
      </c>
      <c r="E53">
        <v>8.004084397077014E-9</v>
      </c>
      <c r="L53" s="2">
        <v>2.0</v>
      </c>
      <c r="M53">
        <f t="shared" ref="M53:P53" si="1">LN(B53)</f>
        <v>-2.07850338</v>
      </c>
      <c r="N53">
        <f t="shared" si="1"/>
        <v>-2.258628669</v>
      </c>
      <c r="O53">
        <f t="shared" si="1"/>
        <v>-4.270045657</v>
      </c>
      <c r="P53">
        <f t="shared" si="1"/>
        <v>-18.64331388</v>
      </c>
    </row>
    <row r="54">
      <c r="A54" s="2">
        <v>3.0</v>
      </c>
      <c r="B54">
        <v>0.5001269203500005</v>
      </c>
      <c r="C54">
        <v>0.43954064531000003</v>
      </c>
      <c r="D54">
        <v>0.051746674899999914</v>
      </c>
      <c r="E54">
        <v>1.6295915601234768E-8</v>
      </c>
      <c r="L54" s="2">
        <v>3.0</v>
      </c>
      <c r="M54">
        <f t="shared" ref="M54:P54" si="2">LN(B54)</f>
        <v>-0.6928933721</v>
      </c>
      <c r="N54">
        <f t="shared" si="2"/>
        <v>-0.8220250853</v>
      </c>
      <c r="O54">
        <f t="shared" si="2"/>
        <v>-2.961395102</v>
      </c>
      <c r="P54">
        <f t="shared" si="2"/>
        <v>-17.93235134</v>
      </c>
    </row>
    <row r="55">
      <c r="A55" s="2">
        <v>4.0</v>
      </c>
      <c r="B55">
        <v>0.9943461838500003</v>
      </c>
      <c r="C55">
        <v>1.0560515768900025</v>
      </c>
      <c r="D55">
        <v>0.08106420769999993</v>
      </c>
      <c r="E55">
        <v>7.504084397340192E-9</v>
      </c>
      <c r="L55" s="2">
        <v>4.0</v>
      </c>
      <c r="M55">
        <f t="shared" ref="M55:P55" si="3">LN(B55)</f>
        <v>-0.005669859468</v>
      </c>
      <c r="N55">
        <f t="shared" si="3"/>
        <v>0.05453702584</v>
      </c>
      <c r="O55">
        <f t="shared" si="3"/>
        <v>-2.512513751</v>
      </c>
      <c r="P55">
        <f t="shared" si="3"/>
        <v>-18.70781838</v>
      </c>
    </row>
    <row r="56">
      <c r="A56" s="2">
        <v>5.0</v>
      </c>
      <c r="B56">
        <v>3.2772906875500016</v>
      </c>
      <c r="C56">
        <v>3.6720817783100017</v>
      </c>
      <c r="D56">
        <v>0.23860552210000027</v>
      </c>
      <c r="E56">
        <v>8.795915603014034E-9</v>
      </c>
      <c r="L56" s="2">
        <v>5.0</v>
      </c>
      <c r="M56">
        <f t="shared" ref="M56:P56" si="4">LN(B56)</f>
        <v>1.187017071</v>
      </c>
      <c r="N56">
        <f t="shared" si="4"/>
        <v>1.300758743</v>
      </c>
      <c r="O56">
        <f t="shared" si="4"/>
        <v>-1.432943626</v>
      </c>
      <c r="P56">
        <f t="shared" si="4"/>
        <v>-18.54897836</v>
      </c>
    </row>
    <row r="57">
      <c r="A57" s="2">
        <v>6.0</v>
      </c>
      <c r="B57">
        <v>9.793796588850013</v>
      </c>
      <c r="C57">
        <v>12.239552157490003</v>
      </c>
      <c r="D57">
        <v>0.6054856225999989</v>
      </c>
      <c r="E57">
        <v>1.50408439681204E-9</v>
      </c>
      <c r="L57" s="2">
        <v>6.0</v>
      </c>
      <c r="M57">
        <f t="shared" ref="M57:P57" si="5">LN(B57)</f>
        <v>2.281749184</v>
      </c>
      <c r="N57">
        <f t="shared" si="5"/>
        <v>2.504672688</v>
      </c>
      <c r="O57">
        <f t="shared" si="5"/>
        <v>-0.5017244609</v>
      </c>
      <c r="P57">
        <f t="shared" si="5"/>
        <v>-20.3150815</v>
      </c>
    </row>
    <row r="58">
      <c r="A58" s="2">
        <v>7.0</v>
      </c>
      <c r="B58">
        <v>30.77588844015007</v>
      </c>
    </row>
    <row r="59">
      <c r="A59" s="2">
        <v>8.0</v>
      </c>
      <c r="B59">
        <v>90.95793719824987</v>
      </c>
    </row>
    <row r="60">
      <c r="A60" s="2">
        <v>9.0</v>
      </c>
      <c r="B60">
        <v>236.10174944155017</v>
      </c>
    </row>
    <row r="61">
      <c r="A61" s="2">
        <v>10.0</v>
      </c>
      <c r="B61">
        <v>379.93414337364436</v>
      </c>
    </row>
    <row r="62">
      <c r="A62" s="2"/>
    </row>
    <row r="83">
      <c r="A83" s="1"/>
      <c r="B83" s="3"/>
      <c r="C83" s="3"/>
      <c r="D83" s="3"/>
      <c r="E83" s="1"/>
    </row>
    <row r="84">
      <c r="A84" s="1"/>
      <c r="B84" s="3"/>
      <c r="C84" s="3"/>
      <c r="D84" s="3"/>
      <c r="E84" s="1"/>
    </row>
    <row r="85">
      <c r="A85" s="1" t="s">
        <v>117</v>
      </c>
      <c r="B85" s="3"/>
      <c r="C85" s="3"/>
      <c r="D85" s="3"/>
      <c r="E85" s="1"/>
    </row>
    <row r="86">
      <c r="A86" s="1" t="s">
        <v>5</v>
      </c>
      <c r="B86" s="3" t="s">
        <v>86</v>
      </c>
      <c r="C86" s="3" t="s">
        <v>25</v>
      </c>
      <c r="D86" s="3" t="s">
        <v>23</v>
      </c>
      <c r="E86" s="1" t="s">
        <v>22</v>
      </c>
      <c r="M86" s="46"/>
    </row>
    <row r="87">
      <c r="A87" s="2">
        <v>2.0</v>
      </c>
      <c r="B87">
        <v>-0.12511732524999888</v>
      </c>
      <c r="C87">
        <v>-0.10449368199000028</v>
      </c>
      <c r="D87">
        <v>-0.01398114479999983</v>
      </c>
      <c r="E87">
        <v>-8.004084397077014E-9</v>
      </c>
    </row>
    <row r="88">
      <c r="A88" s="2">
        <v>3.0</v>
      </c>
      <c r="B88">
        <v>0.5001269203500005</v>
      </c>
      <c r="C88">
        <v>0.43954064531000003</v>
      </c>
      <c r="D88">
        <v>0.051746674899999914</v>
      </c>
      <c r="E88">
        <v>1.6295915601234768E-8</v>
      </c>
    </row>
    <row r="89">
      <c r="A89" s="2">
        <v>4.0</v>
      </c>
      <c r="B89">
        <v>-0.9943461838500003</v>
      </c>
      <c r="C89">
        <v>-1.0560515768900025</v>
      </c>
      <c r="D89">
        <v>-0.08106420769999993</v>
      </c>
      <c r="E89">
        <v>-7.504084397340192E-9</v>
      </c>
    </row>
    <row r="90">
      <c r="A90" s="2">
        <v>5.0</v>
      </c>
      <c r="B90">
        <v>3.2772906875500016</v>
      </c>
      <c r="C90">
        <v>3.6720817783100017</v>
      </c>
      <c r="D90">
        <v>0.23860552210000027</v>
      </c>
      <c r="E90">
        <v>8.795915603014034E-9</v>
      </c>
    </row>
    <row r="91">
      <c r="A91" s="2">
        <v>6.0</v>
      </c>
      <c r="B91">
        <v>-9.793796588850013</v>
      </c>
      <c r="C91">
        <v>-12.239552157490003</v>
      </c>
      <c r="D91">
        <v>-0.6054856225999989</v>
      </c>
      <c r="E91">
        <v>-1.50408439681204E-9</v>
      </c>
    </row>
    <row r="115">
      <c r="A115" s="1"/>
      <c r="B115" s="3"/>
      <c r="C115" s="3"/>
      <c r="D115" s="3"/>
      <c r="E115" s="1"/>
    </row>
    <row r="116">
      <c r="A116" s="1" t="s">
        <v>5</v>
      </c>
      <c r="B116" s="3" t="s">
        <v>86</v>
      </c>
      <c r="C116" s="3" t="s">
        <v>25</v>
      </c>
      <c r="D116" s="3" t="s">
        <v>23</v>
      </c>
      <c r="E116" s="1" t="s">
        <v>22</v>
      </c>
    </row>
    <row r="117">
      <c r="A117" s="2">
        <v>2.0</v>
      </c>
      <c r="B117" s="35">
        <v>2.15613469965217</v>
      </c>
      <c r="C117" s="35">
        <v>2.241746006452137</v>
      </c>
      <c r="D117" s="35">
        <v>2.13347016472199</v>
      </c>
      <c r="E117" s="35">
        <v>2.5238401434930946</v>
      </c>
    </row>
    <row r="118">
      <c r="A118" s="2">
        <v>3.0</v>
      </c>
      <c r="B118" s="35">
        <v>2.7578974801179807</v>
      </c>
      <c r="C118" s="35">
        <v>2.8656550154461136</v>
      </c>
      <c r="D118" s="35">
        <v>2.7018098795311514</v>
      </c>
      <c r="E118" s="35">
        <v>2.832607250922329</v>
      </c>
    </row>
    <row r="119">
      <c r="A119" s="2">
        <v>4.0</v>
      </c>
      <c r="B119" s="35">
        <v>3.0563548594761945</v>
      </c>
      <c r="C119" s="35">
        <v>3.246341103376999</v>
      </c>
      <c r="D119" s="35">
        <v>2.8967565734624894</v>
      </c>
      <c r="E119" s="35">
        <v>2.4958261940396627</v>
      </c>
    </row>
    <row r="120">
      <c r="A120" s="2">
        <v>5.0</v>
      </c>
      <c r="B120" s="35">
        <v>3.574332212089694</v>
      </c>
      <c r="C120" s="35">
        <v>3.787568318492919</v>
      </c>
      <c r="D120" s="35">
        <v>3.365607921506114</v>
      </c>
      <c r="E120" s="35">
        <v>2.564809537839151</v>
      </c>
    </row>
    <row r="121">
      <c r="A121" s="2">
        <v>6.0</v>
      </c>
      <c r="B121" s="35">
        <v>4.049768327901978</v>
      </c>
      <c r="C121" s="35">
        <v>4.31042150135495</v>
      </c>
      <c r="D121" s="35">
        <v>3.7700312662587314</v>
      </c>
      <c r="E121" s="35">
        <v>1.7978006901586434</v>
      </c>
    </row>
    <row r="122">
      <c r="A122" s="2">
        <v>7.0</v>
      </c>
      <c r="B122" s="35">
        <v>4.547027847179066</v>
      </c>
      <c r="C122" s="35">
        <v>4.8578664449057145</v>
      </c>
      <c r="D122" s="35">
        <v>4.230689374995976</v>
      </c>
      <c r="E122" s="35">
        <v>2.2922487671808445</v>
      </c>
    </row>
    <row r="123">
      <c r="A123" s="2">
        <v>8.0</v>
      </c>
      <c r="B123" s="35">
        <v>5.017657850742044</v>
      </c>
      <c r="C123" s="35">
        <v>5.409647477724257</v>
      </c>
      <c r="D123" s="35">
        <v>4.69008698339337</v>
      </c>
      <c r="E123" s="35">
        <v>1.6603055943951124</v>
      </c>
    </row>
    <row r="124">
      <c r="A124" s="2">
        <v>9.0</v>
      </c>
      <c r="B124" s="35">
        <v>5.431916453235766</v>
      </c>
      <c r="C124" s="35">
        <v>5.967718914581766</v>
      </c>
      <c r="D124" s="35">
        <v>5.161556664658153</v>
      </c>
      <c r="E124" s="35">
        <v>2.1395661490164333</v>
      </c>
    </row>
    <row r="125">
      <c r="A125" s="2">
        <v>10.0</v>
      </c>
      <c r="B125" s="35">
        <v>5.638525572014859</v>
      </c>
      <c r="C125" s="35">
        <v>6.529429461930276</v>
      </c>
      <c r="D125" s="35">
        <v>5.636162772457986</v>
      </c>
      <c r="E125" s="35">
        <v>1.8748144078326145</v>
      </c>
    </row>
    <row r="126">
      <c r="A126" s="2">
        <v>11.0</v>
      </c>
      <c r="B126" s="35">
        <v>6.104352941003558</v>
      </c>
      <c r="C126" s="35">
        <v>7.094336996906805</v>
      </c>
      <c r="D126" s="35">
        <v>6.114392676608564</v>
      </c>
      <c r="E126" s="35">
        <v>2.0539955448450655</v>
      </c>
    </row>
    <row r="127">
      <c r="A127" s="2">
        <v>12.0</v>
      </c>
      <c r="B127" s="35">
        <v>7.294215907632226</v>
      </c>
      <c r="C127" s="35">
        <v>7.661870019678339</v>
      </c>
      <c r="D127" s="35">
        <v>6.594529442211538</v>
      </c>
      <c r="E127" s="35">
        <v>1.9636234363582818</v>
      </c>
    </row>
    <row r="128">
      <c r="A128" s="2">
        <v>13.0</v>
      </c>
      <c r="B128" s="35">
        <v>8.17994985755283</v>
      </c>
      <c r="C128" s="35">
        <v>8.231755314965403</v>
      </c>
      <c r="D128" s="35">
        <v>7.07617285197962</v>
      </c>
      <c r="E128" s="35">
        <v>2.0207132169894697</v>
      </c>
    </row>
    <row r="129">
      <c r="A129" s="2">
        <v>14.0</v>
      </c>
      <c r="B129" s="35">
        <v>8.987709225397829</v>
      </c>
      <c r="C129" s="35">
        <v>8.803784199046307</v>
      </c>
      <c r="D129" s="35">
        <v>7.558828746565259</v>
      </c>
      <c r="E129" s="35">
        <v>1.9868839597734926</v>
      </c>
    </row>
    <row r="130">
      <c r="A130" s="2">
        <v>15.0</v>
      </c>
      <c r="B130" s="35">
        <v>9.760498124019716</v>
      </c>
      <c r="C130" s="35">
        <v>9.377812702545093</v>
      </c>
      <c r="D130" s="35">
        <v>8.042245525466866</v>
      </c>
      <c r="E130" s="35">
        <v>2.0078099935072147</v>
      </c>
    </row>
    <row r="131">
      <c r="A131" s="2">
        <v>16.0</v>
      </c>
      <c r="B131" s="35">
        <v>10.514168020859598</v>
      </c>
      <c r="C131" s="35">
        <v>9.95372606853597</v>
      </c>
      <c r="D131" s="35">
        <v>8.52622520910752</v>
      </c>
      <c r="E131" s="35">
        <v>1.995159249748731</v>
      </c>
    </row>
    <row r="132">
      <c r="A132" s="2">
        <v>17.0</v>
      </c>
      <c r="B132" s="35">
        <v>11.256245955631949</v>
      </c>
      <c r="C132" s="35">
        <v>10.531428177614895</v>
      </c>
      <c r="D132" s="35">
        <v>9.010638980398705</v>
      </c>
      <c r="E132" s="35">
        <v>2.002934547511046</v>
      </c>
    </row>
    <row r="133">
      <c r="A133" s="2">
        <v>18.0</v>
      </c>
      <c r="B133" s="35">
        <v>11.990844740879613</v>
      </c>
      <c r="C133" s="35">
        <v>11.11083288100033</v>
      </c>
      <c r="D133" s="35">
        <v>9.495393068891708</v>
      </c>
      <c r="E133" s="35">
        <v>1.9981929887316268</v>
      </c>
    </row>
    <row r="134">
      <c r="A134" s="2">
        <v>19.0</v>
      </c>
      <c r="B134" s="35">
        <v>12.720421337432603</v>
      </c>
      <c r="C134" s="35">
        <v>11.691859801051907</v>
      </c>
      <c r="D134" s="35">
        <v>9.980421486357574</v>
      </c>
      <c r="E134" s="35">
        <v>2.001104189774574</v>
      </c>
    </row>
    <row r="135">
      <c r="A135" s="2">
        <v>20.0</v>
      </c>
      <c r="B135" s="35">
        <v>13.446536279230934</v>
      </c>
      <c r="C135" s="35">
        <v>12.274431873354642</v>
      </c>
      <c r="D135" s="35">
        <v>10.465676353823897</v>
      </c>
      <c r="E135" s="35">
        <v>1.9993209154305176</v>
      </c>
    </row>
    <row r="147">
      <c r="A147" s="1" t="s">
        <v>5</v>
      </c>
      <c r="B147" s="3" t="s">
        <v>86</v>
      </c>
      <c r="C147" s="3" t="s">
        <v>25</v>
      </c>
      <c r="D147" s="3" t="s">
        <v>23</v>
      </c>
      <c r="E147" s="1" t="s">
        <v>22</v>
      </c>
    </row>
    <row r="148">
      <c r="A148" s="2">
        <v>2.0</v>
      </c>
      <c r="B148">
        <v>-0.2124512045999989</v>
      </c>
      <c r="C148">
        <v>-0.16438226340000028</v>
      </c>
      <c r="D148">
        <v>-0.02426302569999983</v>
      </c>
      <c r="E148" s="38">
        <v>-1.0400000000077014E-8</v>
      </c>
    </row>
    <row r="149">
      <c r="A149" s="2">
        <v>3.0</v>
      </c>
      <c r="B149">
        <v>0.20034183640000158</v>
      </c>
      <c r="C149">
        <v>0.21526980049999977</v>
      </c>
      <c r="D149">
        <v>0.017201768300000086</v>
      </c>
      <c r="E149" s="38">
        <v>3.4999999981577545E-9</v>
      </c>
    </row>
    <row r="150">
      <c r="A150" s="2">
        <v>4.0</v>
      </c>
      <c r="B150">
        <v>-0.8813382267999987</v>
      </c>
      <c r="C150">
        <v>-0.9006703578000028</v>
      </c>
      <c r="D150">
        <v>-0.07414432029999984</v>
      </c>
      <c r="E150" s="38">
        <v>-6.400000002182438E-9</v>
      </c>
    </row>
    <row r="151">
      <c r="A151" s="2">
        <v>5.0</v>
      </c>
      <c r="B151">
        <v>2.308618581400003</v>
      </c>
      <c r="C151">
        <v>2.711522839099999</v>
      </c>
      <c r="D151">
        <v>0.15417932090000042</v>
      </c>
      <c r="E151" s="38">
        <v>-2.168404344971009E-18</v>
      </c>
    </row>
    <row r="152">
      <c r="A152" s="2">
        <v>6.0</v>
      </c>
      <c r="B152">
        <v>-7.57251188680001</v>
      </c>
      <c r="C152">
        <v>-9.587917899800004</v>
      </c>
      <c r="D152">
        <v>-0.46158818259999856</v>
      </c>
      <c r="E152" s="38">
        <v>-3.900000001980444E-9</v>
      </c>
    </row>
    <row r="153">
      <c r="A153" s="2">
        <v>7.0</v>
      </c>
      <c r="B153">
        <v>23.116042674000063</v>
      </c>
      <c r="C153">
        <v>33.52501885730001</v>
      </c>
      <c r="D153">
        <v>1.2770177192999994</v>
      </c>
      <c r="E153" s="38">
        <v>-1.6000000019550722E-9</v>
      </c>
    </row>
    <row r="154">
      <c r="A154" s="2">
        <v>8.0</v>
      </c>
      <c r="B154">
        <v>-67.92922840359981</v>
      </c>
      <c r="C154">
        <v>-120.34732463289996</v>
      </c>
      <c r="D154">
        <v>-3.770120363799999</v>
      </c>
      <c r="E154" s="38">
        <v>-2.900000001964699E-9</v>
      </c>
    </row>
    <row r="155">
      <c r="A155" s="2">
        <v>9.0</v>
      </c>
      <c r="B155">
        <v>168.08518715860035</v>
      </c>
      <c r="C155">
        <v>435.5776149078001</v>
      </c>
      <c r="D155">
        <v>11.134802986599999</v>
      </c>
      <c r="E155" s="38">
        <v>-1.991933664373261E-9</v>
      </c>
    </row>
    <row r="156">
      <c r="A156" s="2">
        <v>10.0</v>
      </c>
      <c r="B156">
        <v>-211.93629009439402</v>
      </c>
      <c r="C156">
        <v>-1591.1077040478997</v>
      </c>
      <c r="D156">
        <v>-33.3627064519</v>
      </c>
      <c r="E156" s="38">
        <v>-2.5919336643745764E-9</v>
      </c>
    </row>
    <row r="157">
      <c r="A157" s="2">
        <v>11.0</v>
      </c>
      <c r="B157">
        <v>-1322.5674265079995</v>
      </c>
      <c r="C157">
        <v>5850.684307691399</v>
      </c>
      <c r="D157">
        <v>100.42982516600011</v>
      </c>
      <c r="E157" s="38">
        <v>-2.274741400471803E-9</v>
      </c>
    </row>
    <row r="158">
      <c r="A158" s="2">
        <v>12.0</v>
      </c>
      <c r="B158">
        <v>15872.205845988416</v>
      </c>
      <c r="C158">
        <v>-21641.863677128807</v>
      </c>
      <c r="D158">
        <v>-303.78576358190014</v>
      </c>
      <c r="E158" s="38">
        <v>-2.467248849974022E-9</v>
      </c>
    </row>
    <row r="159">
      <c r="A159" s="2">
        <v>13.0</v>
      </c>
      <c r="B159">
        <v>-116297.79609162727</v>
      </c>
      <c r="C159">
        <v>80475.38055211282</v>
      </c>
      <c r="D159">
        <v>921.5123830477004</v>
      </c>
      <c r="E159" s="38">
        <v>-2.3502093306929735E-9</v>
      </c>
    </row>
    <row r="160">
      <c r="A160" s="2">
        <v>14.0</v>
      </c>
      <c r="B160">
        <v>732671.3998645023</v>
      </c>
      <c r="C160">
        <v>-300703.028680246</v>
      </c>
      <c r="D160">
        <v>-2801.568873701198</v>
      </c>
      <c r="E160" s="38">
        <v>-2.4214861693231386E-9</v>
      </c>
    </row>
    <row r="161">
      <c r="A161" s="2">
        <v>15.0</v>
      </c>
      <c r="B161">
        <v>-4298636.359094657</v>
      </c>
      <c r="C161">
        <v>1128706.623431046</v>
      </c>
      <c r="D161">
        <v>8530.721661270003</v>
      </c>
      <c r="E161" s="38">
        <v>-2.3780102548135896E-9</v>
      </c>
    </row>
    <row r="162">
      <c r="A162" s="2">
        <v>16.0</v>
      </c>
      <c r="B162">
        <v>2.4234582748795353E7</v>
      </c>
      <c r="C162">
        <v>-4254860.091882804</v>
      </c>
      <c r="D162">
        <v>-26007.33576856559</v>
      </c>
      <c r="E162" s="38">
        <v>-2.404567422403808E-9</v>
      </c>
    </row>
    <row r="163">
      <c r="A163" s="2">
        <v>17.0</v>
      </c>
      <c r="B163">
        <v>-1.3331915392491212E8</v>
      </c>
      <c r="C163">
        <v>1.6104878722732058E7</v>
      </c>
      <c r="D163">
        <v>79361.33633439241</v>
      </c>
      <c r="E163" s="38">
        <v>-2.3883232926558803E-9</v>
      </c>
    </row>
    <row r="164">
      <c r="A164" s="2">
        <v>18.0</v>
      </c>
      <c r="B164">
        <v>7.218016900154966E8</v>
      </c>
      <c r="C164">
        <v>-6.1094036378160104E7</v>
      </c>
      <c r="D164">
        <v>-239308.79834362387</v>
      </c>
      <c r="E164" s="38">
        <v>-2.3982715010199318E-9</v>
      </c>
    </row>
    <row r="165">
      <c r="A165" s="2">
        <v>19.0</v>
      </c>
      <c r="B165">
        <v>-3.865994213598799E9</v>
      </c>
      <c r="C165">
        <v>2.3305562242598575E8</v>
      </c>
      <c r="D165">
        <v>731655.8250874191</v>
      </c>
      <c r="E165" s="38">
        <v>-2.392172156888873E-9</v>
      </c>
    </row>
    <row r="166">
      <c r="A166" s="2">
        <v>20.0</v>
      </c>
      <c r="B166">
        <v>2.0552508532962357E10</v>
      </c>
      <c r="C166">
        <v>-8.921440904229021E8</v>
      </c>
      <c r="D166">
        <v>-2237982.2860621563</v>
      </c>
      <c r="E166" s="38">
        <v>-2.3959156028548683E-9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7.86"/>
  </cols>
  <sheetData>
    <row r="1">
      <c r="A1" s="1" t="s">
        <v>36</v>
      </c>
      <c r="B1" s="1" t="s">
        <v>37</v>
      </c>
      <c r="C1" s="1" t="s">
        <v>38</v>
      </c>
      <c r="D1" s="1" t="s">
        <v>97</v>
      </c>
      <c r="E1" s="1" t="s">
        <v>39</v>
      </c>
    </row>
    <row r="2">
      <c r="A2" s="4">
        <v>300.0</v>
      </c>
      <c r="B2" s="4">
        <v>6.37336875563287</v>
      </c>
      <c r="C2" s="2"/>
    </row>
    <row r="3">
      <c r="A3" s="4">
        <v>2.0</v>
      </c>
      <c r="B3" s="4">
        <v>0.627829072741626</v>
      </c>
      <c r="C3" s="5">
        <v>-8.15761697828932E-7</v>
      </c>
      <c r="D3">
        <v>6.337840814804734E-7</v>
      </c>
      <c r="E3" s="2">
        <v>0.409244866656251</v>
      </c>
    </row>
    <row r="4">
      <c r="A4" s="4">
        <v>92.0</v>
      </c>
      <c r="B4" s="34">
        <v>6.4611708168</v>
      </c>
      <c r="C4" s="2">
        <v>-47.24252824</v>
      </c>
      <c r="D4" s="2">
        <v>3.266690902</v>
      </c>
      <c r="E4" s="35">
        <v>2.0631695091</v>
      </c>
    </row>
    <row r="5">
      <c r="A5" s="4">
        <v>86.0</v>
      </c>
      <c r="B5" s="36">
        <v>4.25779851991309</v>
      </c>
      <c r="C5" s="2">
        <v>-32.68605088</v>
      </c>
      <c r="D5" s="2">
        <v>2.617185519</v>
      </c>
      <c r="E5" s="35">
        <v>1.8707948795</v>
      </c>
    </row>
    <row r="6">
      <c r="A6" s="4">
        <v>126.0</v>
      </c>
      <c r="B6" s="36">
        <v>5.36904349781566</v>
      </c>
      <c r="C6" s="2">
        <v>-36.80043955</v>
      </c>
      <c r="D6" s="2">
        <v>5.689191428</v>
      </c>
      <c r="E6" s="35">
        <v>1.9169041215</v>
      </c>
    </row>
    <row r="7">
      <c r="A7" s="4">
        <v>113.0</v>
      </c>
      <c r="B7" s="36">
        <v>5.3996791521118</v>
      </c>
      <c r="C7" s="2">
        <v>-30.0257862</v>
      </c>
      <c r="D7" s="2">
        <v>-0.1318842244</v>
      </c>
      <c r="E7" s="35">
        <v>1.9180949973</v>
      </c>
    </row>
    <row r="8">
      <c r="A8" s="4">
        <v>100.0</v>
      </c>
      <c r="B8" s="34">
        <v>5.35809883688527</v>
      </c>
      <c r="C8" s="2">
        <v>-56.30807788</v>
      </c>
      <c r="D8" s="2">
        <v>-2.048902621</v>
      </c>
      <c r="E8" s="35">
        <v>1.9226683592</v>
      </c>
    </row>
    <row r="9">
      <c r="A9" s="4">
        <v>92.0</v>
      </c>
      <c r="B9" s="34">
        <v>6.6753667999</v>
      </c>
      <c r="C9" s="2">
        <v>-46.3712065</v>
      </c>
      <c r="D9" s="2">
        <v>5.148309606</v>
      </c>
      <c r="E9" s="35">
        <v>2.1177773102</v>
      </c>
    </row>
    <row r="10">
      <c r="A10" s="4">
        <v>156.0</v>
      </c>
      <c r="B10" s="34">
        <v>4.5389489358</v>
      </c>
      <c r="C10" s="2">
        <v>-68.67181142</v>
      </c>
      <c r="D10" s="2">
        <v>-2.964619223</v>
      </c>
      <c r="E10" s="35">
        <v>1.9279558717</v>
      </c>
    </row>
    <row r="11">
      <c r="A11" s="4">
        <v>180.0</v>
      </c>
      <c r="B11" s="34">
        <v>4.526780675</v>
      </c>
      <c r="C11" s="2">
        <v>-77.48250991</v>
      </c>
      <c r="D11" s="2">
        <v>-3.006283348</v>
      </c>
      <c r="E11" s="35">
        <v>1.9224338033</v>
      </c>
    </row>
    <row r="12">
      <c r="A12" s="4">
        <v>148.0</v>
      </c>
      <c r="B12" s="36">
        <v>5.05090933785958</v>
      </c>
      <c r="C12" s="2">
        <v>-80.66678651</v>
      </c>
      <c r="D12" s="2">
        <v>0.8544167811</v>
      </c>
      <c r="E12" s="35">
        <v>2.0039089818</v>
      </c>
    </row>
    <row r="13">
      <c r="A13" s="4">
        <v>158.0</v>
      </c>
      <c r="B13" s="36">
        <v>6.04152517811159</v>
      </c>
      <c r="C13" s="2">
        <v>-84.79972818</v>
      </c>
      <c r="D13" s="2">
        <v>1.646196426</v>
      </c>
      <c r="E13" s="35">
        <v>2.0628494962</v>
      </c>
    </row>
    <row r="14">
      <c r="A14" s="4">
        <v>140.0</v>
      </c>
      <c r="B14" s="36">
        <v>5.41461122476388</v>
      </c>
      <c r="C14" s="2">
        <v>-99.52814734</v>
      </c>
      <c r="D14" s="2">
        <v>-1.943377652</v>
      </c>
      <c r="E14" s="35">
        <v>2.1182955672</v>
      </c>
    </row>
    <row r="15">
      <c r="A15" s="4">
        <v>150.0</v>
      </c>
      <c r="B15" s="34">
        <v>6.1748738054</v>
      </c>
      <c r="C15" s="2">
        <v>-100.4597112</v>
      </c>
      <c r="D15" s="2">
        <v>-1.299157357</v>
      </c>
      <c r="E15" s="35">
        <v>2.1322880984</v>
      </c>
    </row>
    <row r="16">
      <c r="A16" s="4">
        <v>205.0</v>
      </c>
      <c r="B16" s="34">
        <v>4.1049342647</v>
      </c>
      <c r="C16" s="2">
        <v>-36.14435885</v>
      </c>
      <c r="D16" s="2">
        <v>2.394102309</v>
      </c>
      <c r="E16" s="35">
        <v>1.7167281337</v>
      </c>
    </row>
    <row r="17">
      <c r="A17" s="4">
        <v>204.0</v>
      </c>
      <c r="B17" s="36">
        <v>4.11548103615427</v>
      </c>
      <c r="C17" s="2">
        <v>-41.39763748</v>
      </c>
      <c r="D17" s="2">
        <v>2.13743539</v>
      </c>
      <c r="E17" s="35">
        <v>1.7216458579</v>
      </c>
    </row>
    <row r="18">
      <c r="A18" s="4">
        <v>69.0</v>
      </c>
      <c r="B18" s="36">
        <v>3.7316346730009</v>
      </c>
      <c r="C18" s="2">
        <v>-24.0755518</v>
      </c>
      <c r="D18" s="2">
        <v>6.571296592</v>
      </c>
      <c r="E18" s="35">
        <v>1.6226783609</v>
      </c>
    </row>
    <row r="19">
      <c r="A19" s="4">
        <v>74.0</v>
      </c>
      <c r="B19" s="36">
        <v>3.66412338749874</v>
      </c>
      <c r="C19" s="2">
        <v>-33.65095557</v>
      </c>
      <c r="D19" s="2">
        <v>3.95330049</v>
      </c>
      <c r="E19" s="35">
        <v>1.6103994782</v>
      </c>
    </row>
    <row r="20">
      <c r="A20" s="4">
        <v>144.0</v>
      </c>
      <c r="B20" s="34">
        <v>4.0202383455</v>
      </c>
      <c r="C20" s="2">
        <v>-41.39814918</v>
      </c>
      <c r="D20" s="2">
        <v>0.6572665053</v>
      </c>
      <c r="E20" s="35">
        <v>1.6751592565</v>
      </c>
    </row>
    <row r="21">
      <c r="A21" s="4">
        <v>142.0</v>
      </c>
      <c r="B21" s="36">
        <v>5.16733551720371</v>
      </c>
      <c r="C21" s="2">
        <v>-31.66364219</v>
      </c>
      <c r="D21" s="2">
        <v>2.300442631</v>
      </c>
      <c r="E21" s="35">
        <v>1.7361494639</v>
      </c>
    </row>
    <row r="22">
      <c r="A22" s="4">
        <v>163.0</v>
      </c>
      <c r="B22" s="34">
        <v>2.9238857598</v>
      </c>
      <c r="C22" s="2">
        <v>-17.99308056</v>
      </c>
      <c r="D22" s="2">
        <v>0.2661316056</v>
      </c>
      <c r="E22" s="35">
        <v>1.452837992</v>
      </c>
    </row>
    <row r="23">
      <c r="A23" s="4">
        <v>172.0</v>
      </c>
      <c r="B23" s="34">
        <v>2.9290307293</v>
      </c>
      <c r="C23" s="2">
        <v>-21.97216723</v>
      </c>
      <c r="D23" s="2">
        <v>0.8973557663</v>
      </c>
      <c r="E23" s="35">
        <v>1.4547882732</v>
      </c>
    </row>
    <row r="24">
      <c r="A24" s="4">
        <v>153.0</v>
      </c>
      <c r="B24" s="36">
        <v>3.68846492848837</v>
      </c>
      <c r="C24" s="2">
        <v>-34.02939321</v>
      </c>
      <c r="D24" s="2">
        <v>-2.373359921</v>
      </c>
      <c r="E24" s="35">
        <v>1.6106222753</v>
      </c>
    </row>
    <row r="25">
      <c r="A25" s="4">
        <v>133.0</v>
      </c>
      <c r="B25" s="36">
        <v>3.76785139910266</v>
      </c>
      <c r="C25" s="2">
        <v>-39.31040896</v>
      </c>
      <c r="D25" s="2">
        <v>-0.3251217466</v>
      </c>
      <c r="E25" s="35">
        <v>1.6163563963</v>
      </c>
    </row>
    <row r="26">
      <c r="A26" s="4">
        <v>98.0</v>
      </c>
      <c r="B26" s="34">
        <v>4.0831072077</v>
      </c>
      <c r="C26" s="2">
        <v>-65.58546673</v>
      </c>
      <c r="D26" s="2">
        <v>-0.9357271684</v>
      </c>
      <c r="E26" s="35">
        <v>1.6098308767</v>
      </c>
    </row>
    <row r="27">
      <c r="A27" s="4">
        <v>184.0</v>
      </c>
      <c r="B27" s="36">
        <v>3.64880312654693</v>
      </c>
      <c r="C27" s="2">
        <v>-150.6155939</v>
      </c>
      <c r="D27" s="2">
        <v>-1.433889651</v>
      </c>
      <c r="E27" s="35">
        <v>1.6002854383</v>
      </c>
    </row>
    <row r="28">
      <c r="A28" s="4">
        <v>142.0</v>
      </c>
      <c r="B28" s="34">
        <v>4.0796287611</v>
      </c>
      <c r="C28" s="2">
        <v>-52.38030861</v>
      </c>
      <c r="D28" s="2">
        <v>0.8078109893</v>
      </c>
      <c r="E28" s="35">
        <v>1.7450852975</v>
      </c>
    </row>
    <row r="29">
      <c r="A29" s="4">
        <v>142.0</v>
      </c>
      <c r="B29" s="34">
        <v>4.0901685761</v>
      </c>
      <c r="C29" s="2">
        <v>-52.31218099</v>
      </c>
      <c r="D29" s="2">
        <v>0.9066919364</v>
      </c>
      <c r="E29" s="35">
        <v>1.7551080575</v>
      </c>
    </row>
    <row r="30">
      <c r="A30" s="4">
        <v>125.0</v>
      </c>
      <c r="B30" s="36">
        <v>3.67622682624863</v>
      </c>
      <c r="C30" s="2">
        <v>-87.60353429</v>
      </c>
      <c r="D30" s="2">
        <v>1.292940418</v>
      </c>
      <c r="E30" s="35">
        <v>1.6085153477</v>
      </c>
    </row>
    <row r="31">
      <c r="A31" s="4">
        <v>122.0</v>
      </c>
      <c r="B31" s="36">
        <v>3.67632444764429</v>
      </c>
      <c r="C31" s="2">
        <v>-83.51243419</v>
      </c>
      <c r="D31" s="2">
        <v>1.27819853</v>
      </c>
      <c r="E31" s="35">
        <v>1.6075595752</v>
      </c>
    </row>
    <row r="32">
      <c r="A32" s="4">
        <v>121.0</v>
      </c>
      <c r="B32" s="34">
        <v>3.8780331798</v>
      </c>
      <c r="C32" s="2">
        <v>-58.32896017</v>
      </c>
      <c r="D32" s="2">
        <v>-1.456635095</v>
      </c>
      <c r="E32" s="35">
        <v>1.6961753019</v>
      </c>
    </row>
    <row r="33">
      <c r="A33" s="4">
        <v>128.0</v>
      </c>
      <c r="B33" s="34">
        <v>3.8966041413</v>
      </c>
      <c r="C33" s="2">
        <v>-54.50568396</v>
      </c>
      <c r="D33" s="2">
        <v>-0.1968025027</v>
      </c>
      <c r="E33" s="35">
        <v>1.7049040264</v>
      </c>
    </row>
    <row r="34">
      <c r="A34" s="4">
        <v>72.0</v>
      </c>
      <c r="B34" s="36">
        <v>4.16078274893932</v>
      </c>
      <c r="C34" s="2">
        <v>-14.77730557</v>
      </c>
      <c r="D34" s="2">
        <v>3.173037497</v>
      </c>
      <c r="E34" s="35">
        <v>1.7651516914</v>
      </c>
    </row>
    <row r="35">
      <c r="A35" s="4">
        <v>87.0</v>
      </c>
      <c r="B35" s="36">
        <v>4.2604955333</v>
      </c>
      <c r="C35" s="2">
        <v>-9.870399423</v>
      </c>
      <c r="D35" s="2">
        <v>2.044796997</v>
      </c>
      <c r="E35" s="35">
        <v>1.7641801728</v>
      </c>
    </row>
    <row r="36">
      <c r="A36" s="4">
        <v>101.0</v>
      </c>
      <c r="B36" s="36">
        <v>4.3760355847</v>
      </c>
      <c r="C36" s="2">
        <v>-15.86508786</v>
      </c>
      <c r="D36" s="2">
        <v>3.539523386</v>
      </c>
      <c r="E36" s="35">
        <v>1.7659609532</v>
      </c>
    </row>
    <row r="37">
      <c r="A37" s="4">
        <v>112.0</v>
      </c>
      <c r="B37" s="36">
        <v>2.1304593856</v>
      </c>
      <c r="C37" s="2">
        <v>-1.049917211</v>
      </c>
      <c r="D37" s="2">
        <v>2.387851916</v>
      </c>
      <c r="E37" s="35">
        <v>1.1715274891</v>
      </c>
    </row>
    <row r="38">
      <c r="A38" s="4">
        <v>58.0</v>
      </c>
      <c r="B38" s="36">
        <v>3.68361966364385</v>
      </c>
      <c r="C38" s="2">
        <v>-5.435299084</v>
      </c>
      <c r="D38" s="2">
        <v>0.01001871846</v>
      </c>
      <c r="E38" s="35">
        <v>1.5633376981</v>
      </c>
    </row>
    <row r="39">
      <c r="A39" s="4">
        <v>48.0</v>
      </c>
      <c r="B39" s="36">
        <v>4.1339701724598</v>
      </c>
      <c r="C39" s="2">
        <v>-2.517292816</v>
      </c>
      <c r="D39" s="2">
        <v>-0.01006040382</v>
      </c>
      <c r="E39" s="35">
        <v>1.6750278757</v>
      </c>
    </row>
    <row r="40">
      <c r="A40" s="4">
        <v>87.0</v>
      </c>
      <c r="B40" s="36">
        <v>3.697932389</v>
      </c>
      <c r="C40" s="2">
        <v>-1.182363144</v>
      </c>
      <c r="D40" s="2">
        <v>-0.8619484433</v>
      </c>
      <c r="E40" s="35">
        <v>1.5790598808</v>
      </c>
    </row>
    <row r="41">
      <c r="A41" s="4">
        <v>6.0</v>
      </c>
      <c r="B41" s="34">
        <v>2.3014446626</v>
      </c>
      <c r="C41" s="2">
        <v>-0.1086861494</v>
      </c>
      <c r="D41" s="2">
        <v>0.2760887287</v>
      </c>
      <c r="E41" s="35">
        <v>1.3013003927</v>
      </c>
    </row>
    <row r="42">
      <c r="A42" s="4">
        <v>9.0</v>
      </c>
      <c r="B42" s="34">
        <v>2.4134108131</v>
      </c>
      <c r="C42" s="2">
        <v>-0.1169131708</v>
      </c>
      <c r="D42" s="2">
        <v>0.7450757791</v>
      </c>
      <c r="E42" s="35">
        <v>1.32774334</v>
      </c>
    </row>
    <row r="43">
      <c r="A43" s="4">
        <v>10.0</v>
      </c>
      <c r="B43" s="34">
        <v>2.3230859123</v>
      </c>
      <c r="C43" s="2">
        <v>-0.1614068307</v>
      </c>
      <c r="D43" s="2">
        <v>0.8687098262</v>
      </c>
      <c r="E43" s="35">
        <v>1.295508989</v>
      </c>
    </row>
    <row r="44">
      <c r="A44" s="4">
        <v>15.0</v>
      </c>
      <c r="B44" s="34">
        <v>3.4622618848</v>
      </c>
      <c r="C44" s="2">
        <v>0.01581530778</v>
      </c>
      <c r="D44" s="2">
        <v>0.9412868934</v>
      </c>
      <c r="E44" s="35">
        <v>1.5293438985</v>
      </c>
    </row>
    <row r="45">
      <c r="A45" s="4">
        <v>12.0</v>
      </c>
      <c r="B45" s="34">
        <v>2.4361232915</v>
      </c>
      <c r="C45" s="2">
        <v>-0.1490577016</v>
      </c>
      <c r="D45" s="2">
        <v>0.7052379295</v>
      </c>
      <c r="E45" s="35">
        <v>1.3339339642</v>
      </c>
    </row>
    <row r="46">
      <c r="A46" s="4">
        <v>13.0</v>
      </c>
      <c r="B46" s="34">
        <v>2.3967377027</v>
      </c>
      <c r="C46" s="2">
        <v>-0.1762852214</v>
      </c>
      <c r="D46" s="2">
        <v>0.9164804841</v>
      </c>
      <c r="E46" s="35">
        <v>1.3164995614</v>
      </c>
    </row>
    <row r="47">
      <c r="A47" s="4">
        <v>18.0</v>
      </c>
      <c r="B47" s="34">
        <v>3.4510380527</v>
      </c>
      <c r="C47" s="2">
        <v>-0.02537639718</v>
      </c>
      <c r="D47" s="2">
        <v>0.9320743606</v>
      </c>
      <c r="E47" s="35">
        <v>1.5314295288</v>
      </c>
    </row>
    <row r="48">
      <c r="A48" s="4">
        <v>9.0</v>
      </c>
      <c r="B48" s="34">
        <v>2.369946738</v>
      </c>
      <c r="C48" s="2">
        <v>-0.1213762575</v>
      </c>
      <c r="D48" s="2">
        <v>0.6498298418</v>
      </c>
      <c r="E48" s="35">
        <v>1.3156391972</v>
      </c>
    </row>
    <row r="49">
      <c r="A49" s="4">
        <v>13.0</v>
      </c>
      <c r="B49" s="34">
        <v>2.4007662263</v>
      </c>
      <c r="C49" s="2">
        <v>-0.03597818769</v>
      </c>
      <c r="D49" s="2">
        <v>0.4734309151</v>
      </c>
      <c r="E49" s="35">
        <v>1.3212637064</v>
      </c>
    </row>
    <row r="50">
      <c r="A50" s="4">
        <v>14.0</v>
      </c>
      <c r="B50" s="34">
        <v>2.2754356882</v>
      </c>
      <c r="C50" s="2">
        <v>-0.1756428363</v>
      </c>
      <c r="D50" s="2">
        <v>0.6397163718</v>
      </c>
      <c r="E50" s="35">
        <v>1.2531069686</v>
      </c>
    </row>
    <row r="51">
      <c r="A51" s="4">
        <v>19.0</v>
      </c>
      <c r="B51" s="34">
        <v>3.4671157787</v>
      </c>
      <c r="C51" s="2">
        <v>-0.1896521816</v>
      </c>
      <c r="D51" s="2">
        <v>0.7414979865</v>
      </c>
      <c r="E51" s="35">
        <v>1.5385306092</v>
      </c>
    </row>
    <row r="52">
      <c r="A52" s="4">
        <v>10.0</v>
      </c>
      <c r="B52" s="34">
        <v>2.3196311332</v>
      </c>
      <c r="C52" s="2">
        <v>-0.2103268664</v>
      </c>
      <c r="D52" s="2">
        <v>0.9472147394</v>
      </c>
      <c r="E52" s="35">
        <v>1.2947823858</v>
      </c>
    </row>
    <row r="53">
      <c r="A53" s="4">
        <v>18.0</v>
      </c>
      <c r="B53" s="34">
        <v>3.4955921327</v>
      </c>
      <c r="C53" s="2">
        <v>-0.2225551091</v>
      </c>
      <c r="D53" s="2">
        <v>0.5535342406</v>
      </c>
      <c r="E53" s="35">
        <v>1.545363383</v>
      </c>
    </row>
    <row r="54">
      <c r="A54" s="4">
        <v>19.0</v>
      </c>
      <c r="B54" s="34">
        <v>3.5045040482</v>
      </c>
      <c r="C54" s="2">
        <v>-0.2715579728</v>
      </c>
      <c r="D54" s="2">
        <v>0.6710657742</v>
      </c>
      <c r="E54" s="35">
        <v>1.54588442</v>
      </c>
    </row>
    <row r="55">
      <c r="A55" s="4">
        <v>24.0</v>
      </c>
      <c r="B55" s="34">
        <v>3.5509248181</v>
      </c>
      <c r="C55" s="2">
        <v>-0.1208018361</v>
      </c>
      <c r="D55" s="2">
        <v>0.6627946166</v>
      </c>
      <c r="E55" s="35">
        <v>1.547578045</v>
      </c>
    </row>
    <row r="56">
      <c r="A56" s="4">
        <v>15.0</v>
      </c>
      <c r="B56" s="34">
        <v>3.50987088</v>
      </c>
      <c r="C56" s="2">
        <v>-0.1608987374</v>
      </c>
      <c r="D56" s="2">
        <v>0.4354718998</v>
      </c>
      <c r="E56" s="35">
        <v>1.5429519177</v>
      </c>
    </row>
    <row r="57">
      <c r="A57" s="4">
        <v>24.0</v>
      </c>
      <c r="B57" s="34">
        <v>3.760348707</v>
      </c>
      <c r="C57" s="2">
        <v>0.07609578238</v>
      </c>
      <c r="D57" s="2">
        <v>1.152662982</v>
      </c>
      <c r="E57" s="35">
        <v>1.5913090592</v>
      </c>
    </row>
    <row r="58">
      <c r="A58" s="4">
        <v>14.0</v>
      </c>
      <c r="B58" s="34">
        <v>3.2279107023</v>
      </c>
      <c r="C58" s="2">
        <v>-0.2332097518</v>
      </c>
      <c r="D58" s="2">
        <v>0.7776291105</v>
      </c>
      <c r="E58" s="35">
        <v>1.4852330068</v>
      </c>
    </row>
    <row r="59">
      <c r="A59" s="4">
        <v>17.0</v>
      </c>
      <c r="B59" s="34">
        <v>3.2302064496</v>
      </c>
      <c r="C59" s="2">
        <v>-0.2967428733</v>
      </c>
      <c r="D59" s="2">
        <v>0.8064999251</v>
      </c>
      <c r="E59" s="35">
        <v>1.4867283911</v>
      </c>
    </row>
    <row r="60">
      <c r="A60" s="4">
        <v>16.0</v>
      </c>
      <c r="B60" s="34">
        <v>3.4475985396</v>
      </c>
      <c r="C60" s="2">
        <v>0.1934013693</v>
      </c>
      <c r="D60" s="2">
        <v>1.19275007</v>
      </c>
      <c r="E60" s="35">
        <v>1.5301433064</v>
      </c>
    </row>
    <row r="61">
      <c r="A61" s="4">
        <v>18.0</v>
      </c>
      <c r="B61" s="34">
        <v>3.4666222935</v>
      </c>
      <c r="C61" s="2">
        <v>0.1921160179</v>
      </c>
      <c r="D61" s="2">
        <v>0.86981284</v>
      </c>
      <c r="E61" s="35">
        <v>1.5174895462</v>
      </c>
    </row>
    <row r="62">
      <c r="A62" s="4">
        <v>20.0</v>
      </c>
      <c r="B62" s="34">
        <v>3.7351218195</v>
      </c>
      <c r="C62" s="2">
        <v>0.1504565913</v>
      </c>
      <c r="D62" s="2">
        <v>1.256378094</v>
      </c>
      <c r="E62" s="35">
        <v>1.5898083127</v>
      </c>
    </row>
    <row r="63">
      <c r="A63" s="4">
        <v>21.0</v>
      </c>
      <c r="B63" s="34">
        <v>3.7327635362</v>
      </c>
      <c r="C63" s="2">
        <v>0.1265168875</v>
      </c>
      <c r="D63" s="2">
        <v>1.1317794</v>
      </c>
      <c r="E63" s="35">
        <v>1.5897477647</v>
      </c>
    </row>
    <row r="64">
      <c r="A64" s="4">
        <v>24.0</v>
      </c>
      <c r="B64" s="34">
        <v>3.1688747486</v>
      </c>
      <c r="C64" s="2">
        <v>-2.127465738</v>
      </c>
      <c r="D64" s="2">
        <v>0.4966296809</v>
      </c>
      <c r="E64" s="35">
        <v>1.4441074875</v>
      </c>
    </row>
    <row r="65">
      <c r="A65" s="4">
        <v>22.0</v>
      </c>
      <c r="B65" s="34">
        <v>3.2915106227</v>
      </c>
      <c r="C65" s="2">
        <v>-2.317120665</v>
      </c>
      <c r="D65" s="2">
        <v>0.6258970388</v>
      </c>
      <c r="E65" s="35">
        <v>1.5008424619</v>
      </c>
    </row>
    <row r="66">
      <c r="A66" s="4">
        <v>24.0</v>
      </c>
      <c r="B66" s="34">
        <v>3.8513962607</v>
      </c>
      <c r="C66" s="2">
        <v>-1.728221312</v>
      </c>
      <c r="D66" s="2">
        <v>0.7625981392</v>
      </c>
      <c r="E66" s="35">
        <v>1.6197748086</v>
      </c>
    </row>
    <row r="67">
      <c r="A67" s="4">
        <v>23.0</v>
      </c>
      <c r="B67" s="34">
        <v>3.2937388706</v>
      </c>
      <c r="C67" s="2">
        <v>-2.226676796</v>
      </c>
      <c r="D67" s="2">
        <v>0.5667862437</v>
      </c>
      <c r="E67" s="35">
        <v>1.5007313888</v>
      </c>
    </row>
    <row r="68">
      <c r="A68" s="4">
        <v>24.0</v>
      </c>
      <c r="B68" s="34">
        <v>3.7859278285</v>
      </c>
      <c r="C68" s="2">
        <v>-2.176868827</v>
      </c>
      <c r="D68" s="2">
        <v>0.7235616211</v>
      </c>
      <c r="E68" s="35">
        <v>1.6086658904</v>
      </c>
    </row>
    <row r="69">
      <c r="A69" s="4">
        <v>23.0</v>
      </c>
      <c r="B69" s="34">
        <v>3.78347665</v>
      </c>
      <c r="C69" s="2">
        <v>-2.142733294</v>
      </c>
      <c r="D69" s="2">
        <v>0.7672494382</v>
      </c>
      <c r="E69" s="35">
        <v>1.6089827194</v>
      </c>
    </row>
    <row r="70">
      <c r="A70" s="4">
        <v>18.0</v>
      </c>
      <c r="B70" s="34">
        <v>3.3140271596</v>
      </c>
      <c r="C70" s="2">
        <v>-0.9993251768</v>
      </c>
      <c r="D70" s="2">
        <v>0.4671238104</v>
      </c>
      <c r="E70" s="35">
        <v>1.4475408607</v>
      </c>
    </row>
    <row r="71">
      <c r="A71" s="4">
        <v>18.0</v>
      </c>
      <c r="B71" s="34">
        <v>3.7623173515</v>
      </c>
      <c r="C71" s="2">
        <v>-0.7719529017</v>
      </c>
      <c r="D71" s="2">
        <v>0.5535345151</v>
      </c>
      <c r="E71" s="35">
        <v>1.6035643156</v>
      </c>
    </row>
    <row r="72">
      <c r="A72" s="4">
        <v>16.0</v>
      </c>
      <c r="B72" s="34">
        <v>4.0508441535</v>
      </c>
      <c r="C72" s="2">
        <v>-0.7714394666</v>
      </c>
      <c r="D72" s="2">
        <v>0.5889465113</v>
      </c>
      <c r="E72" s="35">
        <v>1.7149051131</v>
      </c>
    </row>
    <row r="73">
      <c r="A73" s="4">
        <v>17.0</v>
      </c>
      <c r="B73" s="34">
        <v>3.314540104</v>
      </c>
      <c r="C73" s="2">
        <v>-1.056136092</v>
      </c>
      <c r="D73" s="2">
        <v>0.5252143478</v>
      </c>
      <c r="E73" s="35">
        <v>1.4787502218</v>
      </c>
    </row>
    <row r="74">
      <c r="A74" s="4">
        <v>34.0</v>
      </c>
      <c r="B74" s="34">
        <v>2.0344954961</v>
      </c>
      <c r="C74" s="2">
        <v>-0.3066226765</v>
      </c>
      <c r="D74" s="2">
        <v>0.8108154406</v>
      </c>
      <c r="E74" s="35">
        <v>1.1330607024</v>
      </c>
    </row>
    <row r="75">
      <c r="A75" s="4">
        <v>34.0</v>
      </c>
      <c r="B75" s="34">
        <v>2.0727401905</v>
      </c>
      <c r="C75" s="2">
        <v>-0.1537208211</v>
      </c>
      <c r="D75" s="2">
        <v>0.559050207</v>
      </c>
      <c r="E75" s="35">
        <v>1.1465791582</v>
      </c>
    </row>
    <row r="76">
      <c r="A76" s="4">
        <v>34.0</v>
      </c>
      <c r="B76" s="34">
        <v>2.0774268976</v>
      </c>
      <c r="C76" s="2">
        <v>-0.04229022691</v>
      </c>
      <c r="D76" s="2">
        <v>0.3894630429</v>
      </c>
      <c r="E76" s="35">
        <v>1.1467455983</v>
      </c>
    </row>
    <row r="77">
      <c r="A77" s="4">
        <v>32.0</v>
      </c>
      <c r="B77" s="34">
        <v>2.0941780804</v>
      </c>
      <c r="C77" s="2">
        <v>-0.1606168614</v>
      </c>
      <c r="D77" s="2">
        <v>0.5488415314</v>
      </c>
      <c r="E77" s="35">
        <v>1.1716932389</v>
      </c>
    </row>
    <row r="78">
      <c r="A78" s="4">
        <v>30.0</v>
      </c>
      <c r="B78" s="34">
        <v>2.0992155071</v>
      </c>
      <c r="C78" s="2">
        <v>-0.2323191177</v>
      </c>
      <c r="D78" s="2">
        <v>0.6458673133</v>
      </c>
      <c r="E78" s="35">
        <v>1.179516373</v>
      </c>
    </row>
    <row r="79">
      <c r="A79" s="4">
        <v>27.0</v>
      </c>
      <c r="B79" s="34">
        <v>3.0048850608</v>
      </c>
      <c r="C79" s="2">
        <v>-1.20067479</v>
      </c>
      <c r="D79" s="2">
        <v>0.5588918406</v>
      </c>
      <c r="E79" s="35">
        <v>1.3873772923</v>
      </c>
    </row>
    <row r="80">
      <c r="A80" s="4">
        <v>29.0</v>
      </c>
      <c r="B80" s="34">
        <v>2.9989639118</v>
      </c>
      <c r="C80" s="2">
        <v>-0.8604007941</v>
      </c>
      <c r="D80" s="2">
        <v>0.4201306008</v>
      </c>
      <c r="E80" s="35">
        <v>1.3842237734</v>
      </c>
    </row>
    <row r="81">
      <c r="A81" s="4">
        <v>29.0</v>
      </c>
      <c r="B81" s="34">
        <v>3.7747707732</v>
      </c>
      <c r="C81" s="2">
        <v>-0.857675195</v>
      </c>
      <c r="D81" s="2">
        <v>0.622727561</v>
      </c>
      <c r="E81" s="35">
        <v>1.6080062473</v>
      </c>
    </row>
    <row r="82">
      <c r="A82" s="4">
        <v>27.0</v>
      </c>
      <c r="B82" s="34">
        <v>3.7727419811</v>
      </c>
      <c r="C82" s="2">
        <v>-0.8076011652</v>
      </c>
      <c r="D82" s="2">
        <v>0.5425687821</v>
      </c>
      <c r="E82" s="35">
        <v>1.6080247598</v>
      </c>
    </row>
    <row r="83">
      <c r="A83" s="4">
        <v>29.0</v>
      </c>
      <c r="B83" s="34">
        <v>3.7675408886</v>
      </c>
      <c r="C83" s="2">
        <v>-0.5365746704</v>
      </c>
      <c r="D83" s="2">
        <v>0.4152188818</v>
      </c>
      <c r="E83" s="35">
        <v>1.6058981896</v>
      </c>
    </row>
    <row r="84">
      <c r="A84" s="4">
        <v>23.0</v>
      </c>
      <c r="B84" s="34">
        <v>3.2218539464</v>
      </c>
      <c r="C84" s="2">
        <v>-0.2266365591</v>
      </c>
      <c r="D84" s="2">
        <v>0.4703778919</v>
      </c>
      <c r="E84" s="35">
        <v>1.3983911731</v>
      </c>
    </row>
    <row r="85">
      <c r="A85" s="4">
        <v>21.0</v>
      </c>
      <c r="B85" s="34">
        <v>4.0226729338</v>
      </c>
      <c r="C85" s="2">
        <v>-0.4314997499</v>
      </c>
      <c r="D85" s="2">
        <v>0.4162343943</v>
      </c>
      <c r="E85" s="35">
        <v>1.7115225598</v>
      </c>
    </row>
    <row r="86">
      <c r="A86" s="4">
        <v>29.0</v>
      </c>
      <c r="B86" s="34">
        <v>3.5188681886</v>
      </c>
      <c r="C86" s="2">
        <v>-0.4386166339</v>
      </c>
      <c r="D86" s="2">
        <v>0.6924914173</v>
      </c>
      <c r="E86" s="35">
        <v>1.5486960889</v>
      </c>
    </row>
    <row r="87">
      <c r="A87" s="4">
        <v>24.0</v>
      </c>
      <c r="B87" s="34">
        <v>3.0795256278</v>
      </c>
      <c r="C87" s="2">
        <v>-1.033201729</v>
      </c>
      <c r="D87" s="2">
        <v>0.3667817317</v>
      </c>
      <c r="E87" s="35">
        <v>1.4111760334</v>
      </c>
    </row>
    <row r="88">
      <c r="A88" s="4">
        <v>22.0</v>
      </c>
      <c r="B88" s="34">
        <v>3.2577810904</v>
      </c>
      <c r="C88" s="2">
        <v>-0.9973554845</v>
      </c>
      <c r="D88" s="2">
        <v>0.4310418378</v>
      </c>
      <c r="E88" s="35">
        <v>1.4926418301</v>
      </c>
    </row>
    <row r="89">
      <c r="A89" s="4">
        <v>23.0</v>
      </c>
      <c r="B89" s="34">
        <v>3.2175903406</v>
      </c>
      <c r="C89" s="2">
        <v>-0.9935583998</v>
      </c>
      <c r="D89" s="2">
        <v>0.4071162888</v>
      </c>
      <c r="E89" s="35">
        <v>1.4825200164</v>
      </c>
    </row>
    <row r="90">
      <c r="A90" s="4">
        <v>16.0</v>
      </c>
      <c r="B90" s="34">
        <v>4.0125433678</v>
      </c>
      <c r="C90" s="2">
        <v>-0.6858792438</v>
      </c>
      <c r="D90" s="2">
        <v>0.3386748409</v>
      </c>
      <c r="E90" s="35">
        <v>1.7073668617</v>
      </c>
    </row>
    <row r="91">
      <c r="A91" s="4">
        <v>8.0</v>
      </c>
      <c r="B91" s="34">
        <v>4.0092988338</v>
      </c>
      <c r="C91" s="2">
        <v>-0.1366839041</v>
      </c>
      <c r="D91" s="2">
        <v>0.2561247482</v>
      </c>
      <c r="E91" s="35">
        <v>1.7034333311</v>
      </c>
    </row>
    <row r="92">
      <c r="A92" s="4">
        <v>20.0</v>
      </c>
      <c r="B92" s="34">
        <v>3.5127661537</v>
      </c>
      <c r="C92" s="2">
        <v>-0.6608939177</v>
      </c>
      <c r="D92" s="2">
        <v>0.3868559906</v>
      </c>
      <c r="E92" s="35">
        <v>1.5610571277</v>
      </c>
    </row>
    <row r="93">
      <c r="A93" s="4">
        <v>21.0</v>
      </c>
      <c r="B93" s="34">
        <v>3.4758564048</v>
      </c>
      <c r="C93" s="2">
        <v>-0.4344477123</v>
      </c>
      <c r="D93" s="2">
        <v>0.4374933064</v>
      </c>
      <c r="E93" s="35">
        <v>1.5415817139</v>
      </c>
    </row>
    <row r="94">
      <c r="A94" s="4">
        <v>15.0</v>
      </c>
      <c r="B94" s="34">
        <v>2.9910615681</v>
      </c>
      <c r="C94" s="2">
        <v>-0.541218297</v>
      </c>
      <c r="D94" s="2">
        <v>0.2628109274</v>
      </c>
      <c r="E94" s="35">
        <v>1.3787856173</v>
      </c>
    </row>
    <row r="95">
      <c r="A95" s="4">
        <v>18.0</v>
      </c>
      <c r="B95" s="34">
        <v>2.9939172141</v>
      </c>
      <c r="C95" s="2">
        <v>-0.7848140726</v>
      </c>
      <c r="D95" s="2">
        <v>0.5025006726</v>
      </c>
      <c r="E95" s="35">
        <v>1.3820416672</v>
      </c>
    </row>
    <row r="96">
      <c r="A96" s="4">
        <v>19.0</v>
      </c>
      <c r="B96" s="34">
        <v>2.9941337216</v>
      </c>
      <c r="C96" s="2">
        <v>-0.7773598297</v>
      </c>
      <c r="D96" s="2">
        <v>0.4507015776</v>
      </c>
      <c r="E96" s="35">
        <v>1.3818686396</v>
      </c>
    </row>
    <row r="97">
      <c r="A97" s="4">
        <v>24.0</v>
      </c>
      <c r="B97" s="34">
        <v>3.5188980855</v>
      </c>
      <c r="C97" s="2">
        <v>-1.112711297</v>
      </c>
      <c r="D97" s="2">
        <v>0.4912783913</v>
      </c>
      <c r="E97" s="35">
        <v>1.5469572236</v>
      </c>
    </row>
    <row r="98">
      <c r="A98" s="4">
        <v>22.0</v>
      </c>
      <c r="B98" s="34">
        <v>3.2811863314</v>
      </c>
      <c r="C98" s="2">
        <v>-0.1880025441</v>
      </c>
      <c r="D98" s="2">
        <v>0.4434731726</v>
      </c>
      <c r="E98" s="35">
        <v>1.4992083484</v>
      </c>
    </row>
    <row r="99">
      <c r="A99" s="4">
        <v>7.0</v>
      </c>
      <c r="B99" s="34">
        <v>3.9989982791</v>
      </c>
      <c r="C99" s="2">
        <v>-0.06092165313</v>
      </c>
      <c r="D99" s="2">
        <v>0.3778524232</v>
      </c>
      <c r="E99" s="35">
        <v>1.6996777408</v>
      </c>
    </row>
    <row r="100">
      <c r="A100" s="4">
        <v>12.0</v>
      </c>
      <c r="B100" s="34">
        <v>3.9743320743</v>
      </c>
      <c r="C100" s="2">
        <v>-0.09630423253</v>
      </c>
      <c r="D100" s="2">
        <v>0.7153640932</v>
      </c>
      <c r="E100" s="35">
        <v>1.6987169287</v>
      </c>
    </row>
    <row r="101">
      <c r="A101" s="4">
        <v>25.0</v>
      </c>
      <c r="B101" s="34">
        <v>3.5075665558</v>
      </c>
      <c r="C101" s="2">
        <v>-0.2472203326</v>
      </c>
      <c r="D101" s="2">
        <v>0.4970739621</v>
      </c>
      <c r="E101" s="35">
        <v>1.5636099478</v>
      </c>
    </row>
    <row r="102">
      <c r="A102" s="4">
        <v>26.0</v>
      </c>
      <c r="B102" s="34">
        <v>3.4839259803</v>
      </c>
      <c r="C102" s="2">
        <v>-0.3062621135</v>
      </c>
      <c r="D102" s="2">
        <v>0.5732901579</v>
      </c>
      <c r="E102" s="35">
        <v>1.5482011722</v>
      </c>
    </row>
    <row r="103">
      <c r="A103" s="4">
        <v>20.0</v>
      </c>
      <c r="B103" s="34">
        <v>3.5034486727</v>
      </c>
      <c r="C103" s="2">
        <v>-0.9241118826</v>
      </c>
      <c r="D103" s="2">
        <v>0.5162420258</v>
      </c>
      <c r="E103" s="35">
        <v>1.561155038</v>
      </c>
    </row>
    <row r="104">
      <c r="A104" s="4">
        <v>18.0</v>
      </c>
      <c r="B104" s="34">
        <v>3.5111052543</v>
      </c>
      <c r="C104" s="2">
        <v>-0.2681043521</v>
      </c>
      <c r="D104" s="2">
        <v>0.4692083876</v>
      </c>
      <c r="E104" s="35">
        <v>1.5460639885</v>
      </c>
    </row>
    <row r="105">
      <c r="A105" s="4">
        <v>15.0</v>
      </c>
      <c r="B105" s="34">
        <v>4.0163133624</v>
      </c>
      <c r="C105" s="2">
        <v>-0.1232403676</v>
      </c>
      <c r="D105" s="2">
        <v>0.4451235102</v>
      </c>
      <c r="E105" s="35">
        <v>1.7058977339</v>
      </c>
    </row>
    <row r="106">
      <c r="A106" s="4">
        <v>18.0</v>
      </c>
      <c r="B106" s="34">
        <v>3.2228987325</v>
      </c>
      <c r="C106" s="2">
        <v>-0.6887730704</v>
      </c>
      <c r="D106" s="2">
        <v>0.6532877884</v>
      </c>
      <c r="E106" s="35">
        <v>1.4842647962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22.0"/>
    <col customWidth="1" min="4" max="4" width="22.29"/>
    <col customWidth="1" min="5" max="5" width="19.43"/>
  </cols>
  <sheetData>
    <row r="1">
      <c r="A1" s="35" t="s">
        <v>5</v>
      </c>
      <c r="B1" s="35" t="s">
        <v>61</v>
      </c>
      <c r="C1" s="40" t="s">
        <v>62</v>
      </c>
      <c r="D1" s="35" t="s">
        <v>63</v>
      </c>
      <c r="E1" s="35" t="s">
        <v>64</v>
      </c>
    </row>
    <row r="2">
      <c r="A2" s="35">
        <v>2.0</v>
      </c>
      <c r="B2" s="41">
        <v>-7.327527000000611E-5</v>
      </c>
      <c r="C2" s="42">
        <v>-4.2879405000006976E-4</v>
      </c>
      <c r="D2" s="41">
        <v>-6.642771000009429E-5</v>
      </c>
      <c r="E2" s="41">
        <v>3.097472800000223E-4</v>
      </c>
      <c r="G2">
        <f>1/0.582202800463609</f>
        <v>1.717614548</v>
      </c>
    </row>
    <row r="3">
      <c r="A3" s="35">
        <v>3.0</v>
      </c>
      <c r="B3" s="41">
        <v>4.1135229999992445E-5</v>
      </c>
      <c r="C3" s="42">
        <v>1.825133499999132E-4</v>
      </c>
      <c r="D3" s="41">
        <v>-2.222079100001051E-4</v>
      </c>
      <c r="E3" s="41">
        <v>-8.65351119999979E-4</v>
      </c>
    </row>
    <row r="4">
      <c r="A4" s="35">
        <v>4.0</v>
      </c>
      <c r="B4" s="41">
        <v>-2.457837000000799E-5</v>
      </c>
      <c r="C4" s="42">
        <v>-8.678495000008501E-5</v>
      </c>
      <c r="D4" s="41">
        <v>3.5395118999989594E-4</v>
      </c>
      <c r="E4" s="41">
        <v>6.893053800000205E-4</v>
      </c>
    </row>
    <row r="5">
      <c r="A5" s="35">
        <v>5.0</v>
      </c>
      <c r="B5" s="41">
        <v>1.4846929999992164E-5</v>
      </c>
      <c r="C5" s="42">
        <v>5.3856249999900685E-5</v>
      </c>
      <c r="D5" s="41">
        <v>-4.344655100000927E-4</v>
      </c>
      <c r="E5" s="41">
        <v>-4.772636199999788E-4</v>
      </c>
    </row>
    <row r="6">
      <c r="A6" s="35">
        <v>6.0</v>
      </c>
      <c r="B6" s="41">
        <v>-8.951370000007835E-6</v>
      </c>
      <c r="C6" s="42">
        <v>-5.4694350000078495E-5</v>
      </c>
      <c r="D6" s="41">
        <v>4.979143899999094E-4</v>
      </c>
      <c r="E6" s="41">
        <v>3.162043800000215E-4</v>
      </c>
    </row>
    <row r="7">
      <c r="A7" s="35">
        <v>7.0</v>
      </c>
      <c r="B7" s="41">
        <v>5.37032999999216E-6</v>
      </c>
      <c r="C7" s="42">
        <v>7.882414999993426E-5</v>
      </c>
      <c r="D7" s="41">
        <v>-5.578710100000855E-4</v>
      </c>
      <c r="E7" s="41">
        <v>-2.058172199999788E-4</v>
      </c>
    </row>
    <row r="8">
      <c r="A8" s="35">
        <v>8.0</v>
      </c>
      <c r="B8" s="41">
        <v>-3.2051826417534403E-6</v>
      </c>
      <c r="C8" s="42">
        <v>-1.238662500000487E-4</v>
      </c>
      <c r="D8" s="41">
        <v>6.203512899999181E-4</v>
      </c>
      <c r="E8" s="41">
        <v>1.329981800000206E-4</v>
      </c>
    </row>
    <row r="9">
      <c r="A9" s="35">
        <v>9.0</v>
      </c>
      <c r="B9" s="41">
        <v>1.9038372194039779E-6</v>
      </c>
      <c r="C9" s="42">
        <v>1.9187274999996062E-4</v>
      </c>
      <c r="D9" s="41">
        <v>-6.883330100000834E-4</v>
      </c>
      <c r="E9" s="41">
        <v>-8.575482718644473E-5</v>
      </c>
    </row>
    <row r="10">
      <c r="A10" s="35">
        <v>10.0</v>
      </c>
      <c r="B10" s="41">
        <v>-1.1263194444993381E-6</v>
      </c>
      <c r="C10" s="42">
        <v>-2.880327500000279E-4</v>
      </c>
      <c r="D10" s="41">
        <v>7.635144899999086E-4</v>
      </c>
      <c r="E10" s="41">
        <v>5.5320351813128305E-5</v>
      </c>
    </row>
    <row r="11">
      <c r="A11" s="35">
        <v>11.0</v>
      </c>
      <c r="B11" s="41">
        <v>6.63938704717422E-7</v>
      </c>
      <c r="C11" s="42">
        <v>4.204207499999557E-4</v>
      </c>
      <c r="D11" s="41">
        <v>-8.470267100000872E-4</v>
      </c>
      <c r="E11" s="41">
        <v>-3.57605798767275E-5</v>
      </c>
    </row>
    <row r="12">
      <c r="A12" s="35">
        <v>12.0</v>
      </c>
      <c r="B12" s="41">
        <v>-3.903088059184327E-7</v>
      </c>
      <c r="C12" s="42">
        <v>-6.003009500000489E-4</v>
      </c>
      <c r="D12" s="41">
        <v>9.397243899999103E-4</v>
      </c>
      <c r="E12" s="41">
        <v>2.3182693022913425E-5</v>
      </c>
    </row>
    <row r="13">
      <c r="A13" s="35">
        <v>13.0</v>
      </c>
      <c r="B13" s="41">
        <v>2.287945512283987E-7</v>
      </c>
      <c r="C13" s="42">
        <v>8.428213499999393E-4</v>
      </c>
      <c r="D13" s="41">
        <v>-0.0010422920100000982</v>
      </c>
      <c r="E13" s="41">
        <v>-1.508033186971465E-5</v>
      </c>
    </row>
    <row r="14">
      <c r="A14" s="35">
        <v>14.0</v>
      </c>
      <c r="B14" s="41">
        <v>-1.339147608212974E-7</v>
      </c>
      <c r="C14" s="42">
        <v>-0.0011680636500000785</v>
      </c>
      <c r="D14" s="41">
        <v>0.0011552618899999118</v>
      </c>
      <c r="E14" s="41">
        <v>9.844054837608585E-6</v>
      </c>
    </row>
    <row r="15">
      <c r="A15" s="35">
        <v>15.0</v>
      </c>
      <c r="B15" s="41">
        <v>7.81552192791158E-8</v>
      </c>
      <c r="C15" s="42">
        <v>0.0016024821499998898</v>
      </c>
      <c r="D15" s="41">
        <v>-0.001278983210000098</v>
      </c>
      <c r="E15" s="41">
        <v>-6.450406515057586E-6</v>
      </c>
    </row>
    <row r="16">
      <c r="A16" s="35">
        <v>16.0</v>
      </c>
      <c r="B16" s="41">
        <v>-4.562427280443396E-8</v>
      </c>
      <c r="C16" s="42">
        <v>-0.0021808140500001183</v>
      </c>
      <c r="D16" s="41">
        <v>0.00141355708999992</v>
      </c>
      <c r="E16" s="41">
        <v>4.241074505554818E-6</v>
      </c>
    </row>
    <row r="17">
      <c r="A17" s="35">
        <v>17.0</v>
      </c>
      <c r="B17" s="41">
        <v>2.6514762095853272E-8</v>
      </c>
      <c r="C17" s="42">
        <v>0.0029485881499999034</v>
      </c>
      <c r="D17" s="41">
        <v>-0.0015587378100000854</v>
      </c>
      <c r="E17" s="41">
        <v>-2.7992549618011814E-6</v>
      </c>
    </row>
    <row r="18">
      <c r="A18" s="35">
        <v>18.0</v>
      </c>
      <c r="B18" s="41">
        <v>-1.54737407676085E-8</v>
      </c>
      <c r="C18" s="42">
        <v>-0.003965395950000089</v>
      </c>
      <c r="D18" s="41">
        <v>0.0017138005899999115</v>
      </c>
      <c r="E18" s="41">
        <v>1.8529361490993157E-6</v>
      </c>
    </row>
    <row r="19">
      <c r="A19" s="35">
        <v>19.0</v>
      </c>
      <c r="B19" s="41">
        <v>8.93816380623442E-9</v>
      </c>
      <c r="C19" s="42">
        <v>0.005309155949999839</v>
      </c>
      <c r="D19" s="41">
        <v>-0.0018773672100001054</v>
      </c>
      <c r="E19" s="41">
        <v>-1.2314591888822057E-6</v>
      </c>
    </row>
    <row r="20">
      <c r="A20" s="35">
        <v>20.0</v>
      </c>
      <c r="B20" s="41">
        <v>-5.2430981934553644E-9</v>
      </c>
      <c r="C20" s="42">
        <v>-0.007081656650000129</v>
      </c>
      <c r="D20" s="41">
        <v>0.0020471779899999126</v>
      </c>
      <c r="E20" s="41">
        <v>8.199941402570882E-7</v>
      </c>
    </row>
    <row r="21">
      <c r="A21" s="35">
        <v>21.0</v>
      </c>
      <c r="B21" s="41">
        <v>3.00143351421615E-9</v>
      </c>
      <c r="C21" s="42">
        <v>0.00941576374999989</v>
      </c>
      <c r="D21" s="41">
        <v>-0.0022198039100001093</v>
      </c>
      <c r="E21" s="41">
        <v>-5.485550173441045E-7</v>
      </c>
    </row>
    <row r="22">
      <c r="A22" s="35">
        <v>22.0</v>
      </c>
      <c r="B22" s="41">
        <v>-1.77010700200134E-9</v>
      </c>
      <c r="C22" s="42">
        <v>-0.012484784650000108</v>
      </c>
      <c r="D22" s="41">
        <v>0.0023902708899998654</v>
      </c>
      <c r="E22" s="41">
        <v>3.670201272881063E-7</v>
      </c>
    </row>
    <row r="23">
      <c r="A23" s="35">
        <v>23.0</v>
      </c>
      <c r="B23" s="41">
        <v>9.95002004590016E-10</v>
      </c>
      <c r="C23" s="42">
        <v>0.016514623449999905</v>
      </c>
      <c r="D23" s="41">
        <v>-0.0025515924100001502</v>
      </c>
      <c r="E23" s="41">
        <v>-2.4711595416997134E-7</v>
      </c>
    </row>
    <row r="24">
      <c r="A24" s="35">
        <v>24.0</v>
      </c>
      <c r="B24" s="41">
        <v>-6.064429535260728E-10</v>
      </c>
      <c r="C24" s="42">
        <v>-0.02179956604999997</v>
      </c>
      <c r="D24" s="41">
        <v>0.0026941627899998294</v>
      </c>
      <c r="E24" s="41">
        <v>1.6591693110037942E-7</v>
      </c>
    </row>
    <row r="25">
      <c r="A25" s="35">
        <v>25.0</v>
      </c>
      <c r="B25" s="41">
        <v>3.20575408693834E-10</v>
      </c>
      <c r="C25" s="42">
        <v>0.028722754750000107</v>
      </c>
      <c r="D25" s="41">
        <v>-0.002805006310000205</v>
      </c>
      <c r="E25" s="41">
        <v>-1.1250805197378366E-7</v>
      </c>
    </row>
    <row r="26">
      <c r="A26" s="35">
        <v>26.0</v>
      </c>
      <c r="B26" s="41">
        <v>-2.1579904207450103E-10</v>
      </c>
      <c r="C26" s="42">
        <v>-0.03778275414999985</v>
      </c>
      <c r="D26" s="41">
        <v>0.0028668136899997892</v>
      </c>
      <c r="E26" s="41">
        <v>7.559709453916486E-8</v>
      </c>
    </row>
    <row r="27">
      <c r="A27" s="35">
        <v>27.0</v>
      </c>
      <c r="B27" s="41">
        <v>9.442472679948265E-11</v>
      </c>
      <c r="C27" s="42">
        <v>0.04962799375000007</v>
      </c>
      <c r="D27" s="41">
        <v>-0.002856744910000278</v>
      </c>
      <c r="E27" s="41">
        <v>-5.1754450766661186E-8</v>
      </c>
    </row>
    <row r="28">
      <c r="A28" s="35">
        <v>28.0</v>
      </c>
      <c r="B28" s="41">
        <v>-8.493729580349302E-11</v>
      </c>
      <c r="C28" s="42">
        <v>-0.06510142104999969</v>
      </c>
      <c r="D28" s="41">
        <v>0.0027449127899997067</v>
      </c>
      <c r="E28" s="41">
        <v>3.4635793195320064E-8</v>
      </c>
    </row>
    <row r="29">
      <c r="A29" s="35">
        <v>29.0</v>
      </c>
      <c r="B29" s="41">
        <v>1.8732748533790977E-11</v>
      </c>
      <c r="C29" s="42">
        <v>0.08529837174999991</v>
      </c>
      <c r="D29" s="41">
        <v>-0.002492494210000265</v>
      </c>
      <c r="E29" s="41">
        <v>-2.407684841602975E-8</v>
      </c>
    </row>
    <row r="30">
      <c r="A30" s="35">
        <v>30.0</v>
      </c>
      <c r="B30" s="41">
        <v>-4.117188450521343E-11</v>
      </c>
      <c r="C30" s="42">
        <v>-0.11164154425000036</v>
      </c>
      <c r="D30" s="41">
        <v>0.0020493558899997016</v>
      </c>
      <c r="E30" s="41">
        <v>1.5840284223189727E-8</v>
      </c>
    </row>
    <row r="31">
      <c r="A31" s="35">
        <v>31.0</v>
      </c>
      <c r="B31" s="41">
        <v>-6.564631515248651E-12</v>
      </c>
      <c r="C31" s="42">
        <v>0.1459781204499996</v>
      </c>
      <c r="D31" s="41">
        <v>-0.001351102310000199</v>
      </c>
      <c r="E31" s="41">
        <v>-1.1418091616297033E-8</v>
      </c>
    </row>
    <row r="32">
      <c r="A32" s="35">
        <v>32.0</v>
      </c>
      <c r="B32" s="41">
        <v>-2.655345249778264E-11</v>
      </c>
      <c r="C32" s="42">
        <v>-0.19070553065000082</v>
      </c>
      <c r="D32" s="41">
        <v>3.1537678999964125E-4</v>
      </c>
      <c r="E32" s="41">
        <v>7.199223500328755E-9</v>
      </c>
    </row>
    <row r="33">
      <c r="A33" s="35">
        <v>33.0</v>
      </c>
      <c r="B33" s="41">
        <v>-1.501007269324138E-11</v>
      </c>
      <c r="C33" s="42">
        <v>0.24893428634999895</v>
      </c>
      <c r="D33" s="41">
        <v>0.0011627255899996775</v>
      </c>
      <c r="E33" s="41">
        <v>-5.534969895609754E-9</v>
      </c>
    </row>
    <row r="34">
      <c r="A34" s="35">
        <v>34.0</v>
      </c>
      <c r="B34" s="41">
        <v>-2.1675312776190878E-11</v>
      </c>
      <c r="C34" s="42">
        <v>-0.32469874585000114</v>
      </c>
      <c r="D34" s="41">
        <v>-0.00321638621000038</v>
      </c>
      <c r="E34" s="41">
        <v>3.1872715456487954E-9</v>
      </c>
    </row>
    <row r="35">
      <c r="A35" s="35">
        <v>35.0</v>
      </c>
      <c r="B35" s="41">
        <v>-1.782721745832022E-11</v>
      </c>
      <c r="C35" s="42">
        <v>0.42322988374999937</v>
      </c>
      <c r="D35" s="41">
        <v>0.006014158489999463</v>
      </c>
      <c r="E35" s="41">
        <v>-2.808532659909213E-9</v>
      </c>
    </row>
    <row r="36">
      <c r="A36" s="35">
        <v>36.0</v>
      </c>
      <c r="B36" s="41">
        <v>-2.0048645957369132E-11</v>
      </c>
      <c r="C36" s="42">
        <v>-0.551308208850002</v>
      </c>
      <c r="D36" s="41">
        <v>-0.009768797710000346</v>
      </c>
      <c r="E36" s="41">
        <v>1.2993718965376155E-9</v>
      </c>
    </row>
    <row r="37">
      <c r="A37" s="35">
        <v>37.0</v>
      </c>
      <c r="B37" s="41">
        <v>-1.8766363192156826E-11</v>
      </c>
      <c r="C37" s="42">
        <v>0.7177203253499983</v>
      </c>
      <c r="D37" s="41">
        <v>0.014748188489999745</v>
      </c>
      <c r="E37" s="41">
        <v>-1.5248418396007768E-9</v>
      </c>
    </row>
    <row r="38">
      <c r="A38" s="35">
        <v>38.0</v>
      </c>
      <c r="B38" s="41">
        <v>-1.9506493046262535E-11</v>
      </c>
      <c r="C38" s="42">
        <v>-0.9338494322500025</v>
      </c>
      <c r="D38" s="41">
        <v>-0.02128890371000021</v>
      </c>
      <c r="E38" s="41">
        <v>4.744438297094034E-10</v>
      </c>
    </row>
    <row r="39">
      <c r="A39" s="35">
        <v>39.0</v>
      </c>
      <c r="B39" s="41">
        <v>-1.9079312240342927E-11</v>
      </c>
      <c r="C39" s="42">
        <v>1.2144389523499983</v>
      </c>
      <c r="D39" s="41">
        <v>0.029812971389999873</v>
      </c>
      <c r="E39" s="41">
        <v>-8.648728087867763E-10</v>
      </c>
    </row>
    <row r="40">
      <c r="A40" s="35">
        <v>40.0</v>
      </c>
      <c r="B40" s="41">
        <v>-1.9325860329362163E-11</v>
      </c>
      <c r="C40" s="42">
        <v>-1.578579858150003</v>
      </c>
      <c r="D40" s="41">
        <v>-0.040848624209999976</v>
      </c>
      <c r="E40" s="41">
        <v>5.885650473935744E-11</v>
      </c>
    </row>
    <row r="41">
      <c r="C41" s="42"/>
    </row>
    <row r="42">
      <c r="C42" s="42"/>
    </row>
    <row r="43">
      <c r="C43" s="42"/>
    </row>
    <row r="44">
      <c r="C44" s="42"/>
    </row>
    <row r="45">
      <c r="C45" s="42"/>
    </row>
    <row r="46">
      <c r="C46" s="42"/>
    </row>
    <row r="47">
      <c r="C47" s="42"/>
    </row>
    <row r="48">
      <c r="C48" s="42"/>
    </row>
    <row r="49">
      <c r="C49" s="42"/>
    </row>
    <row r="50">
      <c r="C50" s="42"/>
    </row>
    <row r="51">
      <c r="C51" s="42"/>
    </row>
    <row r="52">
      <c r="C52" s="42"/>
    </row>
    <row r="53">
      <c r="C53" s="42"/>
    </row>
    <row r="54">
      <c r="C54" s="42"/>
    </row>
    <row r="55">
      <c r="C55" s="42"/>
    </row>
    <row r="56">
      <c r="C56" s="42"/>
    </row>
    <row r="57">
      <c r="C57" s="42"/>
    </row>
    <row r="58">
      <c r="C58" s="42"/>
    </row>
    <row r="59">
      <c r="C59" s="42"/>
    </row>
    <row r="60">
      <c r="C60" s="42"/>
    </row>
    <row r="61">
      <c r="C61" s="42"/>
    </row>
    <row r="62">
      <c r="C62" s="42"/>
    </row>
    <row r="63">
      <c r="C63" s="42"/>
    </row>
    <row r="64">
      <c r="C64" s="42"/>
    </row>
    <row r="65">
      <c r="C65" s="42"/>
    </row>
    <row r="66">
      <c r="C66" s="42"/>
    </row>
    <row r="67">
      <c r="C67" s="42"/>
    </row>
    <row r="68">
      <c r="C68" s="42"/>
    </row>
    <row r="69">
      <c r="C69" s="42"/>
    </row>
    <row r="70">
      <c r="C70" s="42"/>
    </row>
    <row r="71">
      <c r="C71" s="42"/>
    </row>
    <row r="72">
      <c r="C72" s="42"/>
    </row>
    <row r="73">
      <c r="C73" s="42"/>
    </row>
    <row r="74">
      <c r="C74" s="42"/>
    </row>
    <row r="75">
      <c r="C75" s="42"/>
    </row>
    <row r="76">
      <c r="C76" s="42"/>
    </row>
    <row r="77">
      <c r="C77" s="42"/>
    </row>
    <row r="78">
      <c r="C78" s="42"/>
    </row>
    <row r="79">
      <c r="C79" s="42"/>
    </row>
    <row r="80">
      <c r="C80" s="42"/>
    </row>
    <row r="81">
      <c r="C81" s="42"/>
    </row>
    <row r="82">
      <c r="C82" s="42"/>
    </row>
    <row r="83">
      <c r="C83" s="42"/>
    </row>
    <row r="84">
      <c r="C84" s="42"/>
    </row>
    <row r="85">
      <c r="C85" s="42"/>
    </row>
    <row r="86">
      <c r="C86" s="42"/>
    </row>
    <row r="87">
      <c r="C87" s="42"/>
    </row>
    <row r="88">
      <c r="C88" s="42"/>
    </row>
    <row r="89">
      <c r="C89" s="42"/>
    </row>
    <row r="90">
      <c r="C90" s="42"/>
    </row>
    <row r="91">
      <c r="C91" s="42"/>
    </row>
    <row r="92">
      <c r="C92" s="42"/>
    </row>
    <row r="93">
      <c r="C93" s="42"/>
    </row>
    <row r="94">
      <c r="C94" s="42"/>
    </row>
    <row r="95">
      <c r="C95" s="42"/>
    </row>
    <row r="96">
      <c r="C96" s="42"/>
    </row>
    <row r="97">
      <c r="C97" s="42"/>
    </row>
    <row r="98">
      <c r="C98" s="42"/>
    </row>
    <row r="99">
      <c r="C99" s="42"/>
    </row>
    <row r="100">
      <c r="C100" s="42"/>
    </row>
    <row r="101">
      <c r="C101" s="42"/>
    </row>
    <row r="102">
      <c r="C102" s="42"/>
    </row>
    <row r="103">
      <c r="C103" s="42"/>
    </row>
    <row r="104">
      <c r="C104" s="42"/>
    </row>
    <row r="105">
      <c r="C105" s="42"/>
    </row>
    <row r="106">
      <c r="C106" s="42"/>
    </row>
    <row r="107">
      <c r="C107" s="42"/>
    </row>
    <row r="108">
      <c r="C108" s="42"/>
    </row>
    <row r="109">
      <c r="C109" s="42"/>
    </row>
    <row r="110">
      <c r="C110" s="42"/>
    </row>
    <row r="111">
      <c r="C111" s="42"/>
    </row>
    <row r="112">
      <c r="C112" s="42"/>
    </row>
    <row r="113">
      <c r="C113" s="42"/>
    </row>
    <row r="114">
      <c r="C114" s="42"/>
    </row>
    <row r="115">
      <c r="C115" s="42"/>
    </row>
    <row r="116">
      <c r="C116" s="42"/>
    </row>
    <row r="117">
      <c r="C117" s="42"/>
    </row>
    <row r="118">
      <c r="C118" s="42"/>
    </row>
    <row r="119">
      <c r="C119" s="42"/>
    </row>
    <row r="120">
      <c r="C120" s="42"/>
    </row>
    <row r="121">
      <c r="C121" s="42"/>
    </row>
    <row r="122">
      <c r="C122" s="42"/>
    </row>
    <row r="123">
      <c r="C123" s="42"/>
    </row>
    <row r="124">
      <c r="C124" s="42"/>
    </row>
    <row r="125">
      <c r="C125" s="42"/>
    </row>
    <row r="126">
      <c r="C126" s="42"/>
    </row>
    <row r="127">
      <c r="C127" s="42"/>
    </row>
    <row r="128">
      <c r="C128" s="42"/>
    </row>
    <row r="129">
      <c r="C129" s="42"/>
    </row>
    <row r="130">
      <c r="C130" s="42"/>
    </row>
    <row r="131">
      <c r="C131" s="42"/>
    </row>
    <row r="132">
      <c r="C132" s="42"/>
    </row>
    <row r="133">
      <c r="C133" s="42"/>
    </row>
    <row r="134">
      <c r="C134" s="42"/>
    </row>
    <row r="135">
      <c r="C135" s="42"/>
    </row>
    <row r="136">
      <c r="C136" s="42"/>
    </row>
    <row r="137">
      <c r="C137" s="42"/>
    </row>
    <row r="138">
      <c r="C138" s="42"/>
    </row>
    <row r="139">
      <c r="C139" s="42"/>
    </row>
    <row r="140">
      <c r="C140" s="42"/>
    </row>
    <row r="141">
      <c r="C141" s="42"/>
    </row>
    <row r="142">
      <c r="C142" s="42"/>
    </row>
    <row r="143">
      <c r="C143" s="42"/>
    </row>
    <row r="144">
      <c r="C144" s="42"/>
    </row>
    <row r="145">
      <c r="C145" s="42"/>
    </row>
    <row r="146">
      <c r="C146" s="42"/>
    </row>
    <row r="147">
      <c r="C147" s="42"/>
    </row>
    <row r="148">
      <c r="C148" s="42"/>
    </row>
    <row r="149">
      <c r="C149" s="42"/>
    </row>
    <row r="150">
      <c r="C150" s="42"/>
    </row>
    <row r="151">
      <c r="C151" s="42"/>
    </row>
    <row r="152">
      <c r="C152" s="42"/>
    </row>
    <row r="153">
      <c r="C153" s="42"/>
    </row>
    <row r="154">
      <c r="C154" s="42"/>
    </row>
    <row r="155">
      <c r="C155" s="42"/>
    </row>
    <row r="156">
      <c r="C156" s="42"/>
    </row>
    <row r="157">
      <c r="C157" s="42"/>
    </row>
    <row r="158">
      <c r="C158" s="42"/>
    </row>
    <row r="159">
      <c r="C159" s="42"/>
    </row>
    <row r="160">
      <c r="C160" s="42"/>
    </row>
    <row r="161">
      <c r="C161" s="42"/>
    </row>
    <row r="162">
      <c r="C162" s="42"/>
    </row>
    <row r="163">
      <c r="C163" s="42"/>
    </row>
    <row r="164">
      <c r="C164" s="42"/>
    </row>
    <row r="165">
      <c r="C165" s="42"/>
    </row>
    <row r="166">
      <c r="C166" s="42"/>
    </row>
    <row r="167">
      <c r="C167" s="42"/>
    </row>
    <row r="168">
      <c r="C168" s="42"/>
    </row>
    <row r="169">
      <c r="C169" s="42"/>
    </row>
    <row r="170">
      <c r="C170" s="42"/>
    </row>
    <row r="171">
      <c r="C171" s="42"/>
    </row>
    <row r="172">
      <c r="C172" s="42"/>
    </row>
    <row r="173">
      <c r="C173" s="42"/>
    </row>
    <row r="174">
      <c r="C174" s="42"/>
    </row>
    <row r="175">
      <c r="C175" s="42"/>
    </row>
    <row r="176">
      <c r="C176" s="42"/>
    </row>
    <row r="177">
      <c r="C177" s="42"/>
    </row>
    <row r="178">
      <c r="C178" s="42"/>
    </row>
    <row r="179">
      <c r="C179" s="42"/>
    </row>
    <row r="180">
      <c r="C180" s="42"/>
    </row>
    <row r="181">
      <c r="C181" s="42"/>
    </row>
    <row r="182">
      <c r="C182" s="42"/>
    </row>
    <row r="183">
      <c r="C183" s="42"/>
    </row>
    <row r="184">
      <c r="C184" s="42"/>
    </row>
    <row r="185">
      <c r="C185" s="42"/>
    </row>
    <row r="186">
      <c r="C186" s="42"/>
    </row>
    <row r="187">
      <c r="C187" s="42"/>
    </row>
    <row r="188">
      <c r="C188" s="42"/>
    </row>
    <row r="189">
      <c r="C189" s="42"/>
    </row>
    <row r="190">
      <c r="C190" s="42"/>
    </row>
    <row r="191">
      <c r="C191" s="42"/>
    </row>
    <row r="192">
      <c r="C192" s="42"/>
    </row>
    <row r="193">
      <c r="C193" s="42"/>
    </row>
    <row r="194">
      <c r="C194" s="42"/>
    </row>
    <row r="195">
      <c r="C195" s="42"/>
    </row>
    <row r="196">
      <c r="C196" s="42"/>
    </row>
    <row r="197">
      <c r="C197" s="42"/>
    </row>
    <row r="198">
      <c r="C198" s="42"/>
    </row>
    <row r="199">
      <c r="C199" s="42"/>
    </row>
    <row r="200">
      <c r="C200" s="42"/>
    </row>
    <row r="201">
      <c r="C201" s="42"/>
    </row>
    <row r="202">
      <c r="C202" s="42"/>
    </row>
    <row r="203">
      <c r="C203" s="42"/>
    </row>
    <row r="204">
      <c r="C204" s="42"/>
    </row>
    <row r="205">
      <c r="C205" s="42"/>
    </row>
    <row r="206">
      <c r="C206" s="42"/>
    </row>
    <row r="207">
      <c r="C207" s="42"/>
    </row>
    <row r="208">
      <c r="C208" s="42"/>
    </row>
    <row r="209">
      <c r="C209" s="42"/>
    </row>
    <row r="210">
      <c r="C210" s="42"/>
    </row>
    <row r="211">
      <c r="C211" s="42"/>
    </row>
    <row r="212">
      <c r="C212" s="42"/>
    </row>
    <row r="213">
      <c r="C213" s="42"/>
    </row>
    <row r="214">
      <c r="C214" s="42"/>
    </row>
    <row r="215">
      <c r="C215" s="42"/>
    </row>
    <row r="216">
      <c r="C216" s="42"/>
    </row>
    <row r="217">
      <c r="C217" s="42"/>
    </row>
    <row r="218">
      <c r="C218" s="42"/>
    </row>
    <row r="219">
      <c r="C219" s="42"/>
    </row>
    <row r="220">
      <c r="C220" s="42"/>
    </row>
    <row r="221">
      <c r="C221" s="42"/>
    </row>
    <row r="222">
      <c r="C222" s="42"/>
    </row>
    <row r="223">
      <c r="C223" s="42"/>
    </row>
    <row r="224">
      <c r="C224" s="42"/>
    </row>
    <row r="225">
      <c r="C225" s="42"/>
    </row>
    <row r="226">
      <c r="C226" s="42"/>
    </row>
    <row r="227">
      <c r="C227" s="42"/>
    </row>
    <row r="228">
      <c r="C228" s="42"/>
    </row>
    <row r="229">
      <c r="C229" s="42"/>
    </row>
    <row r="230">
      <c r="C230" s="42"/>
    </row>
    <row r="231">
      <c r="C231" s="42"/>
    </row>
    <row r="232">
      <c r="C232" s="42"/>
    </row>
    <row r="233">
      <c r="C233" s="42"/>
    </row>
    <row r="234">
      <c r="C234" s="42"/>
    </row>
    <row r="235">
      <c r="C235" s="42"/>
    </row>
    <row r="236">
      <c r="C236" s="42"/>
    </row>
    <row r="237">
      <c r="C237" s="42"/>
    </row>
    <row r="238">
      <c r="C238" s="42"/>
    </row>
    <row r="239">
      <c r="C239" s="42"/>
    </row>
    <row r="240">
      <c r="C240" s="42"/>
    </row>
    <row r="241">
      <c r="C241" s="42"/>
    </row>
    <row r="242">
      <c r="C242" s="42"/>
    </row>
    <row r="243">
      <c r="C243" s="42"/>
    </row>
    <row r="244">
      <c r="C244" s="42"/>
    </row>
    <row r="245">
      <c r="C245" s="42"/>
    </row>
    <row r="246">
      <c r="C246" s="42"/>
    </row>
    <row r="247">
      <c r="C247" s="42"/>
    </row>
    <row r="248">
      <c r="C248" s="42"/>
    </row>
    <row r="249">
      <c r="C249" s="42"/>
    </row>
    <row r="250">
      <c r="C250" s="42"/>
    </row>
    <row r="251">
      <c r="C251" s="42"/>
    </row>
    <row r="252">
      <c r="C252" s="42"/>
    </row>
    <row r="253">
      <c r="C253" s="42"/>
    </row>
    <row r="254">
      <c r="C254" s="42"/>
    </row>
    <row r="255">
      <c r="C255" s="42"/>
    </row>
    <row r="256">
      <c r="C256" s="42"/>
    </row>
    <row r="257">
      <c r="C257" s="42"/>
    </row>
    <row r="258">
      <c r="C258" s="42"/>
    </row>
    <row r="259">
      <c r="C259" s="42"/>
    </row>
    <row r="260">
      <c r="C260" s="42"/>
    </row>
    <row r="261">
      <c r="C261" s="42"/>
    </row>
    <row r="262">
      <c r="C262" s="42"/>
    </row>
    <row r="263">
      <c r="C263" s="42"/>
    </row>
    <row r="264">
      <c r="C264" s="42"/>
    </row>
    <row r="265">
      <c r="C265" s="42"/>
    </row>
    <row r="266">
      <c r="C266" s="42"/>
    </row>
    <row r="267">
      <c r="C267" s="42"/>
    </row>
    <row r="268">
      <c r="C268" s="42"/>
    </row>
    <row r="269">
      <c r="C269" s="42"/>
    </row>
    <row r="270">
      <c r="C270" s="42"/>
    </row>
    <row r="271">
      <c r="C271" s="42"/>
    </row>
    <row r="272">
      <c r="C272" s="42"/>
    </row>
    <row r="273">
      <c r="C273" s="42"/>
    </row>
    <row r="274">
      <c r="C274" s="42"/>
    </row>
    <row r="275">
      <c r="C275" s="42"/>
    </row>
    <row r="276">
      <c r="C276" s="42"/>
    </row>
    <row r="277">
      <c r="C277" s="42"/>
    </row>
    <row r="278">
      <c r="C278" s="42"/>
    </row>
    <row r="279">
      <c r="C279" s="42"/>
    </row>
    <row r="280">
      <c r="C280" s="42"/>
    </row>
    <row r="281">
      <c r="C281" s="42"/>
    </row>
    <row r="282">
      <c r="C282" s="42"/>
    </row>
    <row r="283">
      <c r="C283" s="42"/>
    </row>
    <row r="284">
      <c r="C284" s="42"/>
    </row>
    <row r="285">
      <c r="C285" s="42"/>
    </row>
    <row r="286">
      <c r="C286" s="42"/>
    </row>
    <row r="287">
      <c r="C287" s="42"/>
    </row>
    <row r="288">
      <c r="C288" s="42"/>
    </row>
    <row r="289">
      <c r="C289" s="42"/>
    </row>
    <row r="290">
      <c r="C290" s="42"/>
    </row>
    <row r="291">
      <c r="C291" s="42"/>
    </row>
    <row r="292">
      <c r="C292" s="42"/>
    </row>
    <row r="293">
      <c r="C293" s="42"/>
    </row>
    <row r="294">
      <c r="C294" s="42"/>
    </row>
    <row r="295">
      <c r="C295" s="42"/>
    </row>
    <row r="296">
      <c r="C296" s="42"/>
    </row>
    <row r="297">
      <c r="C297" s="42"/>
    </row>
    <row r="298">
      <c r="C298" s="42"/>
    </row>
    <row r="299">
      <c r="C299" s="42"/>
    </row>
    <row r="300">
      <c r="C300" s="42"/>
    </row>
    <row r="301">
      <c r="C301" s="42"/>
    </row>
    <row r="302">
      <c r="C302" s="42"/>
    </row>
    <row r="303">
      <c r="C303" s="42"/>
    </row>
    <row r="304">
      <c r="C304" s="42"/>
    </row>
    <row r="305">
      <c r="C305" s="42"/>
    </row>
    <row r="306">
      <c r="C306" s="42"/>
    </row>
    <row r="307">
      <c r="C307" s="42"/>
    </row>
    <row r="308">
      <c r="C308" s="42"/>
    </row>
    <row r="309">
      <c r="C309" s="42"/>
    </row>
    <row r="310">
      <c r="C310" s="42"/>
    </row>
    <row r="311">
      <c r="C311" s="42"/>
    </row>
    <row r="312">
      <c r="C312" s="42"/>
    </row>
    <row r="313">
      <c r="C313" s="42"/>
    </row>
    <row r="314">
      <c r="C314" s="42"/>
    </row>
    <row r="315">
      <c r="C315" s="42"/>
    </row>
    <row r="316">
      <c r="C316" s="42"/>
    </row>
    <row r="317">
      <c r="C317" s="42"/>
    </row>
    <row r="318">
      <c r="C318" s="42"/>
    </row>
    <row r="319">
      <c r="C319" s="42"/>
    </row>
    <row r="320">
      <c r="C320" s="42"/>
    </row>
    <row r="321">
      <c r="C321" s="42"/>
    </row>
    <row r="322">
      <c r="C322" s="42"/>
    </row>
    <row r="323">
      <c r="C323" s="42"/>
    </row>
    <row r="324">
      <c r="C324" s="42"/>
    </row>
    <row r="325">
      <c r="C325" s="42"/>
    </row>
    <row r="326">
      <c r="C326" s="42"/>
    </row>
    <row r="327">
      <c r="C327" s="42"/>
    </row>
    <row r="328">
      <c r="C328" s="42"/>
    </row>
    <row r="329">
      <c r="C329" s="42"/>
    </row>
    <row r="330">
      <c r="C330" s="42"/>
    </row>
    <row r="331">
      <c r="C331" s="42"/>
    </row>
    <row r="332">
      <c r="C332" s="42"/>
    </row>
    <row r="333">
      <c r="C333" s="42"/>
    </row>
    <row r="334">
      <c r="C334" s="42"/>
    </row>
    <row r="335">
      <c r="C335" s="42"/>
    </row>
    <row r="336">
      <c r="C336" s="42"/>
    </row>
    <row r="337">
      <c r="C337" s="42"/>
    </row>
    <row r="338">
      <c r="C338" s="42"/>
    </row>
    <row r="339">
      <c r="C339" s="42"/>
    </row>
    <row r="340">
      <c r="C340" s="42"/>
    </row>
    <row r="341">
      <c r="C341" s="42"/>
    </row>
    <row r="342">
      <c r="C342" s="42"/>
    </row>
    <row r="343">
      <c r="C343" s="42"/>
    </row>
    <row r="344">
      <c r="C344" s="42"/>
    </row>
    <row r="345">
      <c r="C345" s="42"/>
    </row>
    <row r="346">
      <c r="C346" s="42"/>
    </row>
    <row r="347">
      <c r="C347" s="42"/>
    </row>
    <row r="348">
      <c r="C348" s="42"/>
    </row>
    <row r="349">
      <c r="C349" s="42"/>
    </row>
    <row r="350">
      <c r="C350" s="42"/>
    </row>
    <row r="351">
      <c r="C351" s="42"/>
    </row>
    <row r="352">
      <c r="C352" s="42"/>
    </row>
    <row r="353">
      <c r="C353" s="42"/>
    </row>
    <row r="354">
      <c r="C354" s="42"/>
    </row>
    <row r="355">
      <c r="C355" s="42"/>
    </row>
    <row r="356">
      <c r="C356" s="42"/>
    </row>
    <row r="357">
      <c r="C357" s="42"/>
    </row>
    <row r="358">
      <c r="C358" s="42"/>
    </row>
    <row r="359">
      <c r="C359" s="42"/>
    </row>
    <row r="360">
      <c r="C360" s="42"/>
    </row>
    <row r="361">
      <c r="C361" s="42"/>
    </row>
    <row r="362">
      <c r="C362" s="42"/>
    </row>
    <row r="363">
      <c r="C363" s="42"/>
    </row>
    <row r="364">
      <c r="C364" s="42"/>
    </row>
    <row r="365">
      <c r="C365" s="42"/>
    </row>
    <row r="366">
      <c r="C366" s="42"/>
    </row>
    <row r="367">
      <c r="C367" s="42"/>
    </row>
    <row r="368">
      <c r="C368" s="42"/>
    </row>
    <row r="369">
      <c r="C369" s="42"/>
    </row>
    <row r="370">
      <c r="C370" s="42"/>
    </row>
    <row r="371">
      <c r="C371" s="42"/>
    </row>
    <row r="372">
      <c r="C372" s="42"/>
    </row>
    <row r="373">
      <c r="C373" s="42"/>
    </row>
    <row r="374">
      <c r="C374" s="42"/>
    </row>
    <row r="375">
      <c r="C375" s="42"/>
    </row>
    <row r="376">
      <c r="C376" s="42"/>
    </row>
    <row r="377">
      <c r="C377" s="42"/>
    </row>
    <row r="378">
      <c r="C378" s="42"/>
    </row>
    <row r="379">
      <c r="C379" s="42"/>
    </row>
    <row r="380">
      <c r="C380" s="42"/>
    </row>
    <row r="381">
      <c r="C381" s="42"/>
    </row>
    <row r="382">
      <c r="C382" s="42"/>
    </row>
    <row r="383">
      <c r="C383" s="42"/>
    </row>
    <row r="384">
      <c r="C384" s="42"/>
    </row>
    <row r="385">
      <c r="C385" s="42"/>
    </row>
    <row r="386">
      <c r="C386" s="42"/>
    </row>
    <row r="387">
      <c r="C387" s="42"/>
    </row>
    <row r="388">
      <c r="C388" s="42"/>
    </row>
    <row r="389">
      <c r="C389" s="42"/>
    </row>
    <row r="390">
      <c r="C390" s="42"/>
    </row>
    <row r="391">
      <c r="C391" s="42"/>
    </row>
    <row r="392">
      <c r="C392" s="42"/>
    </row>
    <row r="393">
      <c r="C393" s="42"/>
    </row>
    <row r="394">
      <c r="C394" s="42"/>
    </row>
    <row r="395">
      <c r="C395" s="42"/>
    </row>
    <row r="396">
      <c r="C396" s="42"/>
    </row>
    <row r="397">
      <c r="C397" s="42"/>
    </row>
    <row r="398">
      <c r="C398" s="42"/>
    </row>
    <row r="399">
      <c r="C399" s="42"/>
    </row>
    <row r="400">
      <c r="C400" s="42"/>
    </row>
    <row r="401">
      <c r="C401" s="42"/>
    </row>
    <row r="402">
      <c r="C402" s="42"/>
    </row>
    <row r="403">
      <c r="C403" s="42"/>
    </row>
    <row r="404">
      <c r="C404" s="42"/>
    </row>
    <row r="405">
      <c r="C405" s="42"/>
    </row>
    <row r="406">
      <c r="C406" s="42"/>
    </row>
    <row r="407">
      <c r="C407" s="42"/>
    </row>
    <row r="408">
      <c r="C408" s="42"/>
    </row>
    <row r="409">
      <c r="C409" s="42"/>
    </row>
    <row r="410">
      <c r="C410" s="42"/>
    </row>
    <row r="411">
      <c r="C411" s="42"/>
    </row>
    <row r="412">
      <c r="C412" s="42"/>
    </row>
    <row r="413">
      <c r="C413" s="42"/>
    </row>
    <row r="414">
      <c r="C414" s="42"/>
    </row>
    <row r="415">
      <c r="C415" s="42"/>
    </row>
    <row r="416">
      <c r="C416" s="42"/>
    </row>
    <row r="417">
      <c r="C417" s="42"/>
    </row>
    <row r="418">
      <c r="C418" s="42"/>
    </row>
    <row r="419">
      <c r="C419" s="42"/>
    </row>
    <row r="420">
      <c r="C420" s="42"/>
    </row>
    <row r="421">
      <c r="C421" s="42"/>
    </row>
    <row r="422">
      <c r="C422" s="42"/>
    </row>
    <row r="423">
      <c r="C423" s="42"/>
    </row>
    <row r="424">
      <c r="C424" s="42"/>
    </row>
    <row r="425">
      <c r="C425" s="42"/>
    </row>
    <row r="426">
      <c r="C426" s="42"/>
    </row>
    <row r="427">
      <c r="C427" s="42"/>
    </row>
    <row r="428">
      <c r="C428" s="42"/>
    </row>
    <row r="429">
      <c r="C429" s="42"/>
    </row>
    <row r="430">
      <c r="C430" s="42"/>
    </row>
    <row r="431">
      <c r="C431" s="42"/>
    </row>
    <row r="432">
      <c r="C432" s="42"/>
    </row>
    <row r="433">
      <c r="C433" s="42"/>
    </row>
    <row r="434">
      <c r="C434" s="42"/>
    </row>
    <row r="435">
      <c r="C435" s="42"/>
    </row>
    <row r="436">
      <c r="C436" s="42"/>
    </row>
    <row r="437">
      <c r="C437" s="42"/>
    </row>
    <row r="438">
      <c r="C438" s="42"/>
    </row>
    <row r="439">
      <c r="C439" s="42"/>
    </row>
    <row r="440">
      <c r="C440" s="42"/>
    </row>
    <row r="441">
      <c r="C441" s="42"/>
    </row>
    <row r="442">
      <c r="C442" s="42"/>
    </row>
    <row r="443">
      <c r="C443" s="42"/>
    </row>
    <row r="444">
      <c r="C444" s="42"/>
    </row>
    <row r="445">
      <c r="C445" s="42"/>
    </row>
    <row r="446">
      <c r="C446" s="42"/>
    </row>
    <row r="447">
      <c r="C447" s="42"/>
    </row>
    <row r="448">
      <c r="C448" s="42"/>
    </row>
    <row r="449">
      <c r="C449" s="42"/>
    </row>
    <row r="450">
      <c r="C450" s="42"/>
    </row>
    <row r="451">
      <c r="C451" s="42"/>
    </row>
    <row r="452">
      <c r="C452" s="42"/>
    </row>
    <row r="453">
      <c r="C453" s="42"/>
    </row>
    <row r="454">
      <c r="C454" s="42"/>
    </row>
    <row r="455">
      <c r="C455" s="42"/>
    </row>
    <row r="456">
      <c r="C456" s="42"/>
    </row>
    <row r="457">
      <c r="C457" s="42"/>
    </row>
    <row r="458">
      <c r="C458" s="42"/>
    </row>
    <row r="459">
      <c r="C459" s="42"/>
    </row>
    <row r="460">
      <c r="C460" s="42"/>
    </row>
    <row r="461">
      <c r="C461" s="42"/>
    </row>
    <row r="462">
      <c r="C462" s="42"/>
    </row>
    <row r="463">
      <c r="C463" s="42"/>
    </row>
    <row r="464">
      <c r="C464" s="42"/>
    </row>
    <row r="465">
      <c r="C465" s="42"/>
    </row>
    <row r="466">
      <c r="C466" s="42"/>
    </row>
    <row r="467">
      <c r="C467" s="42"/>
    </row>
    <row r="468">
      <c r="C468" s="42"/>
    </row>
    <row r="469">
      <c r="C469" s="42"/>
    </row>
    <row r="470">
      <c r="C470" s="42"/>
    </row>
    <row r="471">
      <c r="C471" s="42"/>
    </row>
    <row r="472">
      <c r="C472" s="42"/>
    </row>
    <row r="473">
      <c r="C473" s="42"/>
    </row>
    <row r="474">
      <c r="C474" s="42"/>
    </row>
    <row r="475">
      <c r="C475" s="42"/>
    </row>
    <row r="476">
      <c r="C476" s="42"/>
    </row>
    <row r="477">
      <c r="C477" s="42"/>
    </row>
    <row r="478">
      <c r="C478" s="42"/>
    </row>
    <row r="479">
      <c r="C479" s="42"/>
    </row>
    <row r="480">
      <c r="C480" s="42"/>
    </row>
    <row r="481">
      <c r="C481" s="42"/>
    </row>
    <row r="482">
      <c r="C482" s="42"/>
    </row>
    <row r="483">
      <c r="C483" s="42"/>
    </row>
    <row r="484">
      <c r="C484" s="42"/>
    </row>
    <row r="485">
      <c r="C485" s="42"/>
    </row>
    <row r="486">
      <c r="C486" s="42"/>
    </row>
    <row r="487">
      <c r="C487" s="42"/>
    </row>
    <row r="488">
      <c r="C488" s="42"/>
    </row>
    <row r="489">
      <c r="C489" s="42"/>
    </row>
    <row r="490">
      <c r="C490" s="42"/>
    </row>
    <row r="491">
      <c r="C491" s="42"/>
    </row>
    <row r="492">
      <c r="C492" s="42"/>
    </row>
    <row r="493">
      <c r="C493" s="42"/>
    </row>
    <row r="494">
      <c r="C494" s="42"/>
    </row>
    <row r="495">
      <c r="C495" s="42"/>
    </row>
    <row r="496">
      <c r="C496" s="42"/>
    </row>
    <row r="497">
      <c r="C497" s="42"/>
    </row>
    <row r="498">
      <c r="C498" s="42"/>
    </row>
    <row r="499">
      <c r="C499" s="42"/>
    </row>
    <row r="500">
      <c r="C500" s="42"/>
    </row>
    <row r="501">
      <c r="C501" s="42"/>
    </row>
    <row r="502">
      <c r="C502" s="42"/>
    </row>
    <row r="503">
      <c r="C503" s="42"/>
    </row>
    <row r="504">
      <c r="C504" s="42"/>
    </row>
    <row r="505">
      <c r="C505" s="42"/>
    </row>
    <row r="506">
      <c r="C506" s="42"/>
    </row>
    <row r="507">
      <c r="C507" s="42"/>
    </row>
    <row r="508">
      <c r="C508" s="42"/>
    </row>
    <row r="509">
      <c r="C509" s="42"/>
    </row>
    <row r="510">
      <c r="C510" s="42"/>
    </row>
    <row r="511">
      <c r="C511" s="42"/>
    </row>
    <row r="512">
      <c r="C512" s="42"/>
    </row>
    <row r="513">
      <c r="C513" s="42"/>
    </row>
    <row r="514">
      <c r="C514" s="42"/>
    </row>
    <row r="515">
      <c r="C515" s="42"/>
    </row>
    <row r="516">
      <c r="C516" s="42"/>
    </row>
    <row r="517">
      <c r="C517" s="42"/>
    </row>
    <row r="518">
      <c r="C518" s="42"/>
    </row>
    <row r="519">
      <c r="C519" s="42"/>
    </row>
    <row r="520">
      <c r="C520" s="42"/>
    </row>
    <row r="521">
      <c r="C521" s="42"/>
    </row>
    <row r="522">
      <c r="C522" s="42"/>
    </row>
    <row r="523">
      <c r="C523" s="42"/>
    </row>
    <row r="524">
      <c r="C524" s="42"/>
    </row>
    <row r="525">
      <c r="C525" s="42"/>
    </row>
    <row r="526">
      <c r="C526" s="42"/>
    </row>
    <row r="527">
      <c r="C527" s="42"/>
    </row>
    <row r="528">
      <c r="C528" s="42"/>
    </row>
    <row r="529">
      <c r="C529" s="42"/>
    </row>
    <row r="530">
      <c r="C530" s="42"/>
    </row>
    <row r="531">
      <c r="C531" s="42"/>
    </row>
    <row r="532">
      <c r="C532" s="42"/>
    </row>
    <row r="533">
      <c r="C533" s="42"/>
    </row>
    <row r="534">
      <c r="C534" s="42"/>
    </row>
    <row r="535">
      <c r="C535" s="42"/>
    </row>
    <row r="536">
      <c r="C536" s="42"/>
    </row>
    <row r="537">
      <c r="C537" s="42"/>
    </row>
    <row r="538">
      <c r="C538" s="42"/>
    </row>
    <row r="539">
      <c r="C539" s="42"/>
    </row>
    <row r="540">
      <c r="C540" s="42"/>
    </row>
    <row r="541">
      <c r="C541" s="42"/>
    </row>
    <row r="542">
      <c r="C542" s="42"/>
    </row>
    <row r="543">
      <c r="C543" s="42"/>
    </row>
    <row r="544">
      <c r="C544" s="42"/>
    </row>
    <row r="545">
      <c r="C545" s="42"/>
    </row>
    <row r="546">
      <c r="C546" s="42"/>
    </row>
    <row r="547">
      <c r="C547" s="42"/>
    </row>
    <row r="548">
      <c r="C548" s="42"/>
    </row>
    <row r="549">
      <c r="C549" s="42"/>
    </row>
    <row r="550">
      <c r="C550" s="42"/>
    </row>
    <row r="551">
      <c r="C551" s="42"/>
    </row>
    <row r="552">
      <c r="C552" s="42"/>
    </row>
    <row r="553">
      <c r="C553" s="42"/>
    </row>
    <row r="554">
      <c r="C554" s="42"/>
    </row>
    <row r="555">
      <c r="C555" s="42"/>
    </row>
    <row r="556">
      <c r="C556" s="42"/>
    </row>
    <row r="557">
      <c r="C557" s="42"/>
    </row>
    <row r="558">
      <c r="C558" s="42"/>
    </row>
    <row r="559">
      <c r="C559" s="42"/>
    </row>
    <row r="560">
      <c r="C560" s="42"/>
    </row>
    <row r="561">
      <c r="C561" s="42"/>
    </row>
    <row r="562">
      <c r="C562" s="42"/>
    </row>
    <row r="563">
      <c r="C563" s="42"/>
    </row>
    <row r="564">
      <c r="C564" s="42"/>
    </row>
    <row r="565">
      <c r="C565" s="42"/>
    </row>
    <row r="566">
      <c r="C566" s="42"/>
    </row>
    <row r="567">
      <c r="C567" s="42"/>
    </row>
    <row r="568">
      <c r="C568" s="42"/>
    </row>
    <row r="569">
      <c r="C569" s="42"/>
    </row>
    <row r="570">
      <c r="C570" s="42"/>
    </row>
    <row r="571">
      <c r="C571" s="42"/>
    </row>
    <row r="572">
      <c r="C572" s="42"/>
    </row>
    <row r="573">
      <c r="C573" s="42"/>
    </row>
    <row r="574">
      <c r="C574" s="42"/>
    </row>
    <row r="575">
      <c r="C575" s="42"/>
    </row>
    <row r="576">
      <c r="C576" s="42"/>
    </row>
    <row r="577">
      <c r="C577" s="42"/>
    </row>
    <row r="578">
      <c r="C578" s="42"/>
    </row>
    <row r="579">
      <c r="C579" s="42"/>
    </row>
    <row r="580">
      <c r="C580" s="42"/>
    </row>
    <row r="581">
      <c r="C581" s="42"/>
    </row>
    <row r="582">
      <c r="C582" s="42"/>
    </row>
    <row r="583">
      <c r="C583" s="42"/>
    </row>
    <row r="584">
      <c r="C584" s="42"/>
    </row>
    <row r="585">
      <c r="C585" s="42"/>
    </row>
    <row r="586">
      <c r="C586" s="42"/>
    </row>
    <row r="587">
      <c r="C587" s="42"/>
    </row>
    <row r="588">
      <c r="C588" s="42"/>
    </row>
    <row r="589">
      <c r="C589" s="42"/>
    </row>
    <row r="590">
      <c r="C590" s="42"/>
    </row>
    <row r="591">
      <c r="C591" s="42"/>
    </row>
    <row r="592">
      <c r="C592" s="42"/>
    </row>
    <row r="593">
      <c r="C593" s="42"/>
    </row>
    <row r="594">
      <c r="C594" s="42"/>
    </row>
    <row r="595">
      <c r="C595" s="42"/>
    </row>
    <row r="596">
      <c r="C596" s="42"/>
    </row>
    <row r="597">
      <c r="C597" s="42"/>
    </row>
    <row r="598">
      <c r="C598" s="42"/>
    </row>
    <row r="599">
      <c r="C599" s="42"/>
    </row>
    <row r="600">
      <c r="C600" s="42"/>
    </row>
    <row r="601">
      <c r="C601" s="42"/>
    </row>
    <row r="602">
      <c r="C602" s="42"/>
    </row>
    <row r="603">
      <c r="C603" s="42"/>
    </row>
    <row r="604">
      <c r="C604" s="42"/>
    </row>
    <row r="605">
      <c r="C605" s="42"/>
    </row>
    <row r="606">
      <c r="C606" s="42"/>
    </row>
    <row r="607">
      <c r="C607" s="42"/>
    </row>
    <row r="608">
      <c r="C608" s="42"/>
    </row>
    <row r="609">
      <c r="C609" s="42"/>
    </row>
    <row r="610">
      <c r="C610" s="42"/>
    </row>
    <row r="611">
      <c r="C611" s="42"/>
    </row>
    <row r="612">
      <c r="C612" s="42"/>
    </row>
    <row r="613">
      <c r="C613" s="42"/>
    </row>
    <row r="614">
      <c r="C614" s="42"/>
    </row>
    <row r="615">
      <c r="C615" s="42"/>
    </row>
    <row r="616">
      <c r="C616" s="42"/>
    </row>
    <row r="617">
      <c r="C617" s="42"/>
    </row>
    <row r="618">
      <c r="C618" s="42"/>
    </row>
    <row r="619">
      <c r="C619" s="42"/>
    </row>
    <row r="620">
      <c r="C620" s="42"/>
    </row>
    <row r="621">
      <c r="C621" s="42"/>
    </row>
    <row r="622">
      <c r="C622" s="42"/>
    </row>
    <row r="623">
      <c r="C623" s="42"/>
    </row>
    <row r="624">
      <c r="C624" s="42"/>
    </row>
    <row r="625">
      <c r="C625" s="42"/>
    </row>
    <row r="626">
      <c r="C626" s="42"/>
    </row>
    <row r="627">
      <c r="C627" s="42"/>
    </row>
    <row r="628">
      <c r="C628" s="42"/>
    </row>
    <row r="629">
      <c r="C629" s="42"/>
    </row>
    <row r="630">
      <c r="C630" s="42"/>
    </row>
    <row r="631">
      <c r="C631" s="42"/>
    </row>
    <row r="632">
      <c r="C632" s="42"/>
    </row>
    <row r="633">
      <c r="C633" s="42"/>
    </row>
    <row r="634">
      <c r="C634" s="42"/>
    </row>
    <row r="635">
      <c r="C635" s="42"/>
    </row>
    <row r="636">
      <c r="C636" s="42"/>
    </row>
    <row r="637">
      <c r="C637" s="42"/>
    </row>
    <row r="638">
      <c r="C638" s="42"/>
    </row>
    <row r="639">
      <c r="C639" s="42"/>
    </row>
    <row r="640">
      <c r="C640" s="42"/>
    </row>
    <row r="641">
      <c r="C641" s="42"/>
    </row>
    <row r="642">
      <c r="C642" s="42"/>
    </row>
    <row r="643">
      <c r="C643" s="42"/>
    </row>
    <row r="644">
      <c r="C644" s="42"/>
    </row>
    <row r="645">
      <c r="C645" s="42"/>
    </row>
    <row r="646">
      <c r="C646" s="42"/>
    </row>
    <row r="647">
      <c r="C647" s="42"/>
    </row>
    <row r="648">
      <c r="C648" s="42"/>
    </row>
    <row r="649">
      <c r="C649" s="42"/>
    </row>
    <row r="650">
      <c r="C650" s="42"/>
    </row>
    <row r="651">
      <c r="C651" s="42"/>
    </row>
    <row r="652">
      <c r="C652" s="42"/>
    </row>
    <row r="653">
      <c r="C653" s="42"/>
    </row>
    <row r="654">
      <c r="C654" s="42"/>
    </row>
    <row r="655">
      <c r="C655" s="42"/>
    </row>
    <row r="656">
      <c r="C656" s="42"/>
    </row>
    <row r="657">
      <c r="C657" s="42"/>
    </row>
    <row r="658">
      <c r="C658" s="42"/>
    </row>
    <row r="659">
      <c r="C659" s="42"/>
    </row>
    <row r="660">
      <c r="C660" s="42"/>
    </row>
    <row r="661">
      <c r="C661" s="42"/>
    </row>
    <row r="662">
      <c r="C662" s="42"/>
    </row>
    <row r="663">
      <c r="C663" s="42"/>
    </row>
    <row r="664">
      <c r="C664" s="42"/>
    </row>
    <row r="665">
      <c r="C665" s="42"/>
    </row>
    <row r="666">
      <c r="C666" s="42"/>
    </row>
    <row r="667">
      <c r="C667" s="42"/>
    </row>
    <row r="668">
      <c r="C668" s="42"/>
    </row>
    <row r="669">
      <c r="C669" s="42"/>
    </row>
    <row r="670">
      <c r="C670" s="42"/>
    </row>
    <row r="671">
      <c r="C671" s="42"/>
    </row>
    <row r="672">
      <c r="C672" s="42"/>
    </row>
    <row r="673">
      <c r="C673" s="42"/>
    </row>
    <row r="674">
      <c r="C674" s="42"/>
    </row>
    <row r="675">
      <c r="C675" s="42"/>
    </row>
    <row r="676">
      <c r="C676" s="42"/>
    </row>
    <row r="677">
      <c r="C677" s="42"/>
    </row>
    <row r="678">
      <c r="C678" s="42"/>
    </row>
    <row r="679">
      <c r="C679" s="42"/>
    </row>
    <row r="680">
      <c r="C680" s="42"/>
    </row>
    <row r="681">
      <c r="C681" s="42"/>
    </row>
    <row r="682">
      <c r="C682" s="42"/>
    </row>
    <row r="683">
      <c r="C683" s="42"/>
    </row>
    <row r="684">
      <c r="C684" s="42"/>
    </row>
    <row r="685">
      <c r="C685" s="42"/>
    </row>
    <row r="686">
      <c r="C686" s="42"/>
    </row>
    <row r="687">
      <c r="C687" s="42"/>
    </row>
    <row r="688">
      <c r="C688" s="42"/>
    </row>
    <row r="689">
      <c r="C689" s="42"/>
    </row>
    <row r="690">
      <c r="C690" s="42"/>
    </row>
    <row r="691">
      <c r="C691" s="42"/>
    </row>
    <row r="692">
      <c r="C692" s="42"/>
    </row>
    <row r="693">
      <c r="C693" s="42"/>
    </row>
    <row r="694">
      <c r="C694" s="42"/>
    </row>
    <row r="695">
      <c r="C695" s="42"/>
    </row>
    <row r="696">
      <c r="C696" s="42"/>
    </row>
    <row r="697">
      <c r="C697" s="42"/>
    </row>
    <row r="698">
      <c r="C698" s="42"/>
    </row>
    <row r="699">
      <c r="C699" s="42"/>
    </row>
    <row r="700">
      <c r="C700" s="42"/>
    </row>
    <row r="701">
      <c r="C701" s="42"/>
    </row>
    <row r="702">
      <c r="C702" s="42"/>
    </row>
    <row r="703">
      <c r="C703" s="42"/>
    </row>
    <row r="704">
      <c r="C704" s="42"/>
    </row>
    <row r="705">
      <c r="C705" s="42"/>
    </row>
    <row r="706">
      <c r="C706" s="42"/>
    </row>
    <row r="707">
      <c r="C707" s="42"/>
    </row>
    <row r="708">
      <c r="C708" s="42"/>
    </row>
    <row r="709">
      <c r="C709" s="42"/>
    </row>
    <row r="710">
      <c r="C710" s="42"/>
    </row>
    <row r="711">
      <c r="C711" s="42"/>
    </row>
    <row r="712">
      <c r="C712" s="42"/>
    </row>
    <row r="713">
      <c r="C713" s="42"/>
    </row>
    <row r="714">
      <c r="C714" s="42"/>
    </row>
    <row r="715">
      <c r="C715" s="42"/>
    </row>
    <row r="716">
      <c r="C716" s="42"/>
    </row>
    <row r="717">
      <c r="C717" s="42"/>
    </row>
    <row r="718">
      <c r="C718" s="42"/>
    </row>
    <row r="719">
      <c r="C719" s="42"/>
    </row>
    <row r="720">
      <c r="C720" s="42"/>
    </row>
    <row r="721">
      <c r="C721" s="42"/>
    </row>
    <row r="722">
      <c r="C722" s="42"/>
    </row>
    <row r="723">
      <c r="C723" s="42"/>
    </row>
    <row r="724">
      <c r="C724" s="42"/>
    </row>
    <row r="725">
      <c r="C725" s="42"/>
    </row>
    <row r="726">
      <c r="C726" s="42"/>
    </row>
    <row r="727">
      <c r="C727" s="42"/>
    </row>
    <row r="728">
      <c r="C728" s="42"/>
    </row>
    <row r="729">
      <c r="C729" s="42"/>
    </row>
    <row r="730">
      <c r="C730" s="42"/>
    </row>
    <row r="731">
      <c r="C731" s="42"/>
    </row>
    <row r="732">
      <c r="C732" s="42"/>
    </row>
    <row r="733">
      <c r="C733" s="42"/>
    </row>
    <row r="734">
      <c r="C734" s="42"/>
    </row>
    <row r="735">
      <c r="C735" s="42"/>
    </row>
    <row r="736">
      <c r="C736" s="42"/>
    </row>
    <row r="737">
      <c r="C737" s="42"/>
    </row>
    <row r="738">
      <c r="C738" s="42"/>
    </row>
    <row r="739">
      <c r="C739" s="42"/>
    </row>
    <row r="740">
      <c r="C740" s="42"/>
    </row>
    <row r="741">
      <c r="C741" s="42"/>
    </row>
    <row r="742">
      <c r="C742" s="42"/>
    </row>
    <row r="743">
      <c r="C743" s="42"/>
    </row>
    <row r="744">
      <c r="C744" s="42"/>
    </row>
    <row r="745">
      <c r="C745" s="42"/>
    </row>
    <row r="746">
      <c r="C746" s="42"/>
    </row>
    <row r="747">
      <c r="C747" s="42"/>
    </row>
    <row r="748">
      <c r="C748" s="42"/>
    </row>
    <row r="749">
      <c r="C749" s="42"/>
    </row>
    <row r="750">
      <c r="C750" s="42"/>
    </row>
    <row r="751">
      <c r="C751" s="42"/>
    </row>
    <row r="752">
      <c r="C752" s="42"/>
    </row>
    <row r="753">
      <c r="C753" s="42"/>
    </row>
    <row r="754">
      <c r="C754" s="42"/>
    </row>
    <row r="755">
      <c r="C755" s="42"/>
    </row>
    <row r="756">
      <c r="C756" s="42"/>
    </row>
    <row r="757">
      <c r="C757" s="42"/>
    </row>
    <row r="758">
      <c r="C758" s="42"/>
    </row>
    <row r="759">
      <c r="C759" s="42"/>
    </row>
    <row r="760">
      <c r="C760" s="42"/>
    </row>
    <row r="761">
      <c r="C761" s="42"/>
    </row>
    <row r="762">
      <c r="C762" s="42"/>
    </row>
    <row r="763">
      <c r="C763" s="42"/>
    </row>
    <row r="764">
      <c r="C764" s="42"/>
    </row>
    <row r="765">
      <c r="C765" s="42"/>
    </row>
    <row r="766">
      <c r="C766" s="42"/>
    </row>
    <row r="767">
      <c r="C767" s="42"/>
    </row>
    <row r="768">
      <c r="C768" s="42"/>
    </row>
    <row r="769">
      <c r="C769" s="42"/>
    </row>
    <row r="770">
      <c r="C770" s="42"/>
    </row>
    <row r="771">
      <c r="C771" s="42"/>
    </row>
    <row r="772">
      <c r="C772" s="42"/>
    </row>
    <row r="773">
      <c r="C773" s="42"/>
    </row>
    <row r="774">
      <c r="C774" s="42"/>
    </row>
    <row r="775">
      <c r="C775" s="42"/>
    </row>
    <row r="776">
      <c r="C776" s="42"/>
    </row>
    <row r="777">
      <c r="C777" s="42"/>
    </row>
    <row r="778">
      <c r="C778" s="42"/>
    </row>
    <row r="779">
      <c r="C779" s="42"/>
    </row>
    <row r="780">
      <c r="C780" s="42"/>
    </row>
    <row r="781">
      <c r="C781" s="42"/>
    </row>
    <row r="782">
      <c r="C782" s="42"/>
    </row>
    <row r="783">
      <c r="C783" s="42"/>
    </row>
    <row r="784">
      <c r="C784" s="42"/>
    </row>
    <row r="785">
      <c r="C785" s="42"/>
    </row>
    <row r="786">
      <c r="C786" s="42"/>
    </row>
    <row r="787">
      <c r="C787" s="42"/>
    </row>
    <row r="788">
      <c r="C788" s="42"/>
    </row>
    <row r="789">
      <c r="C789" s="42"/>
    </row>
    <row r="790">
      <c r="C790" s="42"/>
    </row>
    <row r="791">
      <c r="C791" s="42"/>
    </row>
    <row r="792">
      <c r="C792" s="42"/>
    </row>
    <row r="793">
      <c r="C793" s="42"/>
    </row>
    <row r="794">
      <c r="C794" s="42"/>
    </row>
    <row r="795">
      <c r="C795" s="42"/>
    </row>
    <row r="796">
      <c r="C796" s="42"/>
    </row>
    <row r="797">
      <c r="C797" s="42"/>
    </row>
    <row r="798">
      <c r="C798" s="42"/>
    </row>
    <row r="799">
      <c r="C799" s="42"/>
    </row>
    <row r="800">
      <c r="C800" s="42"/>
    </row>
    <row r="801">
      <c r="C801" s="42"/>
    </row>
    <row r="802">
      <c r="C802" s="42"/>
    </row>
    <row r="803">
      <c r="C803" s="42"/>
    </row>
    <row r="804">
      <c r="C804" s="42"/>
    </row>
    <row r="805">
      <c r="C805" s="42"/>
    </row>
    <row r="806">
      <c r="C806" s="42"/>
    </row>
    <row r="807">
      <c r="C807" s="42"/>
    </row>
    <row r="808">
      <c r="C808" s="42"/>
    </row>
    <row r="809">
      <c r="C809" s="42"/>
    </row>
    <row r="810">
      <c r="C810" s="42"/>
    </row>
    <row r="811">
      <c r="C811" s="42"/>
    </row>
    <row r="812">
      <c r="C812" s="42"/>
    </row>
    <row r="813">
      <c r="C813" s="42"/>
    </row>
    <row r="814">
      <c r="C814" s="42"/>
    </row>
    <row r="815">
      <c r="C815" s="42"/>
    </row>
    <row r="816">
      <c r="C816" s="42"/>
    </row>
    <row r="817">
      <c r="C817" s="42"/>
    </row>
    <row r="818">
      <c r="C818" s="42"/>
    </row>
    <row r="819">
      <c r="C819" s="42"/>
    </row>
    <row r="820">
      <c r="C820" s="42"/>
    </row>
    <row r="821">
      <c r="C821" s="42"/>
    </row>
    <row r="822">
      <c r="C822" s="42"/>
    </row>
    <row r="823">
      <c r="C823" s="42"/>
    </row>
    <row r="824">
      <c r="C824" s="42"/>
    </row>
    <row r="825">
      <c r="C825" s="42"/>
    </row>
    <row r="826">
      <c r="C826" s="42"/>
    </row>
    <row r="827">
      <c r="C827" s="42"/>
    </row>
    <row r="828">
      <c r="C828" s="42"/>
    </row>
    <row r="829">
      <c r="C829" s="42"/>
    </row>
    <row r="830">
      <c r="C830" s="42"/>
    </row>
    <row r="831">
      <c r="C831" s="42"/>
    </row>
    <row r="832">
      <c r="C832" s="42"/>
    </row>
    <row r="833">
      <c r="C833" s="42"/>
    </row>
    <row r="834">
      <c r="C834" s="42"/>
    </row>
    <row r="835">
      <c r="C835" s="42"/>
    </row>
    <row r="836">
      <c r="C836" s="42"/>
    </row>
    <row r="837">
      <c r="C837" s="42"/>
    </row>
    <row r="838">
      <c r="C838" s="42"/>
    </row>
    <row r="839">
      <c r="C839" s="42"/>
    </row>
    <row r="840">
      <c r="C840" s="42"/>
    </row>
    <row r="841">
      <c r="C841" s="42"/>
    </row>
    <row r="842">
      <c r="C842" s="42"/>
    </row>
    <row r="843">
      <c r="C843" s="42"/>
    </row>
    <row r="844">
      <c r="C844" s="42"/>
    </row>
    <row r="845">
      <c r="C845" s="42"/>
    </row>
    <row r="846">
      <c r="C846" s="42"/>
    </row>
    <row r="847">
      <c r="C847" s="42"/>
    </row>
    <row r="848">
      <c r="C848" s="42"/>
    </row>
    <row r="849">
      <c r="C849" s="42"/>
    </row>
    <row r="850">
      <c r="C850" s="42"/>
    </row>
    <row r="851">
      <c r="C851" s="42"/>
    </row>
    <row r="852">
      <c r="C852" s="42"/>
    </row>
    <row r="853">
      <c r="C853" s="42"/>
    </row>
    <row r="854">
      <c r="C854" s="42"/>
    </row>
    <row r="855">
      <c r="C855" s="42"/>
    </row>
    <row r="856">
      <c r="C856" s="42"/>
    </row>
    <row r="857">
      <c r="C857" s="42"/>
    </row>
    <row r="858">
      <c r="C858" s="42"/>
    </row>
    <row r="859">
      <c r="C859" s="42"/>
    </row>
    <row r="860">
      <c r="C860" s="42"/>
    </row>
    <row r="861">
      <c r="C861" s="42"/>
    </row>
    <row r="862">
      <c r="C862" s="42"/>
    </row>
    <row r="863">
      <c r="C863" s="42"/>
    </row>
    <row r="864">
      <c r="C864" s="42"/>
    </row>
    <row r="865">
      <c r="C865" s="42"/>
    </row>
    <row r="866">
      <c r="C866" s="42"/>
    </row>
    <row r="867">
      <c r="C867" s="42"/>
    </row>
    <row r="868">
      <c r="C868" s="42"/>
    </row>
    <row r="869">
      <c r="C869" s="42"/>
    </row>
    <row r="870">
      <c r="C870" s="42"/>
    </row>
    <row r="871">
      <c r="C871" s="42"/>
    </row>
    <row r="872">
      <c r="C872" s="42"/>
    </row>
    <row r="873">
      <c r="C873" s="42"/>
    </row>
    <row r="874">
      <c r="C874" s="42"/>
    </row>
    <row r="875">
      <c r="C875" s="42"/>
    </row>
    <row r="876">
      <c r="C876" s="42"/>
    </row>
    <row r="877">
      <c r="C877" s="42"/>
    </row>
    <row r="878">
      <c r="C878" s="42"/>
    </row>
    <row r="879">
      <c r="C879" s="42"/>
    </row>
    <row r="880">
      <c r="C880" s="42"/>
    </row>
    <row r="881">
      <c r="C881" s="42"/>
    </row>
    <row r="882">
      <c r="C882" s="42"/>
    </row>
    <row r="883">
      <c r="C883" s="42"/>
    </row>
    <row r="884">
      <c r="C884" s="42"/>
    </row>
    <row r="885">
      <c r="C885" s="42"/>
    </row>
    <row r="886">
      <c r="C886" s="42"/>
    </row>
    <row r="887">
      <c r="C887" s="42"/>
    </row>
    <row r="888">
      <c r="C888" s="42"/>
    </row>
    <row r="889">
      <c r="C889" s="42"/>
    </row>
    <row r="890">
      <c r="C890" s="42"/>
    </row>
    <row r="891">
      <c r="C891" s="42"/>
    </row>
    <row r="892">
      <c r="C892" s="42"/>
    </row>
    <row r="893">
      <c r="C893" s="42"/>
    </row>
    <row r="894">
      <c r="C894" s="42"/>
    </row>
    <row r="895">
      <c r="C895" s="42"/>
    </row>
    <row r="896">
      <c r="C896" s="42"/>
    </row>
    <row r="897">
      <c r="C897" s="42"/>
    </row>
    <row r="898">
      <c r="C898" s="42"/>
    </row>
    <row r="899">
      <c r="C899" s="42"/>
    </row>
    <row r="900">
      <c r="C900" s="42"/>
    </row>
    <row r="901">
      <c r="C901" s="42"/>
    </row>
    <row r="902">
      <c r="C902" s="42"/>
    </row>
    <row r="903">
      <c r="C903" s="42"/>
    </row>
    <row r="904">
      <c r="C904" s="42"/>
    </row>
    <row r="905">
      <c r="C905" s="42"/>
    </row>
    <row r="906">
      <c r="C906" s="42"/>
    </row>
    <row r="907">
      <c r="C907" s="42"/>
    </row>
    <row r="908">
      <c r="C908" s="42"/>
    </row>
    <row r="909">
      <c r="C909" s="42"/>
    </row>
    <row r="910">
      <c r="C910" s="42"/>
    </row>
    <row r="911">
      <c r="C911" s="42"/>
    </row>
    <row r="912">
      <c r="C912" s="42"/>
    </row>
    <row r="913">
      <c r="C913" s="42"/>
    </row>
    <row r="914">
      <c r="C914" s="42"/>
    </row>
    <row r="915">
      <c r="C915" s="42"/>
    </row>
    <row r="916">
      <c r="C916" s="42"/>
    </row>
    <row r="917">
      <c r="C917" s="42"/>
    </row>
    <row r="918">
      <c r="C918" s="42"/>
    </row>
    <row r="919">
      <c r="C919" s="42"/>
    </row>
    <row r="920">
      <c r="C920" s="42"/>
    </row>
    <row r="921">
      <c r="C921" s="42"/>
    </row>
    <row r="922">
      <c r="C922" s="42"/>
    </row>
    <row r="923">
      <c r="C923" s="42"/>
    </row>
    <row r="924">
      <c r="C924" s="42"/>
    </row>
    <row r="925">
      <c r="C925" s="42"/>
    </row>
    <row r="926">
      <c r="C926" s="42"/>
    </row>
    <row r="927">
      <c r="C927" s="42"/>
    </row>
    <row r="928">
      <c r="C928" s="42"/>
    </row>
    <row r="929">
      <c r="C929" s="42"/>
    </row>
    <row r="930">
      <c r="C930" s="42"/>
    </row>
    <row r="931">
      <c r="C931" s="42"/>
    </row>
    <row r="932">
      <c r="C932" s="42"/>
    </row>
    <row r="933">
      <c r="C933" s="42"/>
    </row>
    <row r="934">
      <c r="C934" s="42"/>
    </row>
    <row r="935">
      <c r="C935" s="42"/>
    </row>
    <row r="936">
      <c r="C936" s="42"/>
    </row>
    <row r="937">
      <c r="C937" s="42"/>
    </row>
    <row r="938">
      <c r="C938" s="42"/>
    </row>
    <row r="939">
      <c r="C939" s="42"/>
    </row>
    <row r="940">
      <c r="C940" s="42"/>
    </row>
    <row r="941">
      <c r="C941" s="42"/>
    </row>
    <row r="942">
      <c r="C942" s="42"/>
    </row>
    <row r="943">
      <c r="C943" s="42"/>
    </row>
    <row r="944">
      <c r="C944" s="42"/>
    </row>
    <row r="945">
      <c r="C945" s="42"/>
    </row>
    <row r="946">
      <c r="C946" s="42"/>
    </row>
    <row r="947">
      <c r="C947" s="42"/>
    </row>
    <row r="948">
      <c r="C948" s="42"/>
    </row>
    <row r="949">
      <c r="C949" s="42"/>
    </row>
    <row r="950">
      <c r="C950" s="42"/>
    </row>
    <row r="951">
      <c r="C951" s="42"/>
    </row>
    <row r="952">
      <c r="C952" s="42"/>
    </row>
    <row r="953">
      <c r="C953" s="42"/>
    </row>
    <row r="954">
      <c r="C954" s="42"/>
    </row>
    <row r="955">
      <c r="C955" s="42"/>
    </row>
    <row r="956">
      <c r="C956" s="42"/>
    </row>
    <row r="957">
      <c r="C957" s="42"/>
    </row>
    <row r="958">
      <c r="C958" s="42"/>
    </row>
    <row r="959">
      <c r="C959" s="42"/>
    </row>
    <row r="960">
      <c r="C960" s="42"/>
    </row>
    <row r="961">
      <c r="C961" s="42"/>
    </row>
    <row r="962">
      <c r="C962" s="42"/>
    </row>
    <row r="963">
      <c r="C963" s="42"/>
    </row>
    <row r="964">
      <c r="C964" s="42"/>
    </row>
    <row r="965">
      <c r="C965" s="42"/>
    </row>
    <row r="966">
      <c r="C966" s="42"/>
    </row>
    <row r="967">
      <c r="C967" s="42"/>
    </row>
    <row r="968">
      <c r="C968" s="42"/>
    </row>
    <row r="969">
      <c r="C969" s="42"/>
    </row>
    <row r="970">
      <c r="C970" s="42"/>
    </row>
    <row r="971">
      <c r="C971" s="42"/>
    </row>
    <row r="972">
      <c r="C972" s="42"/>
    </row>
    <row r="973">
      <c r="C973" s="42"/>
    </row>
    <row r="974">
      <c r="C974" s="42"/>
    </row>
    <row r="975">
      <c r="C975" s="42"/>
    </row>
    <row r="976">
      <c r="C976" s="42"/>
    </row>
    <row r="977">
      <c r="C977" s="42"/>
    </row>
    <row r="978">
      <c r="C978" s="42"/>
    </row>
    <row r="979">
      <c r="C979" s="42"/>
    </row>
    <row r="980">
      <c r="C980" s="42"/>
    </row>
    <row r="981">
      <c r="C981" s="42"/>
    </row>
    <row r="982">
      <c r="C982" s="42"/>
    </row>
    <row r="983">
      <c r="C983" s="42"/>
    </row>
    <row r="984">
      <c r="C984" s="42"/>
    </row>
    <row r="985">
      <c r="C985" s="42"/>
    </row>
    <row r="986">
      <c r="C986" s="42"/>
    </row>
    <row r="987">
      <c r="C987" s="42"/>
    </row>
    <row r="988">
      <c r="C988" s="42"/>
    </row>
    <row r="989">
      <c r="C989" s="42"/>
    </row>
    <row r="990">
      <c r="C990" s="42"/>
    </row>
    <row r="991">
      <c r="C991" s="42"/>
    </row>
    <row r="992">
      <c r="C992" s="42"/>
    </row>
    <row r="993">
      <c r="C993" s="42"/>
    </row>
    <row r="994">
      <c r="C994" s="42"/>
    </row>
    <row r="995">
      <c r="C995" s="42"/>
    </row>
    <row r="996">
      <c r="C996" s="42"/>
    </row>
    <row r="997">
      <c r="C997" s="42"/>
    </row>
    <row r="998">
      <c r="C998" s="42"/>
    </row>
    <row r="999">
      <c r="C999" s="42"/>
    </row>
    <row r="1000">
      <c r="C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109</v>
      </c>
      <c r="B1" s="2" t="s">
        <v>110</v>
      </c>
      <c r="C1" s="2" t="s">
        <v>111</v>
      </c>
      <c r="D1" s="2" t="s">
        <v>112</v>
      </c>
      <c r="E1" s="2" t="s">
        <v>113</v>
      </c>
    </row>
    <row r="2">
      <c r="A2" s="2">
        <v>2.0</v>
      </c>
      <c r="B2" s="41">
        <v>-7.327527000000611E-5</v>
      </c>
      <c r="C2">
        <v>-3.8513147066629783</v>
      </c>
      <c r="D2">
        <v>-27.582746723542275</v>
      </c>
      <c r="E2">
        <v>-49.52991789894972</v>
      </c>
    </row>
    <row r="3">
      <c r="A3" s="2">
        <v>3.0</v>
      </c>
      <c r="B3" s="41">
        <v>4.1135229999992445E-5</v>
      </c>
      <c r="C3">
        <v>12.942835542657068</v>
      </c>
      <c r="D3">
        <v>92.33120711720058</v>
      </c>
      <c r="E3">
        <v>98.49060569262758</v>
      </c>
    </row>
    <row r="4">
      <c r="A4" s="2">
        <v>4.0</v>
      </c>
      <c r="B4" s="41">
        <v>-2.457837000000799E-5</v>
      </c>
      <c r="C4">
        <v>-2.44889057550154</v>
      </c>
      <c r="D4">
        <v>-45.83743496351636</v>
      </c>
      <c r="E4">
        <v>-59.001070748737064</v>
      </c>
    </row>
    <row r="5">
      <c r="A5" s="2">
        <v>5.0</v>
      </c>
      <c r="B5" s="41">
        <v>1.4846929999992164E-5</v>
      </c>
      <c r="C5">
        <v>14.140148568027861</v>
      </c>
      <c r="D5">
        <v>138.27226286779108</v>
      </c>
      <c r="E5">
        <v>145.8761156251919</v>
      </c>
    </row>
    <row r="6">
      <c r="A6" s="2">
        <v>6.0</v>
      </c>
      <c r="B6" s="41">
        <v>-8.951370000007835E-6</v>
      </c>
      <c r="C6">
        <v>-5.1186189563773175</v>
      </c>
      <c r="D6">
        <v>-121.92792247778333</v>
      </c>
      <c r="E6">
        <v>-145.39182168624706</v>
      </c>
    </row>
    <row r="7">
      <c r="A7" s="2">
        <v>7.0</v>
      </c>
      <c r="B7" s="41">
        <v>5.37032999999216E-6</v>
      </c>
      <c r="C7">
        <v>18.330144195470766</v>
      </c>
      <c r="D7">
        <v>258.78112611397603</v>
      </c>
      <c r="E7">
        <v>292.15951276641465</v>
      </c>
    </row>
    <row r="8">
      <c r="A8" s="2">
        <v>8.0</v>
      </c>
      <c r="B8" s="41">
        <v>-3.2051826417534403E-6</v>
      </c>
      <c r="C8">
        <v>-11.19008071710483</v>
      </c>
      <c r="D8">
        <v>-311.3036643536758</v>
      </c>
      <c r="E8">
        <v>-390.60443197566866</v>
      </c>
    </row>
    <row r="9">
      <c r="A9" s="2">
        <v>9.0</v>
      </c>
      <c r="B9" s="41">
        <v>1.9038372194039779E-6</v>
      </c>
      <c r="C9">
        <v>26.887528856107956</v>
      </c>
      <c r="D9">
        <v>556.5911703648349</v>
      </c>
      <c r="E9">
        <v>704.6782281333946</v>
      </c>
    </row>
    <row r="10">
      <c r="A10" s="2">
        <v>10.0</v>
      </c>
      <c r="B10" s="41">
        <v>-1.1263194444993381E-6</v>
      </c>
      <c r="C10">
        <v>-23.121062509051725</v>
      </c>
      <c r="D10">
        <v>-781.078538640501</v>
      </c>
      <c r="E10">
        <v>-1089.5429184936338</v>
      </c>
    </row>
    <row r="11">
      <c r="A11" s="2">
        <v>11.0</v>
      </c>
      <c r="B11" s="41">
        <v>6.63938704717422E-7</v>
      </c>
      <c r="C11">
        <v>43.45296757440009</v>
      </c>
      <c r="D11">
        <v>1300.3418893288285</v>
      </c>
      <c r="E11">
        <v>1898.1748267228836</v>
      </c>
    </row>
    <row r="12">
      <c r="A12" s="2">
        <v>12.0</v>
      </c>
      <c r="B12" s="41">
        <v>-3.903088059184327E-7</v>
      </c>
      <c r="C12">
        <v>-46.092592390718075</v>
      </c>
      <c r="D12">
        <v>-1962.9031322301487</v>
      </c>
      <c r="E12">
        <v>-3142.967472688279</v>
      </c>
    </row>
    <row r="13">
      <c r="A13" s="2">
        <v>13.0</v>
      </c>
      <c r="B13" s="41">
        <v>2.287945512283987E-7</v>
      </c>
      <c r="C13">
        <v>75.31053995545356</v>
      </c>
      <c r="D13">
        <v>3184.808918429798</v>
      </c>
      <c r="E13">
        <v>5455.901706407966</v>
      </c>
    </row>
    <row r="14">
      <c r="A14" s="2">
        <v>14.0</v>
      </c>
      <c r="B14" s="41">
        <v>-1.339147608212974E-7</v>
      </c>
      <c r="C14">
        <v>-90.30349049215403</v>
      </c>
      <c r="D14">
        <v>-4977.560392593361</v>
      </c>
      <c r="E14">
        <v>-9346.453701381397</v>
      </c>
    </row>
    <row r="15">
      <c r="A15" s="2">
        <v>15.0</v>
      </c>
      <c r="B15" s="41">
        <v>7.81552192791158E-8</v>
      </c>
      <c r="C15">
        <v>136.72147581112</v>
      </c>
      <c r="D15">
        <v>8022.1745780865385</v>
      </c>
      <c r="E15">
        <v>16335.43134415649</v>
      </c>
    </row>
    <row r="16">
      <c r="A16" s="2">
        <v>16.0</v>
      </c>
      <c r="B16" s="41">
        <v>-4.562427280443396E-8</v>
      </c>
      <c r="C16">
        <v>-175.69071636118235</v>
      </c>
      <c r="D16">
        <v>-12761.860187547056</v>
      </c>
      <c r="E16">
        <v>-28526.880603761685</v>
      </c>
    </row>
    <row r="17">
      <c r="A17" s="2">
        <v>17.0</v>
      </c>
      <c r="B17" s="41">
        <v>2.6514762095853272E-8</v>
      </c>
      <c r="C17">
        <v>255.56224587605584</v>
      </c>
      <c r="D17">
        <v>20582.455005746655</v>
      </c>
      <c r="E17">
        <v>50311.023740039345</v>
      </c>
    </row>
    <row r="18">
      <c r="A18" s="2">
        <v>18.0</v>
      </c>
      <c r="B18" s="41">
        <v>-1.54737407676085E-8</v>
      </c>
      <c r="C18">
        <v>-341.2451621309513</v>
      </c>
      <c r="D18">
        <v>-33080.19370385573</v>
      </c>
      <c r="E18">
        <v>-88969.94271883598</v>
      </c>
    </row>
    <row r="19">
      <c r="A19" s="2">
        <v>19.0</v>
      </c>
      <c r="B19" s="41">
        <v>8.93816380623442E-9</v>
      </c>
      <c r="C19">
        <v>486.39081851251376</v>
      </c>
      <c r="D19">
        <v>53530.8539121647</v>
      </c>
      <c r="E19">
        <v>158262.30601204664</v>
      </c>
    </row>
    <row r="20">
      <c r="A20" s="2">
        <v>20.0</v>
      </c>
      <c r="B20" s="41">
        <v>-5.2430981934553644E-9</v>
      </c>
      <c r="C20">
        <v>-663.3374865380624</v>
      </c>
      <c r="D20">
        <v>-86634.39945854979</v>
      </c>
      <c r="E20">
        <v>-282461.1587748525</v>
      </c>
    </row>
  </sheetData>
  <drawing r:id="rId1"/>
</worksheet>
</file>