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5d_symm" sheetId="1" r:id="rId3"/>
    <sheet state="visible" name="ih_symm" sheetId="2" r:id="rId4"/>
    <sheet state="visible" name="reference" sheetId="3" r:id="rId5"/>
  </sheets>
  <definedNames/>
  <calcPr/>
</workbook>
</file>

<file path=xl/sharedStrings.xml><?xml version="1.0" encoding="utf-8"?>
<sst xmlns="http://schemas.openxmlformats.org/spreadsheetml/2006/main" count="91" uniqueCount="58">
  <si>
    <t>B97-D/TZVP</t>
  </si>
  <si>
    <t>All calculations include frozen core approximation and 3-4 extrapolation not possible due to large basis sets</t>
  </si>
  <si>
    <t>HF Total Energy/def2-QZVP</t>
  </si>
  <si>
    <t>Interaction Energy (kcal/mol)</t>
  </si>
  <si>
    <t>MP2 Correlation Energy/cc-pVTZ</t>
  </si>
  <si>
    <t>RHF Total Energy/cc-pVTZ</t>
  </si>
  <si>
    <t>MP2 Interaction Energy/cc-pVTZ (kcal/mol)</t>
  </si>
  <si>
    <t>Deviation MP2 Interaction Energy/cc-pVTZ (kcal/mol)</t>
  </si>
  <si>
    <t>Reference (kcal/mol)</t>
  </si>
  <si>
    <t>Supermol</t>
  </si>
  <si>
    <t>HF Total Energy/def2-TZVP</t>
  </si>
  <si>
    <t>MP2 Interaction Energy/cc-pVTZ with 50% CP + HF/def2-TZVP (kcal/mol)</t>
  </si>
  <si>
    <t>MP2 Interaction Energy/cc-pVTZ with 50% CP + HF/def2-QZVP (kcal/mol)</t>
  </si>
  <si>
    <t>Deviation MP2 Interaction Energy/cc-pVTZ with 50% CP + HF/def2-TZVP (kcal/mol)</t>
  </si>
  <si>
    <t>Deviation MP2 Interaction Energy/cc-pVTZ with 50% CP + HF/def2-QZVP (kcal/mol)</t>
  </si>
  <si>
    <t>% Error MP2 Interaction Energy/cc-pVTZ with 50% CP + HF/def2-TZVP</t>
  </si>
  <si>
    <t>% Error MP2 Interaction Energy/cc-pVTZ with 50% CP + HF/def2-QZVP</t>
  </si>
  <si>
    <t>C60</t>
  </si>
  <si>
    <t>C240</t>
  </si>
  <si>
    <t>% Error</t>
  </si>
  <si>
    <t>HXX Energy/def2-QZVP</t>
  </si>
  <si>
    <t>RIRPA Correlation Energy/cc-pVTZ</t>
  </si>
  <si>
    <t>1_ghosts</t>
  </si>
  <si>
    <t>RIRPA Interaction Energy/cc-pVTZ (kcal/mol)</t>
  </si>
  <si>
    <t>2_ghosts</t>
  </si>
  <si>
    <t>SCS-MP2 Correlation Energy/cc-pVTZ</t>
  </si>
  <si>
    <t>SCS-MP2 Interaction Energy/cc-pVTZ with 50% CP + HF/def2-TZVP (kcal/mol)</t>
  </si>
  <si>
    <t>SCS-MP2 Interaction Energy/cc-pVTZ with 50% CP + HF/def2-QZVP (kcal/mol)</t>
  </si>
  <si>
    <t>Deviation SCS-MP2 Interaction Energy/cc-pVTZ with 50% CP + HF/def2-TZVP (kcal/mol)</t>
  </si>
  <si>
    <t>Deviation SCS-MP2 Interaction Energy/cc-pVTZ with 50% CP + HF/def2-QZVP (kcal/mol)</t>
  </si>
  <si>
    <t>% Error SCS-MP2 Interaction Energy/cc-pVTZ with 50% CP + HF/def2-TZVP</t>
  </si>
  <si>
    <t>% Error SCS-MP2 Interaction Energy/cc-pVTZ with 50% CP + HF/def2-QZVP</t>
  </si>
  <si>
    <t>HF Total Energy/cc-pVTZ</t>
  </si>
  <si>
    <t>SOS-MP2 Correlation Energy/cc-pVTZ</t>
  </si>
  <si>
    <t>SOS-MP2 Interaction Energy/cc-pVTZ with 50% CP + HF/def2-TZVP (kcal/mol)</t>
  </si>
  <si>
    <t>SOS-MP2 Interaction Energy/cc-pVTZ with 50% CP + HF/def2-QZVP (kcal/mol)</t>
  </si>
  <si>
    <t>Deviation SOS-MP2 Interaction Energy/cc-pVTZ with 50% CP + HF/def2-TZVP (kcal/mol)</t>
  </si>
  <si>
    <t>Deviation SOS-MP2 Interaction Energy/cc-pVTZ with 50% CP + HF/def2-QZVP (kcal/mol)</t>
  </si>
  <si>
    <t>% Error SOS-MP2 Interaction Energy/cc-pVTZ with 50% CP + HF/def2-TZVP</t>
  </si>
  <si>
    <t>% Error SOS-MP2 Interaction Energy/cc-pVTZ with 50% CP + HF/def2-QZVP</t>
  </si>
  <si>
    <t>HXX Energies computed with a single HF iteration with RIJ</t>
  </si>
  <si>
    <t>HXX Energy (PBE)/def2-TZVP</t>
  </si>
  <si>
    <t>HXX Energy (PBE)/def2-QZVP</t>
  </si>
  <si>
    <t>RIRPA(PBE) Correlation Energy/cc-pVDZ</t>
  </si>
  <si>
    <t>RIRPA(PBE) Correlation Energy/cc-pVTZ</t>
  </si>
  <si>
    <t>RIRPA(PBE) Interaction Energy/cc-pVDZ with 50% CP + HF/def2-TZVP (kcal/mol)</t>
  </si>
  <si>
    <t>RIRPA(PBE) Interaction Energy/cc-pVDZ with 50% CP + HF/def2-QZVP (kcal/mol)</t>
  </si>
  <si>
    <t>RIRPA(PBE) Interaction Energy/cc-pVTZ with 50% CP + HF/def2-TZVP (kcal/mol)</t>
  </si>
  <si>
    <t>RIRPA(PBE) Interaction Energy/cc-pVTZ with 50% CP + HF/def2-QZVP (kcal/mol)</t>
  </si>
  <si>
    <t>Deviation RIRPA Interaction Energy/cc-pVDZ with 50% CP + HF/def2-TZVP (kcal/mol)</t>
  </si>
  <si>
    <t>Deviation RIRPA Interaction Energy/cc-pVDZ with 50% CP + HF/def2-QZVP (kcal/mol)</t>
  </si>
  <si>
    <t>Deviation RIRPA Interaction Energy/cc-pVTZ with 50% CP + HF/def2-TZVP (kcal/mol)</t>
  </si>
  <si>
    <t>Deviation RIRPA Interaction Energy/cc-pVTZ with 50% CP + HF/def2-QZVP (kcal/mol)</t>
  </si>
  <si>
    <t>% Error RIRPA Interaction Energy/cc-pVDZ with 50% CP + HF/def2-TZVP</t>
  </si>
  <si>
    <t>% Error RIRPA Interaction Energy/cc-pVDZ with 50% CP + HF/def2-QZVP</t>
  </si>
  <si>
    <t>% Error RIRPA Interaction Energy/cc-pVTZ with 50% CP + HF/def2-TZVP</t>
  </si>
  <si>
    <t>% Error RIRPA Interaction Energy/cc-pVTZ with 50% CP + HF/def2-QZVP</t>
  </si>
  <si>
    <t>Interaction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</si>
</sst>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color rgb="FFFF9900"/>
    </font>
    <font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2.29"/>
    <col customWidth="1" min="4" max="4" width="12.0"/>
    <col customWidth="1" min="5" max="5" width="12.57"/>
    <col customWidth="1" min="7" max="9" width="15.57"/>
    <col customWidth="1" min="10" max="10" width="16.29"/>
    <col customWidth="1" min="11" max="11" width="17.71"/>
    <col customWidth="1" min="12" max="14" width="17.14"/>
    <col customWidth="1" min="15" max="15" width="16.43"/>
  </cols>
  <sheetData>
    <row r="1">
      <c r="A1" s="1" t="s">
        <v>1</v>
      </c>
      <c r="B1" s="2"/>
      <c r="C1" s="2"/>
      <c r="D1" s="2"/>
      <c r="E1" s="2"/>
      <c r="G1" s="2"/>
      <c r="H1" s="2"/>
      <c r="J1" s="2"/>
      <c r="K1" s="2"/>
      <c r="M1" s="2"/>
      <c r="N1" s="2"/>
      <c r="Q1" s="2"/>
    </row>
    <row r="2">
      <c r="B2" s="2" t="s">
        <v>10</v>
      </c>
      <c r="C2" s="2" t="s">
        <v>2</v>
      </c>
      <c r="D2" s="2" t="s">
        <v>4</v>
      </c>
      <c r="E2" s="2"/>
      <c r="G2" s="2" t="s">
        <v>11</v>
      </c>
      <c r="H2" s="2" t="s">
        <v>12</v>
      </c>
      <c r="J2" s="2" t="s">
        <v>13</v>
      </c>
      <c r="K2" s="2" t="s">
        <v>14</v>
      </c>
      <c r="M2" s="2" t="s">
        <v>15</v>
      </c>
      <c r="N2" s="2" t="s">
        <v>16</v>
      </c>
      <c r="Q2" s="2" t="s">
        <v>8</v>
      </c>
    </row>
    <row r="3">
      <c r="A3" s="4" t="s">
        <v>9</v>
      </c>
      <c r="B3" s="4">
        <v>-11364.7599347</v>
      </c>
      <c r="C3" s="5">
        <v>-11365.151744241</v>
      </c>
      <c r="D3" s="4">
        <v>-46.6048106535</v>
      </c>
      <c r="G3">
        <f t="shared" ref="G3:H3" si="1">627.509*(B3-B4-B5+($D$3-$D$4-$D$5+($D$6+$D$7-$D$4-$D$5)*0.5))</f>
        <v>-350.0552851</v>
      </c>
      <c r="H3">
        <f t="shared" si="1"/>
        <v>-348.5159365</v>
      </c>
      <c r="J3">
        <f t="shared" ref="J3:K3" si="2">G3-$Q$3</f>
        <v>-166.0552851</v>
      </c>
      <c r="K3">
        <f t="shared" si="2"/>
        <v>-164.5159365</v>
      </c>
      <c r="M3">
        <f>J3/Q3*100</f>
        <v>90.24743757</v>
      </c>
      <c r="N3">
        <f>K3/Q3*100</f>
        <v>89.41083507</v>
      </c>
      <c r="Q3" s="4">
        <v>-184.0</v>
      </c>
    </row>
    <row r="4">
      <c r="A4" s="4" t="s">
        <v>17</v>
      </c>
      <c r="B4" s="4">
        <v>-2272.48314928792</v>
      </c>
      <c r="C4" s="4">
        <v>-2272.56363093838</v>
      </c>
      <c r="D4" s="4">
        <v>-9.2372482105</v>
      </c>
    </row>
    <row r="5">
      <c r="A5" s="4" t="s">
        <v>18</v>
      </c>
      <c r="B5" s="4">
        <v>-9092.36718624765</v>
      </c>
      <c r="C5" s="4">
        <v>-9092.6809672482</v>
      </c>
      <c r="D5" s="4">
        <v>-36.7477535139</v>
      </c>
    </row>
    <row r="6">
      <c r="A6" s="4" t="s">
        <v>22</v>
      </c>
      <c r="D6" s="4">
        <v>-9.2598521922</v>
      </c>
    </row>
    <row r="7">
      <c r="A7" s="4" t="s">
        <v>24</v>
      </c>
      <c r="D7" s="4">
        <v>-36.7820313993</v>
      </c>
    </row>
    <row r="8">
      <c r="D8" s="2">
        <f>D3-D4-D5</f>
        <v>-0.6198089291</v>
      </c>
    </row>
    <row r="9">
      <c r="B9" s="2"/>
      <c r="C9" s="2"/>
      <c r="D9" s="2"/>
      <c r="E9" s="2"/>
      <c r="G9" s="2"/>
      <c r="H9" s="2"/>
      <c r="I9" s="2"/>
      <c r="J9" s="2"/>
      <c r="L9" s="2"/>
      <c r="M9" s="2"/>
      <c r="N9" s="2"/>
      <c r="O9" s="2"/>
    </row>
    <row r="10">
      <c r="B10" s="2" t="s">
        <v>10</v>
      </c>
      <c r="C10" s="2" t="s">
        <v>2</v>
      </c>
      <c r="D10" s="2" t="s">
        <v>25</v>
      </c>
      <c r="E10" s="2"/>
      <c r="G10" s="2" t="s">
        <v>26</v>
      </c>
      <c r="H10" s="2" t="s">
        <v>27</v>
      </c>
      <c r="J10" s="2" t="s">
        <v>28</v>
      </c>
      <c r="K10" s="2" t="s">
        <v>29</v>
      </c>
      <c r="L10" s="2"/>
      <c r="M10" s="2" t="s">
        <v>30</v>
      </c>
      <c r="N10" s="2" t="s">
        <v>31</v>
      </c>
      <c r="O10" s="2"/>
    </row>
    <row r="11">
      <c r="A11" s="4" t="s">
        <v>9</v>
      </c>
      <c r="B11" s="4">
        <v>-11364.7599347</v>
      </c>
      <c r="C11" s="5">
        <v>-11365.151744241</v>
      </c>
      <c r="D11" s="6">
        <v>-44.04810306460058</v>
      </c>
      <c r="G11">
        <f t="shared" ref="G11:H11" si="3">627.509*(B11-B12-B13+($D$11-$D$12-$D$13+($D$14+$D$15-$D$12-$D$13)*0.5))</f>
        <v>-270.677671</v>
      </c>
      <c r="H11">
        <f t="shared" si="3"/>
        <v>-269.1383224</v>
      </c>
      <c r="J11">
        <f t="shared" ref="J11:K11" si="4">G11-$Q$3</f>
        <v>-86.67767101</v>
      </c>
      <c r="K11">
        <f t="shared" si="4"/>
        <v>-85.1383224</v>
      </c>
      <c r="L11" s="2"/>
      <c r="M11">
        <f>J11/Q3*100</f>
        <v>47.1074299</v>
      </c>
      <c r="N11">
        <f>K11/Q3*100</f>
        <v>46.27082739</v>
      </c>
      <c r="O11" s="2"/>
    </row>
    <row r="12">
      <c r="A12" s="4" t="s">
        <v>17</v>
      </c>
      <c r="B12" s="4">
        <v>-2272.48314928792</v>
      </c>
      <c r="C12" s="4">
        <v>-2272.56363093838</v>
      </c>
      <c r="D12">
        <v>-8.757366114100023</v>
      </c>
      <c r="L12" s="2"/>
      <c r="M12" s="2"/>
      <c r="N12" s="2"/>
      <c r="O12" s="2"/>
    </row>
    <row r="13">
      <c r="A13" s="4" t="s">
        <v>18</v>
      </c>
      <c r="B13" s="4">
        <v>-9092.36718624765</v>
      </c>
      <c r="C13" s="4">
        <v>-9092.6809672482</v>
      </c>
      <c r="D13" s="6">
        <v>-34.79760273960164</v>
      </c>
      <c r="L13" s="2"/>
      <c r="M13" s="2"/>
      <c r="N13" s="2"/>
      <c r="O13" s="2"/>
    </row>
    <row r="14">
      <c r="A14" s="4" t="s">
        <v>22</v>
      </c>
      <c r="D14" s="6">
        <v>-8.779871387300318</v>
      </c>
      <c r="L14" s="2"/>
      <c r="M14" s="2"/>
      <c r="N14" s="2"/>
      <c r="O14" s="2"/>
    </row>
    <row r="15">
      <c r="A15" s="4" t="s">
        <v>24</v>
      </c>
      <c r="D15" s="6">
        <v>-34.83233601880056</v>
      </c>
      <c r="L15" s="2"/>
      <c r="M15" s="2"/>
      <c r="N15" s="2"/>
      <c r="O15" s="2"/>
    </row>
    <row r="16">
      <c r="A16" s="1"/>
      <c r="B16" s="2"/>
      <c r="C16" s="2"/>
      <c r="D16" s="2">
        <f>D11-D12-D13</f>
        <v>-0.4931342109</v>
      </c>
      <c r="E16" s="2"/>
      <c r="G16" s="2"/>
      <c r="H16" s="2"/>
      <c r="I16" s="2"/>
      <c r="J16" s="2"/>
      <c r="L16" s="2"/>
      <c r="M16" s="2"/>
      <c r="N16" s="2"/>
      <c r="O16" s="2"/>
    </row>
    <row r="17">
      <c r="B17" s="2" t="s">
        <v>10</v>
      </c>
      <c r="C17" s="2" t="s">
        <v>2</v>
      </c>
      <c r="D17" s="2" t="s">
        <v>32</v>
      </c>
      <c r="E17" s="2" t="s">
        <v>33</v>
      </c>
      <c r="F17" s="2"/>
      <c r="G17" s="2" t="s">
        <v>34</v>
      </c>
      <c r="H17" s="2" t="s">
        <v>35</v>
      </c>
      <c r="J17" s="2" t="s">
        <v>36</v>
      </c>
      <c r="K17" s="2" t="s">
        <v>37</v>
      </c>
      <c r="M17" s="2"/>
      <c r="N17" s="2" t="s">
        <v>38</v>
      </c>
      <c r="O17" s="2" t="s">
        <v>39</v>
      </c>
      <c r="P17" s="2"/>
    </row>
    <row r="18">
      <c r="A18" s="4" t="s">
        <v>9</v>
      </c>
      <c r="B18" s="4">
        <v>-11364.7599347</v>
      </c>
      <c r="C18" s="5">
        <v>-11365.151744241</v>
      </c>
      <c r="D18" s="4">
        <v>-11364.4442084647</v>
      </c>
      <c r="E18" s="6">
        <v>-42.769749270100874</v>
      </c>
      <c r="G18">
        <f t="shared" ref="G18:H18" si="5">627.509*(B18-B19-B20+($E$18-$E$19-$E$20+($E$21+$E$22-$E$19-$E$20)*0.5))</f>
        <v>-230.988864</v>
      </c>
      <c r="H18">
        <f t="shared" si="5"/>
        <v>-229.4495154</v>
      </c>
      <c r="J18">
        <f t="shared" ref="J18:K18" si="6">G18-$Q$3</f>
        <v>-46.98886399</v>
      </c>
      <c r="K18">
        <f t="shared" si="6"/>
        <v>-45.44951538</v>
      </c>
      <c r="M18" s="2"/>
      <c r="N18">
        <f>J18/Q3*100</f>
        <v>25.53742608</v>
      </c>
      <c r="O18">
        <f>K18/Q3*100</f>
        <v>24.70082358</v>
      </c>
      <c r="P18" s="2"/>
    </row>
    <row r="19">
      <c r="A19" s="4" t="s">
        <v>17</v>
      </c>
      <c r="B19" s="4">
        <v>-2272.48314928792</v>
      </c>
      <c r="C19" s="4">
        <v>-2272.56363093838</v>
      </c>
      <c r="D19" s="4">
        <v>-2272.41753098812</v>
      </c>
      <c r="E19">
        <v>-8.517425065899715</v>
      </c>
      <c r="M19" s="2"/>
      <c r="N19" s="2"/>
      <c r="O19" s="2"/>
      <c r="P19" s="2"/>
    </row>
    <row r="20">
      <c r="A20" s="4" t="s">
        <v>18</v>
      </c>
      <c r="B20" s="4">
        <v>-9092.36718624765</v>
      </c>
      <c r="C20" s="4">
        <v>-9092.6809672482</v>
      </c>
      <c r="D20" s="4">
        <v>-9092.11146886044</v>
      </c>
      <c r="E20" s="6">
        <v>-33.82252735240036</v>
      </c>
      <c r="M20" s="2"/>
      <c r="N20" s="2"/>
      <c r="O20" s="2"/>
      <c r="P20" s="2"/>
    </row>
    <row r="21">
      <c r="A21" s="4" t="s">
        <v>22</v>
      </c>
      <c r="D21" s="6"/>
      <c r="E21" s="6">
        <v>-8.539880984900265</v>
      </c>
      <c r="M21" s="2"/>
      <c r="N21" s="2"/>
      <c r="O21" s="2"/>
      <c r="P21" s="2"/>
    </row>
    <row r="22">
      <c r="A22" s="4" t="s">
        <v>24</v>
      </c>
      <c r="D22" s="6"/>
      <c r="E22" s="6">
        <v>-33.857488328600084</v>
      </c>
      <c r="M22" s="2"/>
      <c r="N22" s="2"/>
      <c r="O22" s="2"/>
      <c r="P22" s="2"/>
    </row>
    <row r="23">
      <c r="A23" s="1"/>
      <c r="B23" s="2">
        <f t="shared" ref="B23:E23" si="7">B18-B19-B20</f>
        <v>0.09040083557</v>
      </c>
      <c r="C23" s="2">
        <f t="shared" si="7"/>
        <v>0.09285394558</v>
      </c>
      <c r="D23" s="2">
        <f t="shared" si="7"/>
        <v>0.08479138386</v>
      </c>
      <c r="E23" s="2">
        <f t="shared" si="7"/>
        <v>-0.4297968518</v>
      </c>
      <c r="F23" s="2"/>
      <c r="H23" s="2"/>
      <c r="I23" s="2"/>
      <c r="J23" s="2"/>
      <c r="K23" s="2"/>
      <c r="M23" s="2"/>
      <c r="N23" s="2"/>
      <c r="O23" s="2"/>
      <c r="P23" s="2"/>
    </row>
    <row r="24">
      <c r="A24" s="1"/>
      <c r="B24" s="2"/>
      <c r="C24" s="2"/>
      <c r="D24" s="2"/>
      <c r="E24" s="2"/>
      <c r="G24" s="2"/>
      <c r="H24" s="2"/>
      <c r="I24" s="2"/>
      <c r="J24" s="2"/>
      <c r="L24" s="2"/>
      <c r="M24" s="2"/>
      <c r="N24" s="2"/>
      <c r="O24" s="2"/>
    </row>
    <row r="25">
      <c r="A25" s="1" t="s">
        <v>40</v>
      </c>
      <c r="B25" s="2"/>
      <c r="C25" s="2"/>
      <c r="D25" s="2"/>
      <c r="E25" s="2"/>
      <c r="G25" s="2"/>
      <c r="H25" s="2"/>
      <c r="I25" s="2"/>
      <c r="J25" s="2"/>
      <c r="L25" s="2"/>
      <c r="M25" s="2"/>
      <c r="N25" s="2"/>
      <c r="O25" s="2"/>
    </row>
    <row r="26">
      <c r="B26" s="2" t="s">
        <v>41</v>
      </c>
      <c r="C26" s="2" t="s">
        <v>42</v>
      </c>
      <c r="D26" s="2" t="s">
        <v>43</v>
      </c>
      <c r="E26" s="2" t="s">
        <v>44</v>
      </c>
      <c r="G26" s="2" t="s">
        <v>45</v>
      </c>
      <c r="H26" s="2" t="s">
        <v>46</v>
      </c>
      <c r="I26" s="2" t="s">
        <v>47</v>
      </c>
      <c r="J26" s="2" t="s">
        <v>48</v>
      </c>
      <c r="L26" s="2" t="s">
        <v>49</v>
      </c>
      <c r="M26" s="2" t="s">
        <v>50</v>
      </c>
      <c r="N26" s="2" t="s">
        <v>51</v>
      </c>
      <c r="O26" s="2" t="s">
        <v>52</v>
      </c>
      <c r="Q26" s="2" t="s">
        <v>53</v>
      </c>
      <c r="R26" s="2" t="s">
        <v>54</v>
      </c>
      <c r="S26" s="2" t="s">
        <v>55</v>
      </c>
      <c r="T26" s="2" t="s">
        <v>56</v>
      </c>
    </row>
    <row r="27">
      <c r="A27" s="4" t="s">
        <v>9</v>
      </c>
      <c r="B27" s="7">
        <v>-11362.2594080674</v>
      </c>
      <c r="C27" s="7">
        <v>-11362.4259253909</v>
      </c>
      <c r="D27" s="4">
        <v>-54.63421048816</v>
      </c>
      <c r="G27">
        <f>627.509*(B27-B28-B29+(D27-D28-D29+(D30+D31-D28-D29)*0.5))</f>
        <v>-155.6545926</v>
      </c>
      <c r="H27">
        <f>627.509*(C27-C28-C29+(D27-D28-D29+(D30+D31-D28-D29)*0.5))</f>
        <v>-163.1702157</v>
      </c>
      <c r="L27">
        <f t="shared" ref="L27:M27" si="8">G27-$Q$3</f>
        <v>28.34540742</v>
      </c>
      <c r="M27">
        <f t="shared" si="8"/>
        <v>20.82978427</v>
      </c>
      <c r="Q27">
        <f>100*L27/Q3</f>
        <v>-15.40511273</v>
      </c>
      <c r="R27">
        <f>100*M27/Q3</f>
        <v>-11.32053493</v>
      </c>
    </row>
    <row r="28">
      <c r="A28" s="4" t="s">
        <v>17</v>
      </c>
      <c r="B28" s="7">
        <v>-2271.9710953446</v>
      </c>
      <c r="C28" s="4">
        <v>-2272.00487627853</v>
      </c>
      <c r="D28" s="4">
        <v>-10.93232810658</v>
      </c>
      <c r="E28" s="4">
        <v>-13.46267957087</v>
      </c>
    </row>
    <row r="29">
      <c r="A29" s="4" t="s">
        <v>18</v>
      </c>
      <c r="B29" s="7">
        <v>-9090.38487258855</v>
      </c>
      <c r="C29" s="4">
        <v>-9090.50563206121</v>
      </c>
      <c r="D29" s="4">
        <v>-43.39458133684</v>
      </c>
      <c r="E29" s="4">
        <v>-53.51237558456</v>
      </c>
      <c r="L29" s="1"/>
      <c r="M29" s="1"/>
    </row>
    <row r="30">
      <c r="A30" s="4" t="s">
        <v>22</v>
      </c>
      <c r="D30" s="4">
        <v>-10.9585745672</v>
      </c>
      <c r="E30" s="4">
        <v>-13.49542199404</v>
      </c>
    </row>
    <row r="31">
      <c r="A31" s="4" t="s">
        <v>24</v>
      </c>
      <c r="D31" s="4">
        <v>-43.44295565805</v>
      </c>
      <c r="E31" s="4">
        <v>-53.56680830916</v>
      </c>
      <c r="L31" s="1"/>
      <c r="M31" s="1"/>
    </row>
    <row r="32">
      <c r="A32" s="4" t="s">
        <v>57</v>
      </c>
      <c r="B32" s="2">
        <f t="shared" ref="B32:D32" si="9">B27-B28-B29</f>
        <v>0.09655986575</v>
      </c>
      <c r="C32" s="2">
        <f t="shared" si="9"/>
        <v>0.08458294884</v>
      </c>
      <c r="D32" s="2">
        <f t="shared" si="9"/>
        <v>-0.3073010447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2.86"/>
    <col customWidth="1" min="3" max="3" width="16.71"/>
    <col customWidth="1" min="4" max="4" width="12.71"/>
    <col customWidth="1" min="6" max="7" width="16.0"/>
    <col customWidth="1" min="9" max="9" width="16.71"/>
  </cols>
  <sheetData>
    <row r="1">
      <c r="B1" s="2" t="s">
        <v>2</v>
      </c>
      <c r="C1" s="2" t="s">
        <v>4</v>
      </c>
      <c r="D1" s="2" t="s">
        <v>5</v>
      </c>
      <c r="F1" s="2" t="s">
        <v>6</v>
      </c>
      <c r="G1" s="3"/>
      <c r="I1" s="2" t="s">
        <v>7</v>
      </c>
      <c r="J1" s="2" t="s">
        <v>8</v>
      </c>
    </row>
    <row r="2">
      <c r="A2" s="4" t="s">
        <v>9</v>
      </c>
      <c r="C2" s="4">
        <v>-46.6856722327</v>
      </c>
      <c r="D2" s="4">
        <v>-11364.32884063</v>
      </c>
      <c r="F2">
        <f>627.509*(D2-D3-D4+C2-C3-C4)</f>
        <v>-336.8959853</v>
      </c>
      <c r="I2">
        <f>F2-J2</f>
        <v>-152.8959853</v>
      </c>
      <c r="J2" s="4">
        <v>-184.0</v>
      </c>
    </row>
    <row r="3">
      <c r="A3" s="4" t="s">
        <v>17</v>
      </c>
      <c r="B3" s="4">
        <v>-2272.52773052556</v>
      </c>
      <c r="C3" s="4">
        <v>-9.2625080484</v>
      </c>
      <c r="D3" s="4">
        <v>-2272.38256072</v>
      </c>
    </row>
    <row r="4">
      <c r="A4" s="4" t="s">
        <v>18</v>
      </c>
      <c r="B4" s="4">
        <v>-9092.61012852864</v>
      </c>
      <c r="C4" s="4">
        <v>-36.7914582082</v>
      </c>
      <c r="D4" s="4">
        <v>-9092.041107554</v>
      </c>
      <c r="I4" s="1" t="s">
        <v>19</v>
      </c>
    </row>
    <row r="5">
      <c r="I5">
        <f>I2/J2*100</f>
        <v>83.09564418</v>
      </c>
    </row>
    <row r="8">
      <c r="B8" s="2" t="s">
        <v>20</v>
      </c>
      <c r="C8" s="2" t="s">
        <v>21</v>
      </c>
      <c r="D8" s="2"/>
      <c r="F8" s="2" t="s">
        <v>23</v>
      </c>
      <c r="I8" s="2" t="s">
        <v>7</v>
      </c>
    </row>
    <row r="9">
      <c r="A9" s="4" t="s">
        <v>9</v>
      </c>
      <c r="F9">
        <f>627.509*(D9-D10-D11+C9-C10-C11)</f>
        <v>8474.391935</v>
      </c>
    </row>
    <row r="10">
      <c r="A10" s="4" t="s">
        <v>17</v>
      </c>
      <c r="B10" s="4">
        <v>-2284.4030127956</v>
      </c>
      <c r="C10" s="4">
        <v>-13.50481337382</v>
      </c>
    </row>
    <row r="11">
      <c r="A11" s="4" t="s">
        <v>18</v>
      </c>
      <c r="I11" s="1" t="s">
        <v>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D1" s="2" t="s">
        <v>3</v>
      </c>
    </row>
    <row r="2">
      <c r="A2" s="4" t="s">
        <v>9</v>
      </c>
      <c r="B2" s="4">
        <v>-11425.4155681525</v>
      </c>
    </row>
    <row r="3">
      <c r="A3" s="4" t="s">
        <v>17</v>
      </c>
      <c r="B3" s="4">
        <v>-2284.17729099982</v>
      </c>
      <c r="C3">
        <f>B2-B3</f>
        <v>-9141.238277</v>
      </c>
    </row>
    <row r="4">
      <c r="A4" s="4" t="s">
        <v>18</v>
      </c>
    </row>
  </sheetData>
  <drawing r:id="rId1"/>
</worksheet>
</file>