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ice_ecp test" sheetId="1" r:id="rId3"/>
    <sheet state="visible" name="jbas_compare" sheetId="2" r:id="rId4"/>
    <sheet state="visible" name="defpp_compare_def2" sheetId="3" r:id="rId5"/>
    <sheet state="visible" name="jbas_comp16" sheetId="4" r:id="rId6"/>
    <sheet state="visible" name="jbas_comp15" sheetId="5" r:id="rId7"/>
  </sheets>
  <definedNames/>
  <calcPr/>
</workbook>
</file>

<file path=xl/sharedStrings.xml><?xml version="1.0" encoding="utf-8"?>
<sst xmlns="http://schemas.openxmlformats.org/spreadsheetml/2006/main" count="383" uniqueCount="81">
  <si>
    <t>The point of this sheet is to compare the default jbas (universal-ecp-28) v cbas/jbas (cc-pVXZ-PP) designating</t>
  </si>
  <si>
    <t xml:space="preserve">S30L complexes: Heavy atoms halogens are compared with different ecps </t>
  </si>
  <si>
    <t>Based on the results, the defpp-ecp is the ecp-basis to use with the Dunning's basis set</t>
  </si>
  <si>
    <t>the replacement of jbas with cbas; X represent the triple-zeta (T) and quadruple-zeta (Q)</t>
  </si>
  <si>
    <t>1/19/17 Conclusion: cbas cc-pVXZ-PP should be used instead of the universal-ecp-28 for jbas</t>
  </si>
  <si>
    <t>TPSS/cc-pVTZ-PP</t>
  </si>
  <si>
    <t>Iodine- jbas</t>
  </si>
  <si>
    <t>Coulombic Energy (Hartree)</t>
  </si>
  <si>
    <t>Conclusion: Preliminary results show that potentially the jbas (universal-ecp-28 vs cc-pVXZ-PP of cbas)</t>
  </si>
  <si>
    <t>Difference Coulombic Energy (Hartree)</t>
  </si>
  <si>
    <t>universal-ecp-28</t>
  </si>
  <si>
    <t>Investigating the use of defpp-ecp compared to def2-ecp</t>
  </si>
  <si>
    <t>cc-pVTZ-PP</t>
  </si>
  <si>
    <t>uncontract-univ-ecp-28</t>
  </si>
  <si>
    <t>universal_jkbas</t>
  </si>
  <si>
    <t>TPSS/cc-pVQZ-PP</t>
  </si>
  <si>
    <t>may affect accuracy of RPA energies and the jbas_comp16 sheet will investigate</t>
  </si>
  <si>
    <t>Check spin orbit coupling effect of heavy atom dissociation</t>
  </si>
  <si>
    <t>PBE functional with frozen core unless stated otherwise; Iodine used def2-QZVP with def2-ecp and Dunnings with def2-ecp</t>
  </si>
  <si>
    <t>TPSS/cc-pVTZ</t>
  </si>
  <si>
    <t>TPSSH/cc-pVTZ</t>
  </si>
  <si>
    <t>I2</t>
  </si>
  <si>
    <t>Complex</t>
  </si>
  <si>
    <t>def2-ecp</t>
  </si>
  <si>
    <t>defpp-ecp</t>
  </si>
  <si>
    <t>Dissociation energy w/ def2-ecp (kcal/mol)</t>
  </si>
  <si>
    <t>cc-pVQZ-PP</t>
  </si>
  <si>
    <t>Dissociation energy w/ defpp-ecp (kcal/mol)</t>
  </si>
  <si>
    <t>HXX Energy def2-QZVP (Hartree)</t>
  </si>
  <si>
    <t>Molecule</t>
  </si>
  <si>
    <t>Reference (kcal/mol)</t>
  </si>
  <si>
    <t>radical</t>
  </si>
  <si>
    <t>Correlation Energy - PBE/cc-pVTZ (Hartree)</t>
  </si>
  <si>
    <t>1/19/17 Observe the dscf result to look at the coulumbic energy and compare</t>
  </si>
  <si>
    <t>Conclusion: the exact Coulombic energy result from dscf is most close to the cbas cc-pVXZ-PP basis</t>
  </si>
  <si>
    <t>TPSS</t>
  </si>
  <si>
    <t>Correlation Energy - PBE/cc-pVQZ (Hartree)</t>
  </si>
  <si>
    <t>Basis Set</t>
  </si>
  <si>
    <t>Interaction Energy cc-pVTZ (kcal/mol)</t>
  </si>
  <si>
    <t>Interaction Energy w/ cc-pVQZ Correlation (kcal/mol)</t>
  </si>
  <si>
    <t>Interaction Energy w/ ext Correlation Energy (kcal/mol)</t>
  </si>
  <si>
    <t>Difference Coulombic Energy - univ. ecp-28 (Hartree)</t>
  </si>
  <si>
    <t>Interaction Energy w/ 50% CP ext Correlation Energy (kcal/mol)</t>
  </si>
  <si>
    <t>Difference Coulombic Energy - cc-pVXZ-PP (Hartree)</t>
  </si>
  <si>
    <t>Difference Coulombic Energy - uncontracted univ. ecp-28 (Hartree)</t>
  </si>
  <si>
    <t>cc-pVTZ</t>
  </si>
  <si>
    <t>cc-pVQZ</t>
  </si>
  <si>
    <t>Difference Coulombic Energy - universal_jkbas (Hartree)</t>
  </si>
  <si>
    <t>3-4 Extrapolated Correlation</t>
  </si>
  <si>
    <t>50% CP applied to 3-4 Extrapolated Correlation</t>
  </si>
  <si>
    <t>Error from ref</t>
  </si>
  <si>
    <t>triple zeta</t>
  </si>
  <si>
    <t>Cl2</t>
  </si>
  <si>
    <t>molecule</t>
  </si>
  <si>
    <t>Notes:</t>
  </si>
  <si>
    <t>- dscf module does not print out the coulmbic energy</t>
  </si>
  <si>
    <t>quadruple zeta</t>
  </si>
  <si>
    <t>TPSSH/cc-pVQZ</t>
  </si>
  <si>
    <t>PBE/cc-pVTZ</t>
  </si>
  <si>
    <t>TPSS/def2-QZVP</t>
  </si>
  <si>
    <t>TPSSH/def2-QZVP</t>
  </si>
  <si>
    <t>- Instead take the difference between the 2e- energy and Exc</t>
  </si>
  <si>
    <t>Dissociation energy (kcal/mol)</t>
  </si>
  <si>
    <t>±0.9</t>
  </si>
  <si>
    <t>Supermol</t>
  </si>
  <si>
    <t>±0.4</t>
  </si>
  <si>
    <t>MonomerA</t>
  </si>
  <si>
    <t>PBE functional with frozen core unless stated otherwise and using default ecp-basis; Iodine used def2-QZVP with def2-ecp and Dunnings with defpp-ecp</t>
  </si>
  <si>
    <t>MonomerB</t>
  </si>
  <si>
    <t>GhostA</t>
  </si>
  <si>
    <t>universal-ecp-28 is used for jbas description of iodine</t>
  </si>
  <si>
    <t>GhostB</t>
  </si>
  <si>
    <t>FragA</t>
  </si>
  <si>
    <t>FragB</t>
  </si>
  <si>
    <t>No defpp-ecp for Iodine is used</t>
  </si>
  <si>
    <t>±0.1</t>
  </si>
  <si>
    <t>cbas cc-pVXZ-PP is used for jbas description of iodine</t>
  </si>
  <si>
    <t>universal jkbas is used for jbas description of iodine</t>
  </si>
  <si>
    <t>TPSS functional with frozen core unless stated otherwise and using default ecp-basis; Iodine used def2-QZVP with def2-ecp and Dunnings with defpp-ecp</t>
  </si>
  <si>
    <t>Correlation Energy - TPSS/cc-pVTZ (Hartree)</t>
  </si>
  <si>
    <t>Correlation Energy - TPSS/cc-pVQZ (Hartree)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</si>
</sst>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11">
    <font>
      <sz val="10.0"/>
      <color rgb="FF000000"/>
      <name val="Arial"/>
    </font>
    <font>
      <b/>
    </font>
    <font>
      <b/>
      <color rgb="FFFF9900"/>
    </font>
    <font>
      <b/>
      <name val="Arial"/>
    </font>
    <font/>
    <font>
      <name val="Arial"/>
    </font>
    <font>
      <b/>
      <color rgb="FFFF9900"/>
      <name val="Arial"/>
    </font>
    <font>
      <b/>
      <color rgb="FF000000"/>
      <name val="Arial"/>
    </font>
    <font>
      <color rgb="FF222222"/>
      <name val="Arial"/>
    </font>
    <font>
      <color rgb="FF000000"/>
      <name val="Arial"/>
    </font>
    <font>
      <b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0" fillId="0" fontId="1" numFmtId="0" xfId="0" applyFont="1"/>
    <xf borderId="1" fillId="0" fontId="5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2" fontId="8" numFmtId="0" xfId="0" applyAlignment="1" applyFill="1" applyFont="1">
      <alignment horizontal="center" vertical="bottom"/>
    </xf>
    <xf borderId="0" fillId="0" fontId="5" numFmtId="164" xfId="0" applyAlignment="1" applyFont="1" applyNumberFormat="1">
      <alignment horizontal="right" vertical="bottom"/>
    </xf>
    <xf borderId="0" fillId="2" fontId="9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0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vertical="bottom"/>
    </xf>
    <xf borderId="0" fillId="0" fontId="4" numFmtId="164" xfId="0" applyAlignment="1" applyFont="1" applyNumberForma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1"/>
    </xf>
    <xf borderId="0" fillId="0" fontId="5" numFmtId="164" xfId="0" applyAlignment="1" applyFont="1" applyNumberFormat="1">
      <alignment readingOrder="0" vertical="bottom"/>
    </xf>
    <xf borderId="0" fillId="0" fontId="9" numFmtId="16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1"/>
      <c r="C1" s="1"/>
      <c r="D1" s="9"/>
      <c r="E1" s="9"/>
      <c r="F1" s="9"/>
      <c r="G1" s="9"/>
      <c r="H1" s="1"/>
      <c r="I1" s="1"/>
      <c r="J1" s="1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" t="s">
        <v>17</v>
      </c>
      <c r="B2" s="1"/>
      <c r="C2" s="1"/>
      <c r="D2" s="9"/>
      <c r="E2" s="9"/>
      <c r="F2" s="9"/>
      <c r="G2" s="9"/>
      <c r="H2" s="1"/>
      <c r="I2" s="1"/>
      <c r="J2" s="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 t="s">
        <v>19</v>
      </c>
      <c r="B3" s="4"/>
      <c r="C3" s="4"/>
      <c r="H3" s="1" t="s">
        <v>20</v>
      </c>
      <c r="I3" s="4"/>
      <c r="J3" s="4"/>
    </row>
    <row r="4">
      <c r="A4" s="1" t="s">
        <v>21</v>
      </c>
      <c r="B4" s="4" t="s">
        <v>23</v>
      </c>
      <c r="C4" s="4" t="s">
        <v>24</v>
      </c>
      <c r="E4" s="6" t="s">
        <v>25</v>
      </c>
      <c r="F4" s="6" t="s">
        <v>27</v>
      </c>
      <c r="H4" s="1" t="s">
        <v>21</v>
      </c>
      <c r="I4" s="4" t="s">
        <v>24</v>
      </c>
      <c r="K4" s="6" t="s">
        <v>27</v>
      </c>
      <c r="M4" s="1" t="s">
        <v>29</v>
      </c>
      <c r="N4" s="6" t="s">
        <v>30</v>
      </c>
    </row>
    <row r="5">
      <c r="A5" s="4" t="s">
        <v>31</v>
      </c>
      <c r="B5" s="4">
        <v>-297.47335811383</v>
      </c>
      <c r="C5" s="4">
        <v>-295.57150039781</v>
      </c>
      <c r="E5">
        <f t="shared" ref="E5:F5" si="1">627.509*(B6-2*B5)</f>
        <v>-49.58029799</v>
      </c>
      <c r="F5">
        <f t="shared" si="1"/>
        <v>-49.23244819</v>
      </c>
      <c r="H5" s="4" t="s">
        <v>31</v>
      </c>
      <c r="I5" s="4">
        <v>-295.59245252664</v>
      </c>
      <c r="K5">
        <f>627.509*(I6-2*I5)</f>
        <v>-47.58749574</v>
      </c>
      <c r="M5" s="4" t="s">
        <v>52</v>
      </c>
      <c r="N5" s="4">
        <v>58.0</v>
      </c>
    </row>
    <row r="6">
      <c r="A6" s="4" t="s">
        <v>53</v>
      </c>
      <c r="B6" s="4">
        <v>-595.0257275215</v>
      </c>
      <c r="C6" s="4">
        <v>-591.2214577551</v>
      </c>
      <c r="H6" s="4" t="s">
        <v>53</v>
      </c>
      <c r="I6" s="4">
        <v>-591.2607406122</v>
      </c>
      <c r="M6" s="4" t="s">
        <v>21</v>
      </c>
      <c r="N6" s="4">
        <v>36.5</v>
      </c>
      <c r="O6" s="4"/>
    </row>
    <row r="7">
      <c r="C7" s="4"/>
    </row>
    <row r="8">
      <c r="A8" s="1" t="s">
        <v>57</v>
      </c>
      <c r="B8" s="4"/>
      <c r="C8" s="4"/>
    </row>
    <row r="9">
      <c r="A9" s="1" t="s">
        <v>21</v>
      </c>
      <c r="B9" s="4" t="s">
        <v>24</v>
      </c>
      <c r="E9" s="6" t="s">
        <v>27</v>
      </c>
    </row>
    <row r="10">
      <c r="A10" s="4" t="s">
        <v>31</v>
      </c>
      <c r="B10" s="4">
        <v>-295.59379701772</v>
      </c>
      <c r="E10">
        <f>627.509*(B11-2*B10)</f>
        <v>-48.05819717</v>
      </c>
    </row>
    <row r="11">
      <c r="A11" s="4" t="s">
        <v>53</v>
      </c>
      <c r="B11" s="4">
        <v>-591.2641797054</v>
      </c>
    </row>
    <row r="13">
      <c r="A13" s="1" t="s">
        <v>58</v>
      </c>
      <c r="B13" s="4"/>
      <c r="C13" s="4"/>
    </row>
    <row r="14">
      <c r="A14" s="1" t="s">
        <v>21</v>
      </c>
      <c r="B14" s="4" t="s">
        <v>23</v>
      </c>
      <c r="C14" s="4" t="s">
        <v>24</v>
      </c>
      <c r="E14" s="6" t="s">
        <v>25</v>
      </c>
      <c r="F14" s="6" t="s">
        <v>27</v>
      </c>
    </row>
    <row r="15">
      <c r="A15" s="4" t="s">
        <v>31</v>
      </c>
      <c r="B15" s="4">
        <v>-297.57184631945</v>
      </c>
      <c r="C15" s="4">
        <v>-295.66949174993</v>
      </c>
      <c r="E15">
        <f t="shared" ref="E15:F15" si="2">627.509*(B16-2*B15)</f>
        <v>-51.13707368</v>
      </c>
      <c r="F15">
        <f t="shared" si="2"/>
        <v>-50.74405848</v>
      </c>
    </row>
    <row r="16">
      <c r="A16" s="4" t="s">
        <v>53</v>
      </c>
      <c r="B16" s="4">
        <v>-595.2251848146</v>
      </c>
      <c r="C16" s="4">
        <v>-591.4198493655</v>
      </c>
    </row>
    <row r="18">
      <c r="A18" s="1" t="s">
        <v>59</v>
      </c>
      <c r="B18" s="4"/>
      <c r="H18" s="1" t="s">
        <v>60</v>
      </c>
      <c r="I18" s="4"/>
    </row>
    <row r="19">
      <c r="A19" s="1" t="s">
        <v>21</v>
      </c>
      <c r="B19" s="4" t="s">
        <v>23</v>
      </c>
      <c r="C19" s="4"/>
      <c r="D19" s="6" t="s">
        <v>25</v>
      </c>
      <c r="E19" s="6"/>
      <c r="H19" s="1" t="s">
        <v>21</v>
      </c>
      <c r="I19" s="4" t="s">
        <v>23</v>
      </c>
      <c r="J19" s="4"/>
      <c r="K19" s="6" t="s">
        <v>25</v>
      </c>
    </row>
    <row r="20">
      <c r="A20" s="4" t="s">
        <v>31</v>
      </c>
      <c r="B20" s="4">
        <v>-297.56887093367</v>
      </c>
      <c r="D20">
        <f>627.509*(B21-2*B20)</f>
        <v>-50.21273972</v>
      </c>
      <c r="H20" s="4" t="s">
        <v>31</v>
      </c>
      <c r="I20" s="4">
        <v>-297.58995007196</v>
      </c>
      <c r="K20">
        <f>627.509*(I21-2*I20)</f>
        <v>-48.66835474</v>
      </c>
    </row>
    <row r="21">
      <c r="A21" s="4" t="s">
        <v>53</v>
      </c>
      <c r="B21" s="4">
        <v>-595.217761022</v>
      </c>
      <c r="H21" s="4" t="s">
        <v>53</v>
      </c>
      <c r="I21" s="4">
        <v>-595.2574581626</v>
      </c>
    </row>
    <row r="23">
      <c r="A23" s="1" t="s">
        <v>59</v>
      </c>
      <c r="H23" s="1" t="s">
        <v>60</v>
      </c>
    </row>
    <row r="24">
      <c r="A24" s="1" t="s">
        <v>52</v>
      </c>
      <c r="D24" s="6" t="s">
        <v>62</v>
      </c>
      <c r="E24" s="6"/>
      <c r="H24" s="1" t="s">
        <v>52</v>
      </c>
      <c r="K24" s="6" t="s">
        <v>62</v>
      </c>
    </row>
    <row r="25">
      <c r="A25" s="4" t="s">
        <v>31</v>
      </c>
      <c r="B25" s="4">
        <v>-460.18283738181</v>
      </c>
      <c r="C25" s="4"/>
      <c r="D25">
        <f>627.509*(B26-2*B25)</f>
        <v>-61.35128007</v>
      </c>
      <c r="H25" s="4" t="s">
        <v>31</v>
      </c>
      <c r="I25" s="4">
        <v>-460.17759654396</v>
      </c>
      <c r="J25" s="4"/>
      <c r="K25">
        <f>627.509*(I26-2*I25)</f>
        <v>-59.28417751</v>
      </c>
    </row>
    <row r="26">
      <c r="A26" s="4" t="s">
        <v>53</v>
      </c>
      <c r="B26" s="4">
        <v>-920.4634443256</v>
      </c>
      <c r="H26" s="4" t="s">
        <v>53</v>
      </c>
      <c r="I26" s="4">
        <v>-920.4496685098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8" max="8" width="15.14"/>
  </cols>
  <sheetData>
    <row r="1">
      <c r="A1" s="1" t="s">
        <v>0</v>
      </c>
    </row>
    <row r="2">
      <c r="A2" s="1" t="s">
        <v>3</v>
      </c>
    </row>
    <row r="3">
      <c r="A3" s="2"/>
    </row>
    <row r="4">
      <c r="A4" s="2" t="s">
        <v>4</v>
      </c>
    </row>
    <row r="5">
      <c r="A5" s="4"/>
    </row>
    <row r="6">
      <c r="A6" s="1" t="s">
        <v>5</v>
      </c>
    </row>
    <row r="7">
      <c r="A7" s="1" t="s">
        <v>6</v>
      </c>
      <c r="B7" s="6" t="s">
        <v>7</v>
      </c>
      <c r="D7" s="6" t="s">
        <v>9</v>
      </c>
    </row>
    <row r="8">
      <c r="A8" s="4" t="s">
        <v>10</v>
      </c>
      <c r="B8" s="4">
        <v>603.472530977</v>
      </c>
      <c r="D8">
        <f>ABS(B8-B9)</f>
        <v>0.001735427</v>
      </c>
    </row>
    <row r="9">
      <c r="A9" s="4" t="s">
        <v>12</v>
      </c>
      <c r="B9" s="4">
        <v>603.474266404</v>
      </c>
    </row>
    <row r="10">
      <c r="A10" s="4" t="s">
        <v>13</v>
      </c>
      <c r="B10" s="4">
        <v>603.473289458</v>
      </c>
    </row>
    <row r="11">
      <c r="A11" s="4" t="s">
        <v>14</v>
      </c>
      <c r="B11" s="4">
        <v>603.474021161</v>
      </c>
    </row>
    <row r="13">
      <c r="A13" s="1" t="s">
        <v>15</v>
      </c>
    </row>
    <row r="14">
      <c r="A14" s="1" t="s">
        <v>6</v>
      </c>
      <c r="B14" s="6" t="s">
        <v>7</v>
      </c>
      <c r="D14" s="6" t="s">
        <v>9</v>
      </c>
    </row>
    <row r="15">
      <c r="A15" s="4" t="s">
        <v>10</v>
      </c>
      <c r="B15" s="4">
        <v>603.567028409</v>
      </c>
      <c r="D15">
        <f>ABS(B15-B16)</f>
        <v>0.002177843</v>
      </c>
    </row>
    <row r="16">
      <c r="A16" s="4" t="s">
        <v>26</v>
      </c>
      <c r="B16" s="4">
        <v>603.569206252</v>
      </c>
    </row>
    <row r="17">
      <c r="A17" s="4" t="s">
        <v>13</v>
      </c>
      <c r="B17" s="4">
        <v>603.568766095</v>
      </c>
    </row>
    <row r="18">
      <c r="A18" s="4" t="s">
        <v>14</v>
      </c>
      <c r="B18" s="4">
        <v>603.569359211</v>
      </c>
    </row>
    <row r="19">
      <c r="A19" s="2"/>
    </row>
    <row r="20">
      <c r="A20" s="2" t="s">
        <v>33</v>
      </c>
    </row>
    <row r="21">
      <c r="A21" s="2" t="s">
        <v>34</v>
      </c>
    </row>
    <row r="22">
      <c r="A22" s="1" t="s">
        <v>35</v>
      </c>
    </row>
    <row r="23">
      <c r="A23" s="1" t="s">
        <v>37</v>
      </c>
      <c r="B23" s="6" t="s">
        <v>7</v>
      </c>
      <c r="D23" s="1" t="s">
        <v>37</v>
      </c>
      <c r="E23" s="6" t="s">
        <v>41</v>
      </c>
      <c r="F23" s="6" t="s">
        <v>43</v>
      </c>
      <c r="G23" s="6" t="s">
        <v>44</v>
      </c>
      <c r="H23" s="6" t="s">
        <v>47</v>
      </c>
    </row>
    <row r="24">
      <c r="A24" s="4" t="s">
        <v>12</v>
      </c>
      <c r="B24">
        <v>603.4742075601439</v>
      </c>
      <c r="D24" s="4" t="s">
        <v>51</v>
      </c>
      <c r="E24">
        <f>B24-B8</f>
        <v>0.001676583144</v>
      </c>
      <c r="F24">
        <f>B24-B9</f>
        <v>-0.0000588438561</v>
      </c>
      <c r="G24">
        <f>B10-B24</f>
        <v>-0.0009181021439</v>
      </c>
      <c r="H24">
        <f>B11-B24</f>
        <v>-0.0001863991439</v>
      </c>
      <c r="J24" s="1" t="s">
        <v>54</v>
      </c>
      <c r="K24" s="4" t="s">
        <v>55</v>
      </c>
    </row>
    <row r="25">
      <c r="A25" s="4" t="s">
        <v>26</v>
      </c>
      <c r="B25">
        <v>603.569649337858</v>
      </c>
      <c r="D25" s="4" t="s">
        <v>56</v>
      </c>
      <c r="E25">
        <f>B25-B15</f>
        <v>0.002620928858</v>
      </c>
      <c r="F25">
        <f>B25-B16</f>
        <v>0.000443085858</v>
      </c>
      <c r="G25">
        <f>B17-B25</f>
        <v>-0.000883242858</v>
      </c>
      <c r="H25">
        <f>B18-B25</f>
        <v>-0.000290126858</v>
      </c>
      <c r="K25" s="4" t="s">
        <v>61</v>
      </c>
    </row>
    <row r="27">
      <c r="B27" s="4"/>
      <c r="C2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5"/>
      <c r="C1" s="5"/>
      <c r="D1" s="5"/>
      <c r="E1" s="5"/>
      <c r="F1" s="5"/>
      <c r="G1" s="7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 t="s">
        <v>11</v>
      </c>
      <c r="B2" s="10"/>
      <c r="C2" s="10"/>
      <c r="D2" s="5"/>
      <c r="E2" s="5"/>
      <c r="F2" s="5"/>
      <c r="G2" s="7" t="s">
        <v>16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18</v>
      </c>
      <c r="B3" s="10"/>
      <c r="C3" s="10"/>
      <c r="D3" s="10"/>
      <c r="E3" s="10"/>
      <c r="F3" s="10"/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22</v>
      </c>
      <c r="B4" s="12" t="s">
        <v>28</v>
      </c>
      <c r="C4" s="13" t="s">
        <v>32</v>
      </c>
      <c r="D4" s="13" t="s">
        <v>36</v>
      </c>
      <c r="E4" s="5"/>
      <c r="F4" s="11" t="s">
        <v>22</v>
      </c>
      <c r="G4" s="12" t="s">
        <v>38</v>
      </c>
      <c r="H4" s="12" t="s">
        <v>39</v>
      </c>
      <c r="I4" s="12" t="s">
        <v>40</v>
      </c>
      <c r="J4" s="12" t="s">
        <v>42</v>
      </c>
      <c r="K4" s="5"/>
      <c r="L4" s="11" t="s">
        <v>22</v>
      </c>
      <c r="M4" s="12" t="s">
        <v>45</v>
      </c>
      <c r="N4" s="12" t="s">
        <v>46</v>
      </c>
      <c r="O4" s="12" t="s">
        <v>48</v>
      </c>
      <c r="P4" s="12" t="s">
        <v>49</v>
      </c>
      <c r="Q4" s="5"/>
      <c r="R4" s="12" t="s">
        <v>30</v>
      </c>
      <c r="S4" s="12" t="s">
        <v>50</v>
      </c>
      <c r="T4" s="5"/>
      <c r="U4" s="5"/>
      <c r="V4" s="5"/>
      <c r="W4" s="5"/>
      <c r="X4" s="5"/>
      <c r="Y4" s="5"/>
      <c r="Z4" s="5"/>
    </row>
    <row r="5">
      <c r="A5" s="14">
        <v>15.0</v>
      </c>
      <c r="B5" s="15"/>
      <c r="C5" s="15"/>
      <c r="D5" s="15"/>
      <c r="E5" s="5"/>
      <c r="F5" s="16">
        <v>15.0</v>
      </c>
      <c r="G5" s="17">
        <f t="shared" ref="G5:H5" si="1">627.509*($B6-$B11-$B12+C6-C11-C12)</f>
        <v>-17.67025878</v>
      </c>
      <c r="H5" s="17">
        <f t="shared" si="1"/>
        <v>-20.40205107</v>
      </c>
      <c r="I5" s="17">
        <f>627.509*(B6-B11-B12+((D6-D11-D12)*4^3-(C6-C11-C12)*3^3)/(4^3-3^3))</f>
        <v>-22.39552112</v>
      </c>
      <c r="J5" s="17">
        <f>627.509*(B6-B11-B12+((D6-D11-D12+0.5*((D7+D8)-(D9+D10)))*4^3-(C6-C11-C12+0.5*((C7+C8)-(C9+C10)))*3^3)/(4^3-3^3))</f>
        <v>-18.54215302</v>
      </c>
      <c r="K5" s="5"/>
      <c r="L5" s="18">
        <v>15.0</v>
      </c>
      <c r="M5" s="17">
        <f t="shared" ref="M5:M6" si="3">G5-R5</f>
        <v>-0.2702587809</v>
      </c>
      <c r="N5" s="17">
        <f t="shared" ref="N5:N6" si="4">H5-R5</f>
        <v>-3.002051071</v>
      </c>
      <c r="O5" s="17">
        <f t="shared" ref="O5:O6" si="5">I5-R5</f>
        <v>-4.995521121</v>
      </c>
      <c r="P5" s="17">
        <f t="shared" ref="P5:P6" si="6">J5-R5</f>
        <v>-1.142153022</v>
      </c>
      <c r="Q5" s="5"/>
      <c r="R5" s="17">
        <v>-17.4</v>
      </c>
      <c r="S5" s="19" t="s">
        <v>63</v>
      </c>
      <c r="T5" s="5"/>
      <c r="U5" s="5"/>
      <c r="V5" s="5"/>
      <c r="W5" s="5"/>
      <c r="X5" s="5"/>
      <c r="Y5" s="5"/>
      <c r="Z5" s="5"/>
    </row>
    <row r="6">
      <c r="A6" s="17" t="s">
        <v>64</v>
      </c>
      <c r="B6" s="20">
        <v>-3675.21762705267</v>
      </c>
      <c r="C6" s="20">
        <v>-14.72186878204</v>
      </c>
      <c r="D6" s="20">
        <v>-16.27595849871</v>
      </c>
      <c r="E6" s="5"/>
      <c r="F6" s="16">
        <v>16.0</v>
      </c>
      <c r="G6" s="17">
        <f t="shared" ref="G6:H6" si="2">627.509*($B14-$B19-$B20+C14-C19-C20)</f>
        <v>-23.26754493</v>
      </c>
      <c r="H6" s="17">
        <f t="shared" si="2"/>
        <v>-26.91791849</v>
      </c>
      <c r="I6" s="21">
        <f>627.509*(B14-B19-B20+((D14-D19-D20)*4^3-(C14-C19-C20)*3^3)/(4^3-3^3))</f>
        <v>-29.5817046</v>
      </c>
      <c r="J6" s="17">
        <f>627.509*(B14-B19-B20+((D14-D19-D20+0.5*((D15+D16)-(D17+D18)))*4^3-(C14-C19-C20+0.5*((C15+C16)-(C17+C18)))*3^3)/(4^3-3^3))</f>
        <v>-25.11941637</v>
      </c>
      <c r="K6" s="5"/>
      <c r="L6" s="18">
        <v>16.0</v>
      </c>
      <c r="M6" s="17">
        <f t="shared" si="3"/>
        <v>1.832455072</v>
      </c>
      <c r="N6" s="17">
        <f t="shared" si="4"/>
        <v>-1.817918489</v>
      </c>
      <c r="O6" s="17">
        <f t="shared" si="5"/>
        <v>-4.481704602</v>
      </c>
      <c r="P6" s="17">
        <f t="shared" si="6"/>
        <v>-0.01941637473</v>
      </c>
      <c r="Q6" s="5"/>
      <c r="R6" s="17">
        <v>-25.1</v>
      </c>
      <c r="S6" s="19" t="s">
        <v>65</v>
      </c>
      <c r="T6" s="5"/>
      <c r="U6" s="5"/>
      <c r="V6" s="5"/>
      <c r="W6" s="5"/>
      <c r="X6" s="5"/>
      <c r="Y6" s="5"/>
      <c r="Z6" s="5"/>
    </row>
    <row r="7">
      <c r="A7" s="17" t="s">
        <v>66</v>
      </c>
      <c r="B7" s="15"/>
      <c r="C7" s="20">
        <v>-11.91479252472</v>
      </c>
      <c r="D7" s="20">
        <v>-13.27165513981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7" t="s">
        <v>68</v>
      </c>
      <c r="B8" s="15"/>
      <c r="C8" s="20">
        <v>-2.76390396025</v>
      </c>
      <c r="D8" s="20">
        <v>-2.95613927077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7" t="s">
        <v>69</v>
      </c>
      <c r="B9" s="15"/>
      <c r="C9" s="20">
        <v>-11.92365994218</v>
      </c>
      <c r="D9" s="20">
        <v>-13.28114756297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7" t="s">
        <v>71</v>
      </c>
      <c r="B10" s="15"/>
      <c r="C10" s="20">
        <v>-2.76390396025</v>
      </c>
      <c r="D10" s="20">
        <v>-2.95748801718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 t="s">
        <v>72</v>
      </c>
      <c r="B11" s="20">
        <v>-3290.75936464477</v>
      </c>
      <c r="C11" s="20">
        <v>-11.91061856674</v>
      </c>
      <c r="D11" s="20">
        <v>-13.26808044659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" t="s">
        <v>73</v>
      </c>
      <c r="B12" s="20">
        <v>-384.47780834852</v>
      </c>
      <c r="C12" s="20">
        <v>-2.76354490361</v>
      </c>
      <c r="D12" s="20">
        <v>-2.95581934902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4">
        <v>16.0</v>
      </c>
      <c r="B13" s="15"/>
      <c r="C13" s="15"/>
      <c r="D13" s="1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7" t="s">
        <v>64</v>
      </c>
      <c r="B14" s="20">
        <v>-3843.87733634256</v>
      </c>
      <c r="C14" s="20">
        <v>-15.73984454749</v>
      </c>
      <c r="D14" s="20">
        <v>-17.36962026798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 t="s">
        <v>66</v>
      </c>
      <c r="B15" s="15"/>
      <c r="C15" s="24">
        <v>-11.92895849241</v>
      </c>
      <c r="D15" s="24">
        <v>-13.29140606958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7" t="s">
        <v>68</v>
      </c>
      <c r="B16" s="15"/>
      <c r="C16" s="20">
        <v>-3.76570173915</v>
      </c>
      <c r="D16" s="20">
        <v>-4.03207354216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7" t="s">
        <v>69</v>
      </c>
      <c r="B17" s="15"/>
      <c r="C17" s="24">
        <v>-11.94141467242</v>
      </c>
      <c r="D17" s="24">
        <v>-13.30458541899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7" t="s">
        <v>71</v>
      </c>
      <c r="B18" s="15"/>
      <c r="C18" s="25">
        <v>-3.76899558674</v>
      </c>
      <c r="D18" s="25">
        <v>-4.03376096156</v>
      </c>
      <c r="E18" s="26" t="s">
        <v>74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7" t="s">
        <v>72</v>
      </c>
      <c r="B19" s="20">
        <v>-3290.75936464477</v>
      </c>
      <c r="C19" s="20">
        <v>-11.91061856674</v>
      </c>
      <c r="D19" s="20">
        <v>-13.26808044659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7" t="s">
        <v>73</v>
      </c>
      <c r="B20" s="20">
        <v>-553.14689390539</v>
      </c>
      <c r="C20" s="20">
        <v>-3.76322455209</v>
      </c>
      <c r="D20" s="20">
        <v>-4.02972114778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 t="s">
        <v>67</v>
      </c>
      <c r="B22" s="10"/>
      <c r="C22" s="10"/>
      <c r="D22" s="10"/>
      <c r="E22" s="10"/>
      <c r="F22" s="10"/>
      <c r="G22" s="10"/>
      <c r="H22" s="1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1" t="s">
        <v>22</v>
      </c>
      <c r="B23" s="12" t="s">
        <v>28</v>
      </c>
      <c r="C23" s="13" t="s">
        <v>32</v>
      </c>
      <c r="D23" s="13" t="s">
        <v>36</v>
      </c>
      <c r="E23" s="5"/>
      <c r="F23" s="11" t="s">
        <v>22</v>
      </c>
      <c r="G23" s="12" t="s">
        <v>38</v>
      </c>
      <c r="H23" s="12" t="s">
        <v>39</v>
      </c>
      <c r="I23" s="12" t="s">
        <v>40</v>
      </c>
      <c r="J23" s="12" t="s">
        <v>42</v>
      </c>
      <c r="K23" s="5"/>
      <c r="L23" s="11" t="s">
        <v>22</v>
      </c>
      <c r="M23" s="12" t="s">
        <v>45</v>
      </c>
      <c r="N23" s="12" t="s">
        <v>46</v>
      </c>
      <c r="O23" s="12" t="s">
        <v>48</v>
      </c>
      <c r="P23" s="12" t="s">
        <v>49</v>
      </c>
      <c r="Q23" s="5"/>
      <c r="R23" s="12" t="s">
        <v>30</v>
      </c>
      <c r="S23" s="12" t="s">
        <v>50</v>
      </c>
      <c r="T23" s="5"/>
      <c r="U23" s="5"/>
      <c r="V23" s="5"/>
      <c r="W23" s="5"/>
      <c r="X23" s="5"/>
      <c r="Y23" s="5"/>
      <c r="Z23" s="5"/>
    </row>
    <row r="24">
      <c r="A24" s="14">
        <v>15.0</v>
      </c>
      <c r="B24" s="15"/>
      <c r="C24" s="15"/>
      <c r="D24" s="15"/>
      <c r="E24" s="5"/>
      <c r="F24" s="16">
        <v>15.0</v>
      </c>
      <c r="G24" s="17">
        <f t="shared" ref="G24:H24" si="7">627.509*($B25-$B30-$B31+C25-C30-C31)</f>
        <v>-28.13570732</v>
      </c>
      <c r="H24" s="17">
        <f t="shared" si="7"/>
        <v>10202.62192</v>
      </c>
      <c r="I24" s="17">
        <f>627.509*(B25-B30-B31+((D25-D30-D31)*4^3-(C25-C30-C31)*3^3)/(4^3-3^3))</f>
        <v>17668.30991</v>
      </c>
      <c r="J24" s="17">
        <f>627.509*(B25-B30-B31+((D25-D30-D31+0.5*((D26+D27)-(D28+D29)))*4^3-(C25-C30-C31+0.5*((C26+C27)-(C28+C29)))*3^3)/(4^3-3^3))</f>
        <v>16696.79449</v>
      </c>
      <c r="K24" s="5"/>
      <c r="L24" s="18">
        <v>15.0</v>
      </c>
      <c r="M24" s="17">
        <f t="shared" ref="M24:M25" si="9">G24-R24</f>
        <v>-10.73570732</v>
      </c>
      <c r="N24" s="17">
        <f t="shared" ref="N24:N25" si="10">H24-R24</f>
        <v>10220.02192</v>
      </c>
      <c r="O24" s="17">
        <f t="shared" ref="O24:O25" si="11">I24-R24</f>
        <v>17685.70991</v>
      </c>
      <c r="P24" s="17">
        <f t="shared" ref="P24:P25" si="12">J24-R24</f>
        <v>16714.19449</v>
      </c>
      <c r="Q24" s="5"/>
      <c r="R24" s="17">
        <v>-17.4</v>
      </c>
      <c r="S24" s="19" t="s">
        <v>63</v>
      </c>
      <c r="T24" s="5"/>
      <c r="U24" s="5"/>
      <c r="V24" s="5"/>
      <c r="W24" s="5"/>
      <c r="X24" s="5"/>
      <c r="Y24" s="5"/>
      <c r="Z24" s="5"/>
    </row>
    <row r="25">
      <c r="A25" s="17" t="s">
        <v>64</v>
      </c>
      <c r="B25" s="20">
        <v>-3675.21762705267</v>
      </c>
      <c r="C25" s="20">
        <v>-14.73248071812</v>
      </c>
      <c r="D25" s="15"/>
      <c r="E25" s="5"/>
      <c r="F25" s="16">
        <v>16.0</v>
      </c>
      <c r="G25" s="17">
        <f t="shared" ref="G25:H25" si="8">627.509*($B33-$B38-$B39+C33-C38-C39)</f>
        <v>-33.84402551</v>
      </c>
      <c r="H25" s="17">
        <f t="shared" si="8"/>
        <v>-27.03611587</v>
      </c>
      <c r="I25" s="21">
        <f>627.509*(B33-B38-B39+((D33-D38-D39)*4^3-(C33-C38-C39)*3^3)/(4^3-3^3))</f>
        <v>-22.06818181</v>
      </c>
      <c r="J25" s="17">
        <f>627.509*(B33-B38-B39+((D33-D38-D39+0.5*((D34+D35)-(D36+D37)))*4^3-(C33-C38-C39+0.5*((C34+C35)-(C36+C37)))*3^3)/(4^3-3^3))</f>
        <v>-1343.836165</v>
      </c>
      <c r="K25" s="5"/>
      <c r="L25" s="18">
        <v>16.0</v>
      </c>
      <c r="M25" s="17">
        <f t="shared" si="9"/>
        <v>-8.744025508</v>
      </c>
      <c r="N25" s="17">
        <f t="shared" si="10"/>
        <v>-1.936115871</v>
      </c>
      <c r="O25" s="17">
        <f t="shared" si="11"/>
        <v>3.031818188</v>
      </c>
      <c r="P25" s="17">
        <f t="shared" si="12"/>
        <v>-1318.736165</v>
      </c>
      <c r="Q25" s="5"/>
      <c r="R25" s="17">
        <v>-25.1</v>
      </c>
      <c r="S25" s="19" t="s">
        <v>65</v>
      </c>
      <c r="T25" s="5"/>
      <c r="U25" s="5"/>
      <c r="V25" s="5"/>
      <c r="W25" s="5"/>
      <c r="X25" s="5"/>
      <c r="Y25" s="5"/>
      <c r="Z25" s="5"/>
    </row>
    <row r="26">
      <c r="A26" s="17" t="s">
        <v>66</v>
      </c>
      <c r="B26" s="15"/>
      <c r="C26" s="15"/>
      <c r="D26" s="1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7" t="s">
        <v>68</v>
      </c>
      <c r="B27" s="15"/>
      <c r="C27" s="20">
        <v>-2.76390396025</v>
      </c>
      <c r="D27" s="20">
        <v>-2.95613927077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7" t="s">
        <v>69</v>
      </c>
      <c r="B28" s="15"/>
      <c r="C28" s="15"/>
      <c r="D28" s="1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7" t="s">
        <v>71</v>
      </c>
      <c r="B29" s="15"/>
      <c r="C29" s="15"/>
      <c r="D29" s="1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7" t="s">
        <v>72</v>
      </c>
      <c r="B30" s="20">
        <v>-3290.75936464477</v>
      </c>
      <c r="C30" s="20">
        <v>-11.90455273639</v>
      </c>
      <c r="D30" s="20">
        <v>-13.28355994673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7" t="s">
        <v>73</v>
      </c>
      <c r="B31" s="20">
        <v>-384.47780834852</v>
      </c>
      <c r="C31" s="20">
        <v>-2.76354490361</v>
      </c>
      <c r="D31" s="20">
        <v>-2.95581934902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4">
        <v>16.0</v>
      </c>
      <c r="B32" s="15"/>
      <c r="C32" s="15"/>
      <c r="D32" s="1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7" t="s">
        <v>64</v>
      </c>
      <c r="B33" s="20">
        <v>-3843.87733634256</v>
      </c>
      <c r="C33" s="20">
        <v>-15.75063342453</v>
      </c>
      <c r="D33" s="20">
        <v>-17.38528812778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7" t="s">
        <v>66</v>
      </c>
      <c r="B34" s="15"/>
      <c r="C34" s="20">
        <v>-11.92895849241</v>
      </c>
      <c r="D34" s="20">
        <v>-13.29140606958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7" t="s">
        <v>68</v>
      </c>
      <c r="B35" s="15"/>
      <c r="C35" s="20">
        <v>-3.76570173915</v>
      </c>
      <c r="D35" s="20">
        <v>-4.03207354216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7" t="s">
        <v>69</v>
      </c>
      <c r="B36" s="15"/>
      <c r="C36" s="20">
        <v>-11.94141467242</v>
      </c>
      <c r="D36" s="20">
        <v>-13.30458541899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7" t="s">
        <v>71</v>
      </c>
      <c r="B37" s="15"/>
      <c r="C37" s="15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7" t="s">
        <v>72</v>
      </c>
      <c r="B38" s="20">
        <v>-3290.75936464477</v>
      </c>
      <c r="C38" s="20">
        <v>-11.90455273639</v>
      </c>
      <c r="D38" s="20">
        <v>-13.28355994673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7" t="s">
        <v>73</v>
      </c>
      <c r="B39" s="20">
        <v>-553.14689390539</v>
      </c>
      <c r="C39" s="20">
        <v>-3.76322455209</v>
      </c>
      <c r="D39" s="20">
        <v>-4.02972114778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67</v>
      </c>
      <c r="B1" s="10"/>
      <c r="C1" s="10"/>
      <c r="D1" s="10"/>
      <c r="E1" s="10"/>
      <c r="F1" s="10"/>
      <c r="G1" s="10"/>
      <c r="H1" s="10"/>
    </row>
    <row r="2">
      <c r="A2" s="22" t="s">
        <v>70</v>
      </c>
      <c r="B2" s="12"/>
      <c r="C2" s="13"/>
      <c r="D2" s="13"/>
      <c r="E2" s="5"/>
      <c r="F2" s="11"/>
      <c r="G2" s="12"/>
      <c r="H2" s="12"/>
      <c r="I2" s="12"/>
      <c r="J2" s="12"/>
      <c r="K2" s="5"/>
      <c r="L2" s="11"/>
      <c r="M2" s="12"/>
      <c r="N2" s="12"/>
      <c r="O2" s="12"/>
      <c r="P2" s="12"/>
      <c r="Q2" s="5"/>
      <c r="R2" s="12"/>
    </row>
    <row r="3">
      <c r="A3" s="11" t="s">
        <v>22</v>
      </c>
      <c r="B3" s="12" t="s">
        <v>28</v>
      </c>
      <c r="C3" s="13" t="s">
        <v>32</v>
      </c>
      <c r="D3" s="13" t="s">
        <v>36</v>
      </c>
      <c r="E3" s="5"/>
      <c r="F3" s="11" t="s">
        <v>22</v>
      </c>
      <c r="G3" s="12" t="s">
        <v>38</v>
      </c>
      <c r="H3" s="12" t="s">
        <v>39</v>
      </c>
      <c r="I3" s="12" t="s">
        <v>40</v>
      </c>
      <c r="J3" s="12" t="s">
        <v>42</v>
      </c>
      <c r="K3" s="5"/>
      <c r="L3" s="11" t="s">
        <v>22</v>
      </c>
      <c r="M3" s="12" t="s">
        <v>45</v>
      </c>
      <c r="N3" s="12" t="s">
        <v>46</v>
      </c>
      <c r="O3" s="12" t="s">
        <v>48</v>
      </c>
      <c r="P3" s="12" t="s">
        <v>49</v>
      </c>
      <c r="Q3" s="5"/>
      <c r="R3" s="12" t="s">
        <v>30</v>
      </c>
    </row>
    <row r="4">
      <c r="A4" s="14">
        <v>16.0</v>
      </c>
      <c r="B4" s="15"/>
      <c r="C4" s="15"/>
      <c r="D4" s="15"/>
      <c r="F4" s="23">
        <v>16.0</v>
      </c>
      <c r="G4" s="17">
        <f t="shared" ref="G4:H4" si="1">627.509*($B5-$B10-$B11+C5-C10-C11)</f>
        <v>-33.84402551</v>
      </c>
      <c r="H4" s="17">
        <f t="shared" si="1"/>
        <v>-27.03611587</v>
      </c>
      <c r="I4" s="17">
        <f>627.509*(B5-B10-B11+((D5-D10-D11)*4^3-(C5-C10-C11)*3^3)/(4^3-3^3))</f>
        <v>-22.06818181</v>
      </c>
      <c r="J4" s="17">
        <f>627.509*(B5-B10-B11+((D5-D10-D11+0.5*((D6+D7)-(D8+D9)))*4^3-(C5-C10-C11+0.5*((C6+C7)-(C8+C9)))*3^3)/(4^3-3^3))</f>
        <v>-17.66364848</v>
      </c>
      <c r="L4" s="27">
        <v>16.0</v>
      </c>
      <c r="M4" s="17">
        <f>G4-R4</f>
        <v>-8.744025508</v>
      </c>
      <c r="N4" s="17">
        <f>H4-R4</f>
        <v>-1.936115871</v>
      </c>
      <c r="O4" s="17">
        <f>I4-R4</f>
        <v>3.031818188</v>
      </c>
      <c r="P4" s="17">
        <f>J4-R4</f>
        <v>7.43635152</v>
      </c>
      <c r="R4" s="17">
        <v>-25.1</v>
      </c>
    </row>
    <row r="5">
      <c r="A5" s="17" t="s">
        <v>64</v>
      </c>
      <c r="B5" s="20">
        <v>-3843.87733634256</v>
      </c>
      <c r="C5" s="28">
        <v>-15.75063342453</v>
      </c>
      <c r="D5" s="28">
        <v>-17.38528812778</v>
      </c>
    </row>
    <row r="6">
      <c r="A6" s="17" t="s">
        <v>66</v>
      </c>
      <c r="B6" s="15"/>
      <c r="C6" s="28">
        <v>-11.92895849241</v>
      </c>
      <c r="D6" s="20">
        <v>-13.29151248893</v>
      </c>
      <c r="E6" s="4"/>
    </row>
    <row r="7">
      <c r="A7" s="17" t="s">
        <v>68</v>
      </c>
      <c r="B7" s="15"/>
      <c r="C7" s="20">
        <v>-3.76570173915</v>
      </c>
      <c r="D7" s="20">
        <v>-4.03207354216</v>
      </c>
    </row>
    <row r="8">
      <c r="A8" s="17" t="s">
        <v>69</v>
      </c>
      <c r="B8" s="15"/>
      <c r="C8" s="28">
        <v>-11.94141467242</v>
      </c>
      <c r="D8" s="20">
        <v>-13.30458541899</v>
      </c>
      <c r="E8" s="4"/>
    </row>
    <row r="9">
      <c r="A9" s="17" t="s">
        <v>71</v>
      </c>
      <c r="B9" s="15"/>
      <c r="C9" s="28">
        <v>-3.76899558673</v>
      </c>
      <c r="D9" s="20">
        <v>-4.03376096156</v>
      </c>
    </row>
    <row r="10">
      <c r="A10" s="17" t="s">
        <v>72</v>
      </c>
      <c r="B10" s="20">
        <v>-3290.75936464477</v>
      </c>
      <c r="C10" s="28">
        <v>-11.90455273639</v>
      </c>
      <c r="D10" s="28">
        <v>-13.28355994673</v>
      </c>
    </row>
    <row r="11">
      <c r="A11" s="17" t="s">
        <v>73</v>
      </c>
      <c r="B11" s="20">
        <v>-553.14689390539</v>
      </c>
      <c r="C11" s="28">
        <v>-3.76322455209</v>
      </c>
      <c r="D11" s="28">
        <v>-4.02972114778</v>
      </c>
    </row>
    <row r="13">
      <c r="A13" s="8" t="s">
        <v>67</v>
      </c>
      <c r="B13" s="10"/>
      <c r="C13" s="10"/>
      <c r="D13" s="10"/>
      <c r="E13" s="10"/>
      <c r="F13" s="10"/>
      <c r="G13" s="10"/>
      <c r="H13" s="10"/>
    </row>
    <row r="14">
      <c r="A14" s="22" t="s">
        <v>76</v>
      </c>
      <c r="B14" s="12"/>
      <c r="C14" s="13"/>
      <c r="D14" s="13"/>
      <c r="E14" s="5"/>
      <c r="F14" s="11"/>
      <c r="G14" s="12"/>
      <c r="H14" s="12"/>
      <c r="I14" s="12"/>
      <c r="J14" s="12"/>
      <c r="K14" s="5"/>
      <c r="L14" s="11"/>
      <c r="M14" s="12"/>
      <c r="N14" s="12"/>
      <c r="O14" s="12"/>
      <c r="P14" s="12"/>
      <c r="Q14" s="5"/>
      <c r="R14" s="12"/>
    </row>
    <row r="15">
      <c r="A15" s="11" t="s">
        <v>22</v>
      </c>
      <c r="B15" s="12" t="s">
        <v>28</v>
      </c>
      <c r="C15" s="13" t="s">
        <v>32</v>
      </c>
      <c r="D15" s="13" t="s">
        <v>36</v>
      </c>
      <c r="E15" s="5"/>
      <c r="F15" s="11" t="s">
        <v>22</v>
      </c>
      <c r="G15" s="12" t="s">
        <v>38</v>
      </c>
      <c r="H15" s="12" t="s">
        <v>39</v>
      </c>
      <c r="I15" s="12" t="s">
        <v>40</v>
      </c>
      <c r="J15" s="12" t="s">
        <v>42</v>
      </c>
      <c r="K15" s="5"/>
      <c r="L15" s="11" t="s">
        <v>22</v>
      </c>
      <c r="M15" s="12" t="s">
        <v>45</v>
      </c>
      <c r="N15" s="12" t="s">
        <v>46</v>
      </c>
      <c r="O15" s="12" t="s">
        <v>48</v>
      </c>
      <c r="P15" s="12" t="s">
        <v>49</v>
      </c>
      <c r="Q15" s="5"/>
      <c r="R15" s="12" t="s">
        <v>30</v>
      </c>
    </row>
    <row r="16">
      <c r="A16" s="14">
        <v>16.0</v>
      </c>
      <c r="B16" s="15"/>
      <c r="C16" s="15"/>
      <c r="D16" s="15"/>
      <c r="F16" s="23">
        <v>16.0</v>
      </c>
      <c r="G16" s="17">
        <f t="shared" ref="G16:H16" si="2">627.509*($B17-$B22-$B23+C17-C22-C23)</f>
        <v>-33.82823285</v>
      </c>
      <c r="H16" s="17">
        <f t="shared" si="2"/>
        <v>-27.01744265</v>
      </c>
      <c r="I16" s="17">
        <f>627.509*(B17-B22-B23+((D17-D22-D23)*4^3-(C17-C22-C23)*3^3)/(4^3-3^3))</f>
        <v>-22.04740656</v>
      </c>
      <c r="J16" s="17">
        <f>627.509*(B17-B22-B23+((D17-D22-D23+0.5*((D18+D19)-(D20+D21)))*4^3-(C17-C22-C23+0.5*((C18+C19)-(C20+C21)))*3^3)/(4^3-3^3))</f>
        <v>-1348.116044</v>
      </c>
      <c r="L16" s="27">
        <v>16.0</v>
      </c>
      <c r="M16" s="17">
        <f>G16-R16</f>
        <v>-8.728232851</v>
      </c>
      <c r="N16" s="17">
        <f>H16-R16</f>
        <v>-1.917442653</v>
      </c>
      <c r="O16" s="17">
        <f>I16-R16</f>
        <v>3.052593437</v>
      </c>
      <c r="P16" s="17">
        <f>J16-R16</f>
        <v>-1323.016044</v>
      </c>
      <c r="R16" s="17">
        <v>-25.1</v>
      </c>
    </row>
    <row r="17">
      <c r="A17" s="17" t="s">
        <v>64</v>
      </c>
      <c r="B17" s="20">
        <v>-3843.87733634256</v>
      </c>
      <c r="C17" s="28">
        <v>-15.75071339237</v>
      </c>
      <c r="D17" s="28">
        <v>-17.38541052095</v>
      </c>
    </row>
    <row r="18">
      <c r="A18" s="17" t="s">
        <v>66</v>
      </c>
      <c r="B18" s="15"/>
      <c r="C18" s="20"/>
      <c r="D18" s="20"/>
    </row>
    <row r="19">
      <c r="A19" s="17" t="s">
        <v>68</v>
      </c>
      <c r="B19" s="15"/>
      <c r="C19" s="20">
        <v>-3.76570173915</v>
      </c>
      <c r="D19" s="20">
        <v>-4.03207354216</v>
      </c>
    </row>
    <row r="20">
      <c r="A20" s="17" t="s">
        <v>69</v>
      </c>
      <c r="B20" s="15"/>
      <c r="C20" s="20"/>
      <c r="D20" s="20"/>
    </row>
    <row r="21">
      <c r="A21" s="17" t="s">
        <v>71</v>
      </c>
      <c r="B21" s="15"/>
      <c r="C21" s="20"/>
      <c r="D21" s="15"/>
    </row>
    <row r="22">
      <c r="A22" s="17" t="s">
        <v>72</v>
      </c>
      <c r="B22" s="20">
        <v>-3290.75936464477</v>
      </c>
      <c r="C22" s="28">
        <v>-11.90465787145</v>
      </c>
      <c r="D22" s="28">
        <v>-13.28371209759</v>
      </c>
    </row>
    <row r="23">
      <c r="A23" s="17" t="s">
        <v>73</v>
      </c>
      <c r="B23" s="20">
        <v>-553.14689390539</v>
      </c>
      <c r="C23" s="28">
        <v>-3.76322455209</v>
      </c>
      <c r="D23" s="28">
        <v>-4.02972114778</v>
      </c>
    </row>
    <row r="25">
      <c r="A25" s="8" t="s">
        <v>67</v>
      </c>
      <c r="B25" s="10"/>
      <c r="C25" s="10"/>
      <c r="D25" s="10"/>
      <c r="E25" s="10"/>
      <c r="F25" s="10"/>
      <c r="G25" s="10"/>
      <c r="H25" s="10"/>
    </row>
    <row r="26">
      <c r="A26" s="22" t="s">
        <v>77</v>
      </c>
      <c r="B26" s="12"/>
      <c r="C26" s="13"/>
      <c r="D26" s="13"/>
      <c r="E26" s="5"/>
      <c r="F26" s="11"/>
      <c r="G26" s="12"/>
      <c r="H26" s="12"/>
      <c r="I26" s="12"/>
      <c r="J26" s="12"/>
      <c r="K26" s="5"/>
      <c r="L26" s="11"/>
      <c r="M26" s="12"/>
      <c r="N26" s="12"/>
      <c r="O26" s="12"/>
      <c r="P26" s="12"/>
    </row>
    <row r="27">
      <c r="A27" s="11" t="s">
        <v>22</v>
      </c>
      <c r="B27" s="12" t="s">
        <v>28</v>
      </c>
      <c r="C27" s="13" t="s">
        <v>32</v>
      </c>
      <c r="D27" s="13" t="s">
        <v>36</v>
      </c>
      <c r="E27" s="5"/>
      <c r="F27" s="11" t="s">
        <v>22</v>
      </c>
      <c r="G27" s="12" t="s">
        <v>38</v>
      </c>
      <c r="H27" s="12" t="s">
        <v>39</v>
      </c>
      <c r="I27" s="12" t="s">
        <v>40</v>
      </c>
      <c r="J27" s="12" t="s">
        <v>42</v>
      </c>
      <c r="K27" s="5"/>
      <c r="L27" s="11" t="s">
        <v>22</v>
      </c>
      <c r="M27" s="12" t="s">
        <v>45</v>
      </c>
      <c r="N27" s="12" t="s">
        <v>46</v>
      </c>
      <c r="O27" s="12" t="s">
        <v>48</v>
      </c>
      <c r="P27" s="12" t="s">
        <v>49</v>
      </c>
      <c r="R27" s="12" t="s">
        <v>30</v>
      </c>
    </row>
    <row r="28">
      <c r="A28" s="14">
        <v>16.0</v>
      </c>
      <c r="B28" s="15"/>
      <c r="C28" s="15"/>
      <c r="D28" s="15"/>
      <c r="F28" s="23">
        <v>16.0</v>
      </c>
      <c r="G28" s="17">
        <f t="shared" ref="G28:H28" si="3">627.509*($B29-$B34-$B35+C29-C34-C35)</f>
        <v>-33.82221479</v>
      </c>
      <c r="H28" s="17">
        <f t="shared" si="3"/>
        <v>10882.45839</v>
      </c>
      <c r="I28" s="17">
        <f>627.509*(B29-B34-B35+((D29-D34-D35)*4^3-(C29-C34-C35)*3^3)/(4^3-3^3))</f>
        <v>18848.39289</v>
      </c>
      <c r="J28" s="17">
        <f>627.509*(B29-B34-B35+((D29-D34-D35+0.5*((D30+D31)-(D32+D33)))*4^3-(C29-C34-C35+0.5*((C30+C31)-(C32+C33)))*3^3)/(4^3-3^3))</f>
        <v>18852.84351</v>
      </c>
      <c r="L28" s="27">
        <v>16.0</v>
      </c>
      <c r="M28" s="17">
        <f>G28-R28</f>
        <v>-8.722214795</v>
      </c>
      <c r="N28" s="17">
        <f>H28-R28</f>
        <v>10907.55839</v>
      </c>
      <c r="O28" s="17">
        <f>I28-R28</f>
        <v>18873.49289</v>
      </c>
      <c r="P28" s="17">
        <f>J28-R28</f>
        <v>18877.94351</v>
      </c>
      <c r="R28" s="17">
        <v>-25.1</v>
      </c>
    </row>
    <row r="29">
      <c r="A29" s="17" t="s">
        <v>64</v>
      </c>
      <c r="B29" s="20">
        <v>-3843.87733634256</v>
      </c>
      <c r="C29" s="28">
        <v>-15.7506903087</v>
      </c>
      <c r="D29" s="28"/>
    </row>
    <row r="30">
      <c r="A30" s="17" t="s">
        <v>66</v>
      </c>
      <c r="B30" s="15"/>
      <c r="C30" s="28">
        <v>-11.92902572859</v>
      </c>
      <c r="D30" s="28">
        <v>-13.29151248893</v>
      </c>
    </row>
    <row r="31">
      <c r="A31" s="17" t="s">
        <v>68</v>
      </c>
      <c r="B31" s="15"/>
      <c r="C31" s="20">
        <v>-3.76570173915</v>
      </c>
      <c r="D31" s="20">
        <v>-4.03207354216</v>
      </c>
    </row>
    <row r="32">
      <c r="A32" s="17" t="s">
        <v>69</v>
      </c>
      <c r="B32" s="15"/>
      <c r="C32" s="28">
        <v>-11.94147661269</v>
      </c>
      <c r="D32" s="28">
        <v>-13.30467305116</v>
      </c>
    </row>
    <row r="33">
      <c r="A33" s="17" t="s">
        <v>71</v>
      </c>
      <c r="B33" s="15"/>
      <c r="C33" s="20">
        <v>-3.76900149708</v>
      </c>
      <c r="D33" s="33">
        <v>-4.03375852072</v>
      </c>
    </row>
    <row r="34">
      <c r="A34" s="17" t="s">
        <v>72</v>
      </c>
      <c r="B34" s="20">
        <v>-3290.75936464477</v>
      </c>
      <c r="C34" s="20">
        <v>-11.90464437817</v>
      </c>
      <c r="D34" s="30">
        <v>-13.28367108369</v>
      </c>
    </row>
    <row r="35">
      <c r="A35" s="17" t="s">
        <v>73</v>
      </c>
      <c r="B35" s="20">
        <v>-553.14689390539</v>
      </c>
      <c r="C35" s="28">
        <v>-3.76322455209</v>
      </c>
      <c r="D35" s="28">
        <v>-4.02972114778</v>
      </c>
    </row>
    <row r="37">
      <c r="A37" s="31" t="s">
        <v>78</v>
      </c>
      <c r="B37" s="10"/>
      <c r="C37" s="10"/>
      <c r="D37" s="10"/>
      <c r="E37" s="10"/>
      <c r="F37" s="10"/>
      <c r="G37" s="10"/>
      <c r="H37" s="10"/>
    </row>
    <row r="38">
      <c r="A38" s="22" t="s">
        <v>70</v>
      </c>
      <c r="B38" s="12"/>
      <c r="C38" s="13"/>
      <c r="D38" s="13"/>
      <c r="E38" s="5"/>
      <c r="F38" s="11"/>
      <c r="G38" s="12"/>
      <c r="H38" s="12"/>
      <c r="I38" s="12"/>
      <c r="J38" s="12"/>
      <c r="K38" s="5"/>
      <c r="L38" s="11"/>
      <c r="M38" s="12"/>
      <c r="N38" s="12"/>
      <c r="O38" s="12"/>
      <c r="P38" s="12"/>
    </row>
    <row r="39">
      <c r="A39" s="11" t="s">
        <v>22</v>
      </c>
      <c r="B39" s="12" t="s">
        <v>28</v>
      </c>
      <c r="C39" s="32" t="s">
        <v>79</v>
      </c>
      <c r="D39" s="32" t="s">
        <v>80</v>
      </c>
      <c r="E39" s="5"/>
      <c r="F39" s="11" t="s">
        <v>22</v>
      </c>
      <c r="G39" s="12" t="s">
        <v>38</v>
      </c>
      <c r="H39" s="12" t="s">
        <v>39</v>
      </c>
      <c r="I39" s="12" t="s">
        <v>40</v>
      </c>
      <c r="J39" s="12" t="s">
        <v>42</v>
      </c>
      <c r="K39" s="5"/>
      <c r="L39" s="11" t="s">
        <v>22</v>
      </c>
      <c r="M39" s="12" t="s">
        <v>45</v>
      </c>
      <c r="N39" s="12" t="s">
        <v>46</v>
      </c>
      <c r="O39" s="12" t="s">
        <v>48</v>
      </c>
      <c r="P39" s="12" t="s">
        <v>49</v>
      </c>
      <c r="R39" s="12" t="s">
        <v>30</v>
      </c>
    </row>
    <row r="40">
      <c r="A40" s="14">
        <v>16.0</v>
      </c>
      <c r="B40" s="15"/>
      <c r="C40" s="15"/>
      <c r="D40" s="15"/>
      <c r="F40" s="23">
        <v>16.0</v>
      </c>
      <c r="G40" s="17">
        <f t="shared" ref="G40:H40" si="4">627.509*($B41-$B46-$B47+C41-C46-C47)</f>
        <v>2323.156023</v>
      </c>
      <c r="H40" s="17">
        <f t="shared" si="4"/>
        <v>2488.065624</v>
      </c>
      <c r="I40" s="17">
        <f>627.509*(B41-B46-B47+((D41-D46-D47)*4^3-(C41-C46-C47)*3^3)/(4^3-3^3))</f>
        <v>2608.405062</v>
      </c>
      <c r="J40" s="17">
        <f>627.509*(B41-B46-B47+((D41-D46-D47+0.5*((D42+D43)-(D44+D45)))*4^3-(C41-C46-C47+0.5*((C42+C43)-(C44+C45)))*3^3)/(4^3-3^3))</f>
        <v>2608.558475</v>
      </c>
      <c r="L40" s="27">
        <v>16.0</v>
      </c>
      <c r="M40" s="17">
        <f>G40-R40</f>
        <v>2348.256023</v>
      </c>
      <c r="N40" s="17">
        <f>H40-R40</f>
        <v>2513.165624</v>
      </c>
      <c r="O40" s="17">
        <f>I40-R40</f>
        <v>2633.505062</v>
      </c>
      <c r="P40" s="17">
        <f>J40-R40</f>
        <v>2633.658475</v>
      </c>
      <c r="R40" s="17">
        <v>-25.1</v>
      </c>
    </row>
    <row r="41">
      <c r="A41" s="17" t="s">
        <v>64</v>
      </c>
      <c r="B41" s="20">
        <v>-3844.03743942681</v>
      </c>
      <c r="C41" s="20"/>
      <c r="D41" s="20"/>
    </row>
    <row r="42">
      <c r="A42" s="17" t="s">
        <v>66</v>
      </c>
      <c r="B42" s="15"/>
      <c r="C42" s="20"/>
      <c r="D42" s="20"/>
      <c r="E42" s="4"/>
    </row>
    <row r="43">
      <c r="A43" s="17" t="s">
        <v>68</v>
      </c>
      <c r="B43" s="15"/>
      <c r="C43" s="20">
        <v>-3.67691937058</v>
      </c>
      <c r="D43" s="20">
        <v>-3.93961383266</v>
      </c>
    </row>
    <row r="44">
      <c r="A44" s="17" t="s">
        <v>69</v>
      </c>
      <c r="B44" s="15"/>
      <c r="C44" s="20"/>
      <c r="D44" s="20"/>
      <c r="E44" s="4"/>
    </row>
    <row r="45">
      <c r="A45" s="17" t="s">
        <v>71</v>
      </c>
      <c r="B45" s="15"/>
      <c r="C45" s="20">
        <v>-3.68009126938</v>
      </c>
      <c r="D45" s="20">
        <v>-3.94123465748</v>
      </c>
    </row>
    <row r="46">
      <c r="A46" s="17" t="s">
        <v>72</v>
      </c>
      <c r="B46" s="20">
        <v>-3290.87405571436</v>
      </c>
      <c r="C46" s="20"/>
      <c r="D46" s="20"/>
    </row>
    <row r="47">
      <c r="A47" s="17" t="s">
        <v>73</v>
      </c>
      <c r="B47" s="20">
        <v>-553.19102234811</v>
      </c>
      <c r="C47" s="20">
        <v>-3.67454893958</v>
      </c>
      <c r="D47" s="20">
        <v>-3.93734931461</v>
      </c>
    </row>
    <row r="49">
      <c r="A49" s="31" t="s">
        <v>78</v>
      </c>
      <c r="B49" s="10"/>
      <c r="C49" s="10"/>
      <c r="D49" s="10"/>
      <c r="E49" s="10"/>
      <c r="F49" s="10"/>
      <c r="G49" s="10"/>
      <c r="H49" s="10"/>
    </row>
    <row r="50">
      <c r="A50" s="22" t="s">
        <v>77</v>
      </c>
      <c r="B50" s="12"/>
      <c r="C50" s="13"/>
      <c r="D50" s="13"/>
      <c r="E50" s="5"/>
      <c r="F50" s="11"/>
      <c r="G50" s="12"/>
      <c r="H50" s="12"/>
      <c r="I50" s="12"/>
      <c r="J50" s="12"/>
      <c r="K50" s="5"/>
      <c r="L50" s="11"/>
      <c r="M50" s="12"/>
      <c r="N50" s="12"/>
      <c r="O50" s="12"/>
      <c r="P50" s="12"/>
    </row>
    <row r="51">
      <c r="A51" s="11" t="s">
        <v>22</v>
      </c>
      <c r="B51" s="12" t="s">
        <v>28</v>
      </c>
      <c r="C51" s="32" t="s">
        <v>79</v>
      </c>
      <c r="D51" s="32" t="s">
        <v>80</v>
      </c>
      <c r="E51" s="5"/>
      <c r="F51" s="11" t="s">
        <v>22</v>
      </c>
      <c r="G51" s="12" t="s">
        <v>38</v>
      </c>
      <c r="H51" s="12" t="s">
        <v>39</v>
      </c>
      <c r="I51" s="12" t="s">
        <v>40</v>
      </c>
      <c r="J51" s="12" t="s">
        <v>42</v>
      </c>
      <c r="K51" s="5"/>
      <c r="L51" s="11" t="s">
        <v>22</v>
      </c>
      <c r="M51" s="12" t="s">
        <v>45</v>
      </c>
      <c r="N51" s="12" t="s">
        <v>46</v>
      </c>
      <c r="O51" s="12" t="s">
        <v>48</v>
      </c>
      <c r="P51" s="12" t="s">
        <v>49</v>
      </c>
      <c r="R51" s="12" t="s">
        <v>30</v>
      </c>
    </row>
    <row r="52">
      <c r="A52" s="14">
        <v>16.0</v>
      </c>
      <c r="B52" s="15"/>
      <c r="C52" s="15"/>
      <c r="D52" s="15"/>
      <c r="F52" s="23">
        <v>16.0</v>
      </c>
      <c r="G52" s="17">
        <f t="shared" ref="G52:H52" si="5">627.509*($B53-$B58-$B59+C53-C58-C59)</f>
        <v>-23.18651319</v>
      </c>
      <c r="H52" s="17">
        <f t="shared" si="5"/>
        <v>-26.64958422</v>
      </c>
      <c r="I52" s="17">
        <f>627.509*(B53-B58-B59+((D53-D58-D59)*4^3-(C53-C58-C59)*3^3)/(4^3-3^3))</f>
        <v>-29.17669011</v>
      </c>
      <c r="J52" s="17">
        <f>627.509*(B53-B58-B59+((D53-D58-D59+0.5*((D54+D55)-(D56+D57)))*4^3-(C53-C58-C59+0.5*((C54+C55)-(C56+C57)))*3^3)/(4^3-3^3))</f>
        <v>-24.79281508</v>
      </c>
      <c r="L52" s="27">
        <v>16.0</v>
      </c>
      <c r="M52" s="17">
        <f>G52-R52</f>
        <v>1.913486809</v>
      </c>
      <c r="N52" s="17">
        <f>H52-R52</f>
        <v>-1.54958422</v>
      </c>
      <c r="O52" s="17">
        <f>I52-R52</f>
        <v>-4.076690107</v>
      </c>
      <c r="P52" s="17">
        <f>J52-R52</f>
        <v>0.3071849232</v>
      </c>
      <c r="R52" s="17">
        <v>-25.1</v>
      </c>
    </row>
    <row r="53">
      <c r="A53" s="17" t="s">
        <v>64</v>
      </c>
      <c r="B53" s="20">
        <v>-3844.03743942681</v>
      </c>
      <c r="C53" s="35">
        <v>-15.46941028498</v>
      </c>
      <c r="D53" s="28">
        <v>-17.08369445299</v>
      </c>
    </row>
    <row r="54">
      <c r="A54" s="17" t="s">
        <v>66</v>
      </c>
      <c r="B54" s="15"/>
      <c r="C54" s="20">
        <v>-11.73781847304</v>
      </c>
      <c r="D54" s="20">
        <v>-13.08378126393</v>
      </c>
      <c r="E54" s="4"/>
    </row>
    <row r="55">
      <c r="A55" s="17" t="s">
        <v>68</v>
      </c>
      <c r="B55" s="15"/>
      <c r="C55" s="20">
        <v>-3.67691937058</v>
      </c>
      <c r="D55" s="20">
        <v>-3.93961383266</v>
      </c>
    </row>
    <row r="56">
      <c r="A56" s="17" t="s">
        <v>69</v>
      </c>
      <c r="B56" s="15"/>
      <c r="C56" s="20">
        <v>-11.74999089993</v>
      </c>
      <c r="D56" s="20">
        <v>-13.09671156803</v>
      </c>
      <c r="E56" s="4"/>
    </row>
    <row r="57">
      <c r="A57" s="17" t="s">
        <v>71</v>
      </c>
      <c r="B57" s="15"/>
      <c r="C57" s="20">
        <v>-3.68009126938</v>
      </c>
      <c r="D57" s="20">
        <v>-3.94123465748</v>
      </c>
    </row>
    <row r="58">
      <c r="A58" s="17" t="s">
        <v>72</v>
      </c>
      <c r="B58" s="20">
        <v>-3290.87405571436</v>
      </c>
      <c r="C58" s="28">
        <v>-11.73027262107</v>
      </c>
      <c r="D58" s="20">
        <v>-13.07623765491</v>
      </c>
    </row>
    <row r="59">
      <c r="A59" s="17" t="s">
        <v>73</v>
      </c>
      <c r="B59" s="20">
        <v>-553.19102234811</v>
      </c>
      <c r="C59" s="20">
        <v>-3.67454893958</v>
      </c>
      <c r="D59" s="20">
        <v>-3.93734931461</v>
      </c>
    </row>
    <row r="60">
      <c r="E60" s="20"/>
      <c r="F60" s="20"/>
    </row>
    <row r="61">
      <c r="C61" s="28"/>
      <c r="D61" s="30"/>
      <c r="E61" s="20"/>
      <c r="F61" s="20"/>
    </row>
    <row r="62">
      <c r="E62" s="20"/>
      <c r="F62" s="20"/>
    </row>
    <row r="63">
      <c r="E63" s="20"/>
      <c r="F63" s="20"/>
    </row>
    <row r="64">
      <c r="E64" s="20"/>
      <c r="F64" s="20"/>
    </row>
    <row r="65">
      <c r="E65" s="20"/>
      <c r="F65" s="20"/>
    </row>
    <row r="66">
      <c r="E66" s="20"/>
      <c r="F66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67</v>
      </c>
      <c r="B1" s="10"/>
      <c r="C1" s="10"/>
      <c r="D1" s="10"/>
      <c r="E1" s="10"/>
      <c r="F1" s="10"/>
      <c r="G1" s="10"/>
      <c r="H1" s="10"/>
    </row>
    <row r="2">
      <c r="A2" s="22" t="s">
        <v>70</v>
      </c>
      <c r="B2" s="12"/>
      <c r="C2" s="13"/>
      <c r="D2" s="13"/>
      <c r="E2" s="5"/>
      <c r="F2" s="11"/>
      <c r="G2" s="12"/>
      <c r="H2" s="12"/>
      <c r="I2" s="12"/>
      <c r="J2" s="12"/>
      <c r="K2" s="5"/>
      <c r="L2" s="11"/>
      <c r="M2" s="12"/>
      <c r="N2" s="12"/>
      <c r="O2" s="12"/>
      <c r="P2" s="12"/>
    </row>
    <row r="3">
      <c r="A3" s="11" t="s">
        <v>22</v>
      </c>
      <c r="B3" s="12" t="s">
        <v>28</v>
      </c>
      <c r="C3" s="13" t="s">
        <v>32</v>
      </c>
      <c r="D3" s="13" t="s">
        <v>36</v>
      </c>
      <c r="E3" s="5"/>
      <c r="F3" s="11" t="s">
        <v>22</v>
      </c>
      <c r="G3" s="12" t="s">
        <v>38</v>
      </c>
      <c r="H3" s="12" t="s">
        <v>39</v>
      </c>
      <c r="I3" s="12" t="s">
        <v>40</v>
      </c>
      <c r="J3" s="12" t="s">
        <v>42</v>
      </c>
      <c r="K3" s="5"/>
      <c r="L3" s="11" t="s">
        <v>22</v>
      </c>
      <c r="M3" s="12" t="s">
        <v>45</v>
      </c>
      <c r="N3" s="12" t="s">
        <v>46</v>
      </c>
      <c r="O3" s="12" t="s">
        <v>48</v>
      </c>
      <c r="P3" s="12" t="s">
        <v>49</v>
      </c>
      <c r="R3" s="6" t="s">
        <v>30</v>
      </c>
    </row>
    <row r="4">
      <c r="A4" s="7">
        <v>15.0</v>
      </c>
      <c r="B4" s="15"/>
      <c r="C4" s="15"/>
      <c r="D4" s="15"/>
      <c r="F4" s="23">
        <v>15.0</v>
      </c>
      <c r="G4" s="17">
        <f t="shared" ref="G4:H4" si="1">627.509*($B5-$B10-$B11+C5-C10-C11)</f>
        <v>-28.13570732</v>
      </c>
      <c r="H4" s="17">
        <f t="shared" si="1"/>
        <v>-20.3985311</v>
      </c>
      <c r="I4" s="17">
        <f>627.509*(B5-B10-B11+((D5-D10-D11)*4^3-(C5-C10-C11)*3^3)/(4^3-3^3))</f>
        <v>-14.7524836</v>
      </c>
      <c r="J4" s="17">
        <f>627.509*(B5-B10-B11+((D5-D10-D11+0.5*((D6+D7)-(D8+D9)))*4^3-(C5-C10-C11+0.5*((C6+C7)-(C8+C9)))*3^3)/(4^3-3^3))</f>
        <v>-10.93087368</v>
      </c>
      <c r="L4" s="27">
        <v>15.0</v>
      </c>
      <c r="M4" s="17">
        <f>G4-R4</f>
        <v>-10.73570732</v>
      </c>
      <c r="N4" s="17">
        <f>H4-R4</f>
        <v>-2.998531103</v>
      </c>
      <c r="O4" s="17">
        <f>I4-R4</f>
        <v>2.647516403</v>
      </c>
      <c r="P4" s="17">
        <f>J4-R4</f>
        <v>6.469126323</v>
      </c>
      <c r="R4" s="17">
        <v>-17.4</v>
      </c>
      <c r="S4" s="29" t="s">
        <v>75</v>
      </c>
    </row>
    <row r="5">
      <c r="A5" s="17" t="s">
        <v>64</v>
      </c>
      <c r="B5" s="20">
        <v>-3675.21762705267</v>
      </c>
      <c r="C5" s="28">
        <v>-14.73248071812</v>
      </c>
      <c r="D5" s="28">
        <v>-16.29143238942</v>
      </c>
    </row>
    <row r="6">
      <c r="A6" s="17" t="s">
        <v>66</v>
      </c>
      <c r="B6" s="15"/>
      <c r="C6" s="28">
        <v>-11.92526600729</v>
      </c>
      <c r="D6" s="30">
        <v>-13.28710659105</v>
      </c>
    </row>
    <row r="7">
      <c r="A7" s="17" t="s">
        <v>68</v>
      </c>
      <c r="B7" s="15"/>
      <c r="C7" s="30">
        <v>-2.76390396025</v>
      </c>
      <c r="D7" s="30">
        <v>-2.95613927077</v>
      </c>
    </row>
    <row r="8">
      <c r="A8" s="17" t="s">
        <v>69</v>
      </c>
      <c r="B8" s="15"/>
      <c r="C8" s="28">
        <v>-11.93419331106</v>
      </c>
      <c r="D8" s="30">
        <v>-13.29656576103</v>
      </c>
      <c r="E8" s="4"/>
    </row>
    <row r="9">
      <c r="A9" s="17" t="s">
        <v>71</v>
      </c>
      <c r="B9" s="15"/>
      <c r="C9" s="30">
        <v>-2.76390396025</v>
      </c>
      <c r="D9" s="30">
        <v>-2.95748801718</v>
      </c>
    </row>
    <row r="10">
      <c r="A10" s="17" t="s">
        <v>72</v>
      </c>
      <c r="B10" s="20">
        <v>-3290.75936464477</v>
      </c>
      <c r="C10" s="28">
        <v>-11.90455273639</v>
      </c>
      <c r="D10" s="28">
        <v>-13.28355994673</v>
      </c>
    </row>
    <row r="11">
      <c r="A11" s="17" t="s">
        <v>73</v>
      </c>
      <c r="B11" s="20">
        <v>-384.47780834852</v>
      </c>
      <c r="C11" s="30">
        <v>-2.76354490361</v>
      </c>
      <c r="D11" s="30">
        <v>-2.95581934902</v>
      </c>
    </row>
    <row r="13">
      <c r="A13" s="8" t="s">
        <v>67</v>
      </c>
      <c r="B13" s="10"/>
      <c r="C13" s="10"/>
      <c r="D13" s="10"/>
      <c r="E13" s="10"/>
      <c r="F13" s="10"/>
      <c r="G13" s="10"/>
      <c r="H13" s="10"/>
    </row>
    <row r="14">
      <c r="A14" s="22" t="s">
        <v>77</v>
      </c>
      <c r="B14" s="12"/>
      <c r="C14" s="13"/>
      <c r="D14" s="13"/>
      <c r="E14" s="5"/>
      <c r="F14" s="11"/>
      <c r="G14" s="12"/>
      <c r="H14" s="12"/>
      <c r="I14" s="12"/>
      <c r="J14" s="12"/>
      <c r="K14" s="5"/>
      <c r="L14" s="11"/>
      <c r="M14" s="12"/>
      <c r="N14" s="12"/>
      <c r="O14" s="12"/>
      <c r="P14" s="12"/>
    </row>
    <row r="15">
      <c r="A15" s="11" t="s">
        <v>22</v>
      </c>
      <c r="B15" s="12" t="s">
        <v>28</v>
      </c>
      <c r="C15" s="13" t="s">
        <v>32</v>
      </c>
      <c r="D15" s="13" t="s">
        <v>36</v>
      </c>
      <c r="E15" s="5"/>
      <c r="F15" s="11" t="s">
        <v>22</v>
      </c>
      <c r="G15" s="12" t="s">
        <v>38</v>
      </c>
      <c r="H15" s="12" t="s">
        <v>39</v>
      </c>
      <c r="I15" s="12" t="s">
        <v>40</v>
      </c>
      <c r="J15" s="12" t="s">
        <v>42</v>
      </c>
      <c r="K15" s="5"/>
      <c r="L15" s="11" t="s">
        <v>22</v>
      </c>
      <c r="M15" s="12" t="s">
        <v>45</v>
      </c>
      <c r="N15" s="12" t="s">
        <v>46</v>
      </c>
      <c r="O15" s="12" t="s">
        <v>48</v>
      </c>
      <c r="P15" s="12" t="s">
        <v>49</v>
      </c>
      <c r="R15" s="6" t="s">
        <v>30</v>
      </c>
    </row>
    <row r="16">
      <c r="A16" s="7">
        <v>15.0</v>
      </c>
      <c r="B16" s="15"/>
      <c r="C16" s="15"/>
      <c r="D16" s="15"/>
      <c r="F16" s="23">
        <v>15.0</v>
      </c>
      <c r="G16" s="17">
        <f t="shared" ref="G16:H16" si="2">627.509*($B17-$B22-$B23+C17-C22-C23)</f>
        <v>-28.1224956</v>
      </c>
      <c r="H16" s="17">
        <f t="shared" si="2"/>
        <v>-20.38954551</v>
      </c>
      <c r="I16" s="17">
        <f>627.509*(B17-B22-B23+((D17-D22-D23)*4^3-(C17-C22-C23)*3^3)/(4^3-3^3))</f>
        <v>-14.74658192</v>
      </c>
      <c r="J16" s="17">
        <f>627.509*(B17-B22-B23+((D17-D22-D23+0.5*((D18+D19)-(D20+D21)))*4^3-(C17-C22-C23+0.5*((C18+C19)-(C20+C21)))*3^3)/(4^3-3^3))</f>
        <v>-10.92870341</v>
      </c>
      <c r="L16" s="27">
        <v>15.0</v>
      </c>
      <c r="M16" s="17">
        <f>G16-R16</f>
        <v>-10.7224956</v>
      </c>
      <c r="N16" s="17">
        <f>H16-R16</f>
        <v>-2.989545507</v>
      </c>
      <c r="O16" s="17">
        <f>I16-R16</f>
        <v>2.653418076</v>
      </c>
      <c r="P16" s="17">
        <f>J16-R16</f>
        <v>6.471296592</v>
      </c>
      <c r="R16" s="17">
        <v>-17.4</v>
      </c>
      <c r="S16" s="29" t="s">
        <v>75</v>
      </c>
    </row>
    <row r="17">
      <c r="A17" s="17" t="s">
        <v>64</v>
      </c>
      <c r="B17" s="20">
        <v>-3675.21762705267</v>
      </c>
      <c r="C17" s="28">
        <v>-14.73255130568</v>
      </c>
      <c r="D17" s="28">
        <v>-16.29152920691</v>
      </c>
    </row>
    <row r="18">
      <c r="A18" s="17" t="s">
        <v>66</v>
      </c>
      <c r="B18" s="15"/>
      <c r="C18" s="28">
        <v>-11.92535516497</v>
      </c>
      <c r="D18" s="28">
        <v>-13.28721587094</v>
      </c>
    </row>
    <row r="19">
      <c r="A19" s="17" t="s">
        <v>68</v>
      </c>
      <c r="B19" s="15"/>
      <c r="C19" s="20">
        <v>-2.76390396025</v>
      </c>
      <c r="D19" s="30">
        <v>-2.95613927077</v>
      </c>
    </row>
    <row r="20">
      <c r="A20" s="17" t="s">
        <v>69</v>
      </c>
      <c r="B20" s="15"/>
      <c r="C20" s="20">
        <v>-11.93426488239</v>
      </c>
      <c r="D20" s="28">
        <v>-13.29666074618</v>
      </c>
    </row>
    <row r="21">
      <c r="A21" s="17" t="s">
        <v>71</v>
      </c>
      <c r="B21" s="15"/>
      <c r="C21" s="20">
        <v>-2.76390396025</v>
      </c>
      <c r="D21" s="30">
        <v>-2.95748801718</v>
      </c>
    </row>
    <row r="22">
      <c r="A22" s="17" t="s">
        <v>72</v>
      </c>
      <c r="B22" s="20">
        <v>-3290.75936464477</v>
      </c>
      <c r="C22" s="20">
        <v>-11.90464437817</v>
      </c>
      <c r="D22" s="30">
        <v>-13.28367108369</v>
      </c>
    </row>
    <row r="23">
      <c r="A23" s="17" t="s">
        <v>73</v>
      </c>
      <c r="B23" s="20">
        <v>-384.47780834852</v>
      </c>
      <c r="C23" s="20">
        <v>-2.76354490361</v>
      </c>
      <c r="D23" s="30">
        <v>-2.95581934902</v>
      </c>
    </row>
    <row r="25">
      <c r="A25" s="31" t="s">
        <v>78</v>
      </c>
      <c r="B25" s="10"/>
      <c r="C25" s="10"/>
      <c r="D25" s="10"/>
      <c r="E25" s="10"/>
      <c r="F25" s="10"/>
      <c r="G25" s="10"/>
      <c r="H25" s="10"/>
    </row>
    <row r="26">
      <c r="A26" s="22" t="s">
        <v>70</v>
      </c>
      <c r="B26" s="12"/>
      <c r="C26" s="13"/>
      <c r="D26" s="13"/>
      <c r="E26" s="5"/>
      <c r="F26" s="11"/>
      <c r="G26" s="12"/>
      <c r="H26" s="12"/>
      <c r="I26" s="12"/>
      <c r="J26" s="12"/>
      <c r="K26" s="5"/>
      <c r="L26" s="11"/>
      <c r="M26" s="12"/>
      <c r="N26" s="12"/>
      <c r="O26" s="12"/>
      <c r="P26" s="12"/>
    </row>
    <row r="27">
      <c r="A27" s="11" t="s">
        <v>22</v>
      </c>
      <c r="B27" s="12" t="s">
        <v>28</v>
      </c>
      <c r="C27" s="32" t="s">
        <v>79</v>
      </c>
      <c r="D27" s="32" t="s">
        <v>80</v>
      </c>
      <c r="E27" s="5"/>
      <c r="F27" s="11" t="s">
        <v>22</v>
      </c>
      <c r="G27" s="12" t="s">
        <v>38</v>
      </c>
      <c r="H27" s="12" t="s">
        <v>39</v>
      </c>
      <c r="I27" s="12" t="s">
        <v>40</v>
      </c>
      <c r="J27" s="12" t="s">
        <v>42</v>
      </c>
      <c r="K27" s="5"/>
      <c r="L27" s="11" t="s">
        <v>22</v>
      </c>
      <c r="M27" s="12" t="s">
        <v>45</v>
      </c>
      <c r="N27" s="12" t="s">
        <v>46</v>
      </c>
      <c r="O27" s="12" t="s">
        <v>48</v>
      </c>
      <c r="P27" s="12" t="s">
        <v>49</v>
      </c>
      <c r="R27" s="6" t="s">
        <v>30</v>
      </c>
    </row>
    <row r="28">
      <c r="A28" s="7">
        <v>15.0</v>
      </c>
      <c r="B28" s="15"/>
      <c r="C28" s="15"/>
      <c r="D28" s="15"/>
      <c r="F28" s="23">
        <v>15.0</v>
      </c>
      <c r="G28" s="17">
        <f t="shared" ref="G28:H28" si="3">627.509*($B29-$B34-$B35+C29-C34-C35)</f>
        <v>-7378.284158</v>
      </c>
      <c r="H28" s="17">
        <f t="shared" si="3"/>
        <v>-8225.35418</v>
      </c>
      <c r="I28" s="17">
        <f>627.509*(B29-B34-B35+((D29-D34-D35)*4^3-(C29-C34-C35)*3^3)/(4^3-3^3))</f>
        <v>-8843.486359</v>
      </c>
      <c r="J28" s="17">
        <f>627.509*(B29-B34-B35+((D29-D34-D35+0.5*((D30+D31)-(D32+D33)))*4^3-(C29-C34-C35+0.5*((C30+C31)-(C32+C33)))*3^3)/(4^3-3^3))</f>
        <v>-8845.38034</v>
      </c>
      <c r="L28" s="27">
        <v>15.0</v>
      </c>
      <c r="M28" s="17">
        <f>G28-R28</f>
        <v>-7360.884158</v>
      </c>
      <c r="N28" s="17">
        <f>H28-R28</f>
        <v>-8207.95418</v>
      </c>
      <c r="O28" s="17">
        <f>I28-R28</f>
        <v>-8826.086359</v>
      </c>
      <c r="P28" s="17">
        <f>J28-R28</f>
        <v>-8827.98034</v>
      </c>
      <c r="R28" s="17">
        <v>-17.4</v>
      </c>
      <c r="S28" s="29" t="s">
        <v>75</v>
      </c>
    </row>
    <row r="29">
      <c r="A29" s="17" t="s">
        <v>64</v>
      </c>
      <c r="B29" s="20">
        <v>-3675.36608300336</v>
      </c>
      <c r="C29" s="28">
        <v>-14.46901646438</v>
      </c>
      <c r="D29" s="28">
        <v>-16.00819287073</v>
      </c>
    </row>
    <row r="30">
      <c r="A30" s="17" t="s">
        <v>66</v>
      </c>
      <c r="B30" s="15"/>
      <c r="C30" s="34">
        <v>-11.73427518726</v>
      </c>
      <c r="D30" s="20"/>
    </row>
    <row r="31">
      <c r="A31" s="17" t="s">
        <v>68</v>
      </c>
      <c r="B31" s="15"/>
      <c r="C31" s="28">
        <v>-2.69305397479</v>
      </c>
      <c r="D31" s="20">
        <v>-2.88228602401</v>
      </c>
    </row>
    <row r="32">
      <c r="A32" s="17" t="s">
        <v>69</v>
      </c>
      <c r="B32" s="15"/>
      <c r="C32" s="28">
        <v>-11.74299763284</v>
      </c>
      <c r="D32" s="20"/>
      <c r="E32" s="4"/>
    </row>
    <row r="33">
      <c r="A33" s="17" t="s">
        <v>71</v>
      </c>
      <c r="B33" s="15"/>
      <c r="C33" s="20">
        <v>-2.69565256949</v>
      </c>
      <c r="D33" s="20">
        <v>-2.88357223262</v>
      </c>
    </row>
    <row r="34">
      <c r="A34" s="17" t="s">
        <v>72</v>
      </c>
      <c r="B34" s="20">
        <v>-3290.87405571436</v>
      </c>
      <c r="C34" s="20"/>
      <c r="D34" s="28"/>
    </row>
    <row r="35">
      <c r="A35" s="17" t="s">
        <v>73</v>
      </c>
      <c r="B35" s="20">
        <v>-384.51022813655</v>
      </c>
      <c r="C35" s="20">
        <v>-2.69276249225</v>
      </c>
      <c r="D35" s="20">
        <v>-2.8820458735</v>
      </c>
    </row>
    <row r="37">
      <c r="A37" s="31" t="s">
        <v>78</v>
      </c>
      <c r="B37" s="10"/>
      <c r="C37" s="10"/>
      <c r="D37" s="10"/>
      <c r="E37" s="10"/>
      <c r="F37" s="10"/>
      <c r="G37" s="10"/>
      <c r="H37" s="10"/>
    </row>
    <row r="38">
      <c r="A38" s="22" t="s">
        <v>77</v>
      </c>
      <c r="B38" s="12"/>
      <c r="C38" s="13"/>
      <c r="D38" s="13"/>
      <c r="E38" s="5"/>
      <c r="F38" s="11"/>
      <c r="G38" s="12"/>
      <c r="H38" s="12"/>
      <c r="I38" s="12"/>
      <c r="J38" s="12"/>
      <c r="K38" s="5"/>
      <c r="L38" s="11"/>
      <c r="M38" s="12"/>
      <c r="N38" s="12"/>
      <c r="O38" s="12"/>
      <c r="P38" s="12"/>
    </row>
    <row r="39">
      <c r="A39" s="11" t="s">
        <v>22</v>
      </c>
      <c r="B39" s="12" t="s">
        <v>28</v>
      </c>
      <c r="C39" s="32" t="s">
        <v>79</v>
      </c>
      <c r="D39" s="32" t="s">
        <v>80</v>
      </c>
      <c r="E39" s="5"/>
      <c r="F39" s="11" t="s">
        <v>22</v>
      </c>
      <c r="G39" s="12" t="s">
        <v>38</v>
      </c>
      <c r="H39" s="12" t="s">
        <v>39</v>
      </c>
      <c r="I39" s="12" t="s">
        <v>40</v>
      </c>
      <c r="J39" s="12" t="s">
        <v>42</v>
      </c>
      <c r="K39" s="5"/>
      <c r="L39" s="11" t="s">
        <v>22</v>
      </c>
      <c r="M39" s="12" t="s">
        <v>45</v>
      </c>
      <c r="N39" s="12" t="s">
        <v>46</v>
      </c>
      <c r="O39" s="12" t="s">
        <v>48</v>
      </c>
      <c r="P39" s="12" t="s">
        <v>49</v>
      </c>
      <c r="R39" s="6" t="s">
        <v>30</v>
      </c>
    </row>
    <row r="40">
      <c r="A40" s="7">
        <v>15.0</v>
      </c>
      <c r="B40" s="15"/>
      <c r="C40" s="15"/>
      <c r="D40" s="15"/>
      <c r="F40" s="23">
        <v>15.0</v>
      </c>
      <c r="G40" s="17">
        <f t="shared" ref="G40:H40" si="4">627.509*($B41-$B46-$B47+C41-C46-C47)</f>
        <v>9062.005537</v>
      </c>
      <c r="H40" s="17">
        <f t="shared" si="4"/>
        <v>10025.38773</v>
      </c>
      <c r="I40" s="17">
        <f>627.509*(B41-B46-B47+((D41-D46-D47)*4^3-(C41-C46-C47)*3^3)/(4^3-3^3))</f>
        <v>10728.39637</v>
      </c>
      <c r="J40" s="17">
        <f>627.509*(B41-B46-B47+((D41-D46-D47+0.5*((D42+D43)-(D44+D45)))*4^3-(C41-C46-C47+0.5*((C42+C43)-(C44+C45)))*3^3)/(4^3-3^3))</f>
        <v>10728.49944</v>
      </c>
      <c r="L40" s="27">
        <v>15.0</v>
      </c>
      <c r="M40" s="17">
        <f>G40-R40</f>
        <v>9079.405537</v>
      </c>
      <c r="N40" s="17">
        <f>H40-R40</f>
        <v>10042.78773</v>
      </c>
      <c r="O40" s="17">
        <f>I40-R40</f>
        <v>10745.79637</v>
      </c>
      <c r="P40" s="17">
        <f>J40-R40</f>
        <v>10745.89944</v>
      </c>
      <c r="R40" s="17">
        <v>-17.4</v>
      </c>
      <c r="S40" s="29" t="s">
        <v>75</v>
      </c>
    </row>
    <row r="41">
      <c r="A41" s="17" t="s">
        <v>64</v>
      </c>
      <c r="B41" s="20">
        <v>-3675.36608300336</v>
      </c>
      <c r="C41" s="28"/>
      <c r="D41" s="28"/>
    </row>
    <row r="42">
      <c r="A42" s="17" t="s">
        <v>66</v>
      </c>
      <c r="B42" s="15"/>
      <c r="C42" s="28"/>
      <c r="D42" s="28"/>
    </row>
    <row r="43">
      <c r="A43" s="17" t="s">
        <v>68</v>
      </c>
      <c r="B43" s="15"/>
      <c r="C43" s="28">
        <v>-2.69305397479</v>
      </c>
      <c r="D43" s="20">
        <v>-2.88228602401</v>
      </c>
    </row>
    <row r="44">
      <c r="A44" s="17" t="s">
        <v>69</v>
      </c>
      <c r="B44" s="15"/>
      <c r="C44" s="20"/>
      <c r="D44" s="28"/>
    </row>
    <row r="45">
      <c r="A45" s="17" t="s">
        <v>71</v>
      </c>
      <c r="B45" s="15"/>
      <c r="C45" s="20">
        <v>-2.69565256949</v>
      </c>
      <c r="D45" s="20">
        <v>-2.88357223262</v>
      </c>
    </row>
    <row r="46">
      <c r="A46" s="17" t="s">
        <v>72</v>
      </c>
      <c r="B46" s="20">
        <v>-3290.87405571436</v>
      </c>
      <c r="C46" s="28">
        <v>-11.73027262107</v>
      </c>
      <c r="D46" s="30">
        <v>-13.07623765491</v>
      </c>
    </row>
    <row r="47">
      <c r="A47" s="17" t="s">
        <v>73</v>
      </c>
      <c r="B47" s="20">
        <v>-384.51022813655</v>
      </c>
      <c r="C47" s="20">
        <v>-2.69276249225</v>
      </c>
      <c r="D47" s="20">
        <v>-2.8820458735</v>
      </c>
    </row>
  </sheetData>
  <drawing r:id="rId1"/>
</worksheet>
</file>