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o/Dropbox (MIT)/MVH_Lab/brq/BD354/"/>
    </mc:Choice>
  </mc:AlternateContent>
  <xr:revisionPtr revIDLastSave="0" documentId="13_ncr:1_{D5DEAC81-9016-D147-87ED-1F9FFDBA53E6}" xr6:coauthVersionLast="47" xr6:coauthVersionMax="47" xr10:uidLastSave="{00000000-0000-0000-0000-000000000000}"/>
  <bookViews>
    <workbookView xWindow="3320" yWindow="4040" windowWidth="31740" windowHeight="20500" xr2:uid="{5357FB08-A968-A24A-B27A-B718E993CE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I45" i="1" s="1"/>
  <c r="H45" i="1" s="1"/>
  <c r="F14" i="2" l="1"/>
  <c r="F15" i="2"/>
  <c r="F13" i="2"/>
  <c r="C15" i="2"/>
  <c r="E15" i="2"/>
  <c r="E5" i="2"/>
  <c r="E13" i="2"/>
  <c r="E14" i="2"/>
  <c r="E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" i="1"/>
</calcChain>
</file>

<file path=xl/sharedStrings.xml><?xml version="1.0" encoding="utf-8"?>
<sst xmlns="http://schemas.openxmlformats.org/spreadsheetml/2006/main" count="245" uniqueCount="55">
  <si>
    <t>Sample num</t>
  </si>
  <si>
    <t>Tx</t>
  </si>
  <si>
    <t>Antibody</t>
  </si>
  <si>
    <t>Fraction</t>
  </si>
  <si>
    <t>Cell number</t>
  </si>
  <si>
    <t>P7</t>
  </si>
  <si>
    <t>P5</t>
  </si>
  <si>
    <t>hash</t>
  </si>
  <si>
    <t>HU</t>
  </si>
  <si>
    <t>DMSO</t>
  </si>
  <si>
    <t>CD11b</t>
  </si>
  <si>
    <t>Replicate</t>
  </si>
  <si>
    <t>APH</t>
  </si>
  <si>
    <t>E2wd</t>
  </si>
  <si>
    <t>Day0</t>
  </si>
  <si>
    <t>all</t>
  </si>
  <si>
    <t>low</t>
  </si>
  <si>
    <t>high</t>
  </si>
  <si>
    <t>GFP</t>
  </si>
  <si>
    <t>Per sample</t>
  </si>
  <si>
    <t>gDNA</t>
  </si>
  <si>
    <t>water</t>
  </si>
  <si>
    <t>p5</t>
  </si>
  <si>
    <t>p7</t>
  </si>
  <si>
    <t>2X Q5</t>
  </si>
  <si>
    <t>x8</t>
  </si>
  <si>
    <t xml:space="preserve">total: </t>
  </si>
  <si>
    <t>*samples range between 160 and 200ul</t>
  </si>
  <si>
    <t>There are seven P5's, each with six P7's</t>
  </si>
  <si>
    <t>x6.5</t>
  </si>
  <si>
    <t>AGGCTATA</t>
  </si>
  <si>
    <t>GCCTCTAT</t>
  </si>
  <si>
    <t>AGGATAGG</t>
  </si>
  <si>
    <t>TCAGAGCC</t>
  </si>
  <si>
    <t>CTTCGCCT</t>
  </si>
  <si>
    <t>TAAGATTA</t>
  </si>
  <si>
    <t>ACGTCCTG</t>
  </si>
  <si>
    <t>ATTACTCG</t>
  </si>
  <si>
    <t>TCCGGAGA</t>
  </si>
  <si>
    <t>CGCTCATT</t>
  </si>
  <si>
    <t>GAGATTCC</t>
  </si>
  <si>
    <t>ATTCAGAA</t>
  </si>
  <si>
    <t>GAATTCGT</t>
  </si>
  <si>
    <t>index 1 (P7)</t>
  </si>
  <si>
    <t>index 2 (P5)</t>
  </si>
  <si>
    <t>Nanodrop 1:10</t>
  </si>
  <si>
    <t>ul</t>
  </si>
  <si>
    <t>nM</t>
  </si>
  <si>
    <t>Conversion from nanodrop to nM</t>
  </si>
  <si>
    <t>nanodrop</t>
  </si>
  <si>
    <t>Pool</t>
  </si>
  <si>
    <t>ng/ul</t>
  </si>
  <si>
    <t>Converted</t>
  </si>
  <si>
    <t>to nM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</si>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</sst>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2" fillId="0" borderId="0" xfId="0" applyFont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619422572178473E-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Sheet1!$R$5:$R$10</c:f>
              <c:numCache>
                <c:formatCode>General</c:formatCode>
                <c:ptCount val="6"/>
                <c:pt idx="0">
                  <c:v>18.600000000000001</c:v>
                </c:pt>
                <c:pt idx="1">
                  <c:v>16.399999999999999</c:v>
                </c:pt>
                <c:pt idx="2">
                  <c:v>18.2</c:v>
                </c:pt>
                <c:pt idx="3">
                  <c:v>16.5</c:v>
                </c:pt>
                <c:pt idx="4">
                  <c:v>20.2</c:v>
                </c:pt>
                <c:pt idx="5">
                  <c:v>23</c:v>
                </c:pt>
              </c:numCache>
            </c:numRef>
          </c:xVal>
          <c:yVal>
            <c:numRef>
              <c:f>Sheet1!$S$5:$S$10</c:f>
              <c:numCache>
                <c:formatCode>0.0</c:formatCode>
                <c:ptCount val="6"/>
                <c:pt idx="0">
                  <c:v>25.2</c:v>
                </c:pt>
                <c:pt idx="1">
                  <c:v>21.7</c:v>
                </c:pt>
                <c:pt idx="2">
                  <c:v>30.2</c:v>
                </c:pt>
                <c:pt idx="3">
                  <c:v>33.299999999999997</c:v>
                </c:pt>
                <c:pt idx="4">
                  <c:v>36.9</c:v>
                </c:pt>
                <c:pt idx="5">
                  <c:v>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3-E345-AF83-C18127B2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12239"/>
        <c:axId val="536486192"/>
      </c:scatterChart>
      <c:valAx>
        <c:axId val="1594612239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6192"/>
        <c:crosses val="autoZero"/>
        <c:crossBetween val="midCat"/>
      </c:valAx>
      <c:valAx>
        <c:axId val="5364861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1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482128</xdr:colOff>
      <xdr:row>3</xdr:row>
      <xdr:rowOff>145344</xdr:rowOff>
    </xdr:from>
    <xdr:to>
      <xdr:col>22</xdr:col>
      <xdr:colOff>351601</xdr:colOff>
      <xdr:row>11</xdr:row>
      <xdr:rowOff>164629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3A44A-42FC-D915-6DCB-008EAC1B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F319-2623-6640-801D-982746D32192}">
  <sheetPr>
    <pageSetUpPr fitToPage="1"/>
  </sheetPr>
  <dimension ref="A1:S48"/>
  <sheetViews>
    <sheetView tabSelected="1" zoomScale="108" zoomScaleNormal="125" workbookViewId="0">
      <selection activeCell="P2" sqref="O1:P43"/>
    </sheetView>
  </sheetViews>
  <sheetFormatPr baseColWidth="10" defaultRowHeight="16" x14ac:dyDescent="0.2"/>
  <cols>
    <col min="1" max="5" width="10.83203125" style="1"/>
    <col min="6" max="6" width="33.1640625" style="1" customWidth="1"/>
    <col min="7" max="8" width="10.83203125" style="1"/>
    <col min="9" max="9" width="12.6640625" style="5" bestFit="1" customWidth="1"/>
    <col min="10" max="10" width="12.6640625" style="5" customWidth="1"/>
    <col min="11" max="13" width="10.83203125" style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54</v>
      </c>
      <c r="G1" s="1" t="s">
        <v>4</v>
      </c>
      <c r="H1" s="1" t="s">
        <v>45</v>
      </c>
      <c r="I1" s="5" t="s">
        <v>46</v>
      </c>
      <c r="J1" s="5" t="s">
        <v>47</v>
      </c>
      <c r="K1" s="2" t="s">
        <v>6</v>
      </c>
      <c r="L1" s="2" t="s">
        <v>5</v>
      </c>
      <c r="M1" s="1" t="s">
        <v>7</v>
      </c>
      <c r="O1" s="3" t="s">
        <v>43</v>
      </c>
      <c r="P1" s="3" t="s">
        <v>44</v>
      </c>
    </row>
    <row r="2" spans="1:19" x14ac:dyDescent="0.2">
      <c r="A2" s="1">
        <v>1</v>
      </c>
      <c r="B2" s="1" t="s">
        <v>9</v>
      </c>
      <c r="C2" s="1" t="s">
        <v>10</v>
      </c>
      <c r="D2" s="1" t="s">
        <v>16</v>
      </c>
      <c r="E2" s="1">
        <v>1</v>
      </c>
      <c r="F2" s="1" t="str">
        <f>_xlfn.CONCAT("BD354","_",B2,"_",C2,"_",D2,"_rep",E2)</f>
        <v>BD354_DMSO_CD11b_low_rep1</v>
      </c>
      <c r="H2" s="1">
        <v>21.5</v>
      </c>
      <c r="I2" s="5">
        <f>100/H2</f>
        <v>4.6511627906976747</v>
      </c>
      <c r="K2" s="1">
        <v>1</v>
      </c>
      <c r="L2" s="1">
        <v>1</v>
      </c>
      <c r="M2" s="1">
        <f t="shared" ref="M2:M43" si="0">10*K2+L2</f>
        <v>11</v>
      </c>
      <c r="O2" s="4" t="s">
        <v>37</v>
      </c>
      <c r="P2" s="4" t="s">
        <v>30</v>
      </c>
    </row>
    <row r="3" spans="1:19" x14ac:dyDescent="0.2">
      <c r="A3" s="1">
        <v>2</v>
      </c>
      <c r="B3" s="1" t="s">
        <v>9</v>
      </c>
      <c r="C3" s="1" t="s">
        <v>10</v>
      </c>
      <c r="D3" s="1" t="s">
        <v>17</v>
      </c>
      <c r="E3" s="1">
        <v>1</v>
      </c>
      <c r="F3" s="1" t="str">
        <f t="shared" ref="F3:F43" si="1">_xlfn.CONCAT("BD354","_",B3,"_",C3,"_",D3,"_rep",E3)</f>
        <v>BD354_DMSO_CD11b_high_rep1</v>
      </c>
      <c r="H3" s="1">
        <v>18.600000000000001</v>
      </c>
      <c r="I3" s="5">
        <f t="shared" ref="I3:I7" si="2">100/H3</f>
        <v>5.376344086021505</v>
      </c>
      <c r="J3" s="5">
        <v>25.2</v>
      </c>
      <c r="K3" s="1">
        <v>2</v>
      </c>
      <c r="L3" s="1">
        <v>2</v>
      </c>
      <c r="M3" s="1">
        <f t="shared" si="0"/>
        <v>22</v>
      </c>
      <c r="O3" s="4" t="s">
        <v>38</v>
      </c>
      <c r="P3" s="4" t="s">
        <v>31</v>
      </c>
      <c r="R3" t="s">
        <v>48</v>
      </c>
    </row>
    <row r="4" spans="1:19" x14ac:dyDescent="0.2">
      <c r="A4" s="1">
        <v>3</v>
      </c>
      <c r="B4" s="1" t="s">
        <v>9</v>
      </c>
      <c r="C4" s="1" t="s">
        <v>10</v>
      </c>
      <c r="D4" s="1" t="s">
        <v>16</v>
      </c>
      <c r="E4" s="1">
        <v>2</v>
      </c>
      <c r="F4" s="1" t="str">
        <f t="shared" si="1"/>
        <v>BD354_DMSO_CD11b_low_rep2</v>
      </c>
      <c r="H4" s="1">
        <v>12.5</v>
      </c>
      <c r="I4" s="5">
        <f t="shared" si="2"/>
        <v>8</v>
      </c>
      <c r="K4" s="1">
        <v>3</v>
      </c>
      <c r="L4" s="1">
        <v>3</v>
      </c>
      <c r="M4" s="1">
        <f t="shared" si="0"/>
        <v>33</v>
      </c>
      <c r="O4" s="4" t="s">
        <v>39</v>
      </c>
      <c r="P4" s="4" t="s">
        <v>32</v>
      </c>
      <c r="R4" t="s">
        <v>49</v>
      </c>
      <c r="S4" t="s">
        <v>47</v>
      </c>
    </row>
    <row r="5" spans="1:19" x14ac:dyDescent="0.2">
      <c r="A5" s="1">
        <v>4</v>
      </c>
      <c r="B5" s="1" t="s">
        <v>9</v>
      </c>
      <c r="C5" s="1" t="s">
        <v>10</v>
      </c>
      <c r="D5" s="1" t="s">
        <v>17</v>
      </c>
      <c r="E5" s="1">
        <v>2</v>
      </c>
      <c r="F5" s="1" t="str">
        <f t="shared" si="1"/>
        <v>BD354_DMSO_CD11b_high_rep2</v>
      </c>
      <c r="H5" s="1">
        <v>16</v>
      </c>
      <c r="I5" s="5">
        <f t="shared" si="2"/>
        <v>6.25</v>
      </c>
      <c r="K5" s="1">
        <v>4</v>
      </c>
      <c r="L5" s="1">
        <v>4</v>
      </c>
      <c r="M5" s="1">
        <f t="shared" si="0"/>
        <v>44</v>
      </c>
      <c r="O5" s="4" t="s">
        <v>40</v>
      </c>
      <c r="P5" s="4" t="s">
        <v>33</v>
      </c>
      <c r="R5" s="1">
        <v>18.600000000000001</v>
      </c>
      <c r="S5" s="5">
        <v>25.2</v>
      </c>
    </row>
    <row r="6" spans="1:19" x14ac:dyDescent="0.2">
      <c r="A6" s="1">
        <v>5</v>
      </c>
      <c r="B6" s="1" t="s">
        <v>9</v>
      </c>
      <c r="C6" s="1" t="s">
        <v>18</v>
      </c>
      <c r="D6" s="1" t="s">
        <v>16</v>
      </c>
      <c r="E6" s="1">
        <v>1</v>
      </c>
      <c r="F6" s="1" t="str">
        <f t="shared" si="1"/>
        <v>BD354_DMSO_GFP_low_rep1</v>
      </c>
      <c r="H6" s="1">
        <v>15.3</v>
      </c>
      <c r="I6" s="5">
        <f t="shared" si="2"/>
        <v>6.5359477124183005</v>
      </c>
      <c r="K6" s="1">
        <v>5</v>
      </c>
      <c r="L6" s="1">
        <v>5</v>
      </c>
      <c r="M6" s="1">
        <f t="shared" si="0"/>
        <v>55</v>
      </c>
      <c r="O6" s="4" t="s">
        <v>41</v>
      </c>
      <c r="P6" s="4" t="s">
        <v>34</v>
      </c>
      <c r="R6" s="1">
        <v>16.399999999999999</v>
      </c>
      <c r="S6" s="5">
        <v>21.7</v>
      </c>
    </row>
    <row r="7" spans="1:19" x14ac:dyDescent="0.2">
      <c r="A7" s="1">
        <v>6</v>
      </c>
      <c r="B7" s="1" t="s">
        <v>9</v>
      </c>
      <c r="C7" s="1" t="s">
        <v>18</v>
      </c>
      <c r="D7" s="1" t="s">
        <v>17</v>
      </c>
      <c r="E7" s="1">
        <v>1</v>
      </c>
      <c r="F7" s="1" t="str">
        <f t="shared" si="1"/>
        <v>BD354_DMSO_GFP_high_rep1</v>
      </c>
      <c r="H7" s="1">
        <v>12.4</v>
      </c>
      <c r="I7" s="5">
        <f t="shared" si="2"/>
        <v>8.064516129032258</v>
      </c>
      <c r="K7" s="1">
        <v>6</v>
      </c>
      <c r="L7" s="1">
        <v>6</v>
      </c>
      <c r="M7" s="1">
        <f t="shared" si="0"/>
        <v>66</v>
      </c>
      <c r="O7" s="4" t="s">
        <v>42</v>
      </c>
      <c r="P7" s="4" t="s">
        <v>35</v>
      </c>
      <c r="R7" s="1">
        <v>18.2</v>
      </c>
      <c r="S7" s="5">
        <v>30.2</v>
      </c>
    </row>
    <row r="8" spans="1:19" x14ac:dyDescent="0.2">
      <c r="A8" s="1">
        <v>7</v>
      </c>
      <c r="B8" s="1" t="s">
        <v>9</v>
      </c>
      <c r="C8" s="1" t="s">
        <v>18</v>
      </c>
      <c r="D8" s="1" t="s">
        <v>16</v>
      </c>
      <c r="E8" s="1">
        <v>2</v>
      </c>
      <c r="F8" s="1" t="str">
        <f t="shared" si="1"/>
        <v>BD354_DMSO_GFP_low_rep2</v>
      </c>
      <c r="H8" s="1">
        <v>9.1999999999999993</v>
      </c>
      <c r="I8" s="5">
        <f t="shared" ref="I8:I43" si="3">100/H8</f>
        <v>10.869565217391305</v>
      </c>
      <c r="K8" s="1">
        <v>7</v>
      </c>
      <c r="L8" s="1">
        <v>1</v>
      </c>
      <c r="M8" s="1">
        <f t="shared" si="0"/>
        <v>71</v>
      </c>
      <c r="O8" s="4" t="s">
        <v>37</v>
      </c>
      <c r="P8" s="4" t="s">
        <v>36</v>
      </c>
      <c r="R8" s="1">
        <v>16.5</v>
      </c>
      <c r="S8" s="5">
        <v>33.299999999999997</v>
      </c>
    </row>
    <row r="9" spans="1:19" x14ac:dyDescent="0.2">
      <c r="A9" s="1">
        <v>8</v>
      </c>
      <c r="B9" s="1" t="s">
        <v>9</v>
      </c>
      <c r="C9" s="1" t="s">
        <v>18</v>
      </c>
      <c r="D9" s="1" t="s">
        <v>17</v>
      </c>
      <c r="E9" s="1">
        <v>2</v>
      </c>
      <c r="F9" s="1" t="str">
        <f t="shared" si="1"/>
        <v>BD354_DMSO_GFP_high_rep2</v>
      </c>
      <c r="H9" s="1">
        <v>17.7</v>
      </c>
      <c r="I9" s="5">
        <f t="shared" si="3"/>
        <v>5.6497175141242941</v>
      </c>
      <c r="K9" s="1">
        <v>1</v>
      </c>
      <c r="L9" s="1">
        <v>2</v>
      </c>
      <c r="M9" s="1">
        <f t="shared" si="0"/>
        <v>12</v>
      </c>
      <c r="O9" s="4" t="s">
        <v>38</v>
      </c>
      <c r="P9" s="4" t="s">
        <v>30</v>
      </c>
      <c r="R9" s="1">
        <v>20.2</v>
      </c>
      <c r="S9" s="5">
        <v>36.9</v>
      </c>
    </row>
    <row r="10" spans="1:19" x14ac:dyDescent="0.2">
      <c r="A10" s="1">
        <v>9</v>
      </c>
      <c r="B10" s="1" t="s">
        <v>8</v>
      </c>
      <c r="C10" s="1" t="s">
        <v>10</v>
      </c>
      <c r="D10" s="1" t="s">
        <v>16</v>
      </c>
      <c r="E10" s="1">
        <v>1</v>
      </c>
      <c r="F10" s="1" t="str">
        <f t="shared" si="1"/>
        <v>BD354_HU_CD11b_low_rep1</v>
      </c>
      <c r="H10" s="1">
        <v>13.5</v>
      </c>
      <c r="I10" s="5">
        <f t="shared" si="3"/>
        <v>7.4074074074074074</v>
      </c>
      <c r="K10" s="1">
        <v>2</v>
      </c>
      <c r="L10" s="1">
        <v>3</v>
      </c>
      <c r="M10" s="1">
        <f t="shared" si="0"/>
        <v>23</v>
      </c>
      <c r="O10" s="4" t="s">
        <v>39</v>
      </c>
      <c r="P10" s="4" t="s">
        <v>31</v>
      </c>
      <c r="R10" s="1">
        <v>23</v>
      </c>
      <c r="S10" s="5">
        <v>33.6</v>
      </c>
    </row>
    <row r="11" spans="1:19" x14ac:dyDescent="0.2">
      <c r="A11" s="1">
        <v>10</v>
      </c>
      <c r="B11" s="1" t="s">
        <v>8</v>
      </c>
      <c r="C11" s="1" t="s">
        <v>10</v>
      </c>
      <c r="D11" s="1" t="s">
        <v>17</v>
      </c>
      <c r="E11" s="1">
        <v>1</v>
      </c>
      <c r="F11" s="1" t="str">
        <f t="shared" si="1"/>
        <v>BD354_HU_CD11b_high_rep1</v>
      </c>
      <c r="H11" s="1">
        <v>16.399999999999999</v>
      </c>
      <c r="I11" s="5">
        <f t="shared" si="3"/>
        <v>6.0975609756097562</v>
      </c>
      <c r="J11" s="5">
        <v>21.7</v>
      </c>
      <c r="K11" s="1">
        <v>3</v>
      </c>
      <c r="L11" s="1">
        <v>4</v>
      </c>
      <c r="M11" s="1">
        <f t="shared" si="0"/>
        <v>34</v>
      </c>
      <c r="O11" s="4" t="s">
        <v>40</v>
      </c>
      <c r="P11" s="4" t="s">
        <v>32</v>
      </c>
    </row>
    <row r="12" spans="1:19" x14ac:dyDescent="0.2">
      <c r="A12" s="1">
        <v>11</v>
      </c>
      <c r="B12" s="1" t="s">
        <v>8</v>
      </c>
      <c r="C12" s="1" t="s">
        <v>10</v>
      </c>
      <c r="D12" s="1" t="s">
        <v>16</v>
      </c>
      <c r="E12" s="1">
        <v>2</v>
      </c>
      <c r="F12" s="1" t="str">
        <f t="shared" si="1"/>
        <v>BD354_HU_CD11b_low_rep2</v>
      </c>
      <c r="H12" s="1">
        <v>12.2</v>
      </c>
      <c r="I12" s="5">
        <f t="shared" si="3"/>
        <v>8.1967213114754109</v>
      </c>
      <c r="K12" s="1">
        <v>4</v>
      </c>
      <c r="L12" s="1">
        <v>5</v>
      </c>
      <c r="M12" s="1">
        <f t="shared" si="0"/>
        <v>45</v>
      </c>
      <c r="O12" s="4" t="s">
        <v>41</v>
      </c>
      <c r="P12" s="4" t="s">
        <v>33</v>
      </c>
    </row>
    <row r="13" spans="1:19" x14ac:dyDescent="0.2">
      <c r="A13" s="1">
        <v>12</v>
      </c>
      <c r="B13" s="1" t="s">
        <v>8</v>
      </c>
      <c r="C13" s="1" t="s">
        <v>10</v>
      </c>
      <c r="D13" s="1" t="s">
        <v>17</v>
      </c>
      <c r="E13" s="1">
        <v>2</v>
      </c>
      <c r="F13" s="1" t="str">
        <f t="shared" si="1"/>
        <v>BD354_HU_CD11b_high_rep2</v>
      </c>
      <c r="H13" s="1">
        <v>15.8</v>
      </c>
      <c r="I13" s="5">
        <f t="shared" si="3"/>
        <v>6.3291139240506329</v>
      </c>
      <c r="K13" s="1">
        <v>5</v>
      </c>
      <c r="L13" s="1">
        <v>6</v>
      </c>
      <c r="M13" s="1">
        <f t="shared" si="0"/>
        <v>56</v>
      </c>
      <c r="O13" s="4" t="s">
        <v>42</v>
      </c>
      <c r="P13" s="4" t="s">
        <v>34</v>
      </c>
    </row>
    <row r="14" spans="1:19" x14ac:dyDescent="0.2">
      <c r="A14" s="1">
        <v>13</v>
      </c>
      <c r="B14" s="1" t="s">
        <v>8</v>
      </c>
      <c r="C14" s="1" t="s">
        <v>18</v>
      </c>
      <c r="D14" s="1" t="s">
        <v>16</v>
      </c>
      <c r="E14" s="1">
        <v>1</v>
      </c>
      <c r="F14" s="1" t="str">
        <f t="shared" si="1"/>
        <v>BD354_HU_GFP_low_rep1</v>
      </c>
      <c r="H14" s="1">
        <v>14.8</v>
      </c>
      <c r="I14" s="5">
        <f t="shared" si="3"/>
        <v>6.7567567567567561</v>
      </c>
      <c r="K14" s="1">
        <v>6</v>
      </c>
      <c r="L14" s="1">
        <v>1</v>
      </c>
      <c r="M14" s="1">
        <f t="shared" si="0"/>
        <v>61</v>
      </c>
      <c r="O14" s="4" t="s">
        <v>37</v>
      </c>
      <c r="P14" s="4" t="s">
        <v>35</v>
      </c>
    </row>
    <row r="15" spans="1:19" x14ac:dyDescent="0.2">
      <c r="A15" s="1">
        <v>14</v>
      </c>
      <c r="B15" s="1" t="s">
        <v>8</v>
      </c>
      <c r="C15" s="1" t="s">
        <v>18</v>
      </c>
      <c r="D15" s="1" t="s">
        <v>17</v>
      </c>
      <c r="E15" s="1">
        <v>1</v>
      </c>
      <c r="F15" s="1" t="str">
        <f t="shared" si="1"/>
        <v>BD354_HU_GFP_high_rep1</v>
      </c>
      <c r="H15" s="1">
        <v>16.399999999999999</v>
      </c>
      <c r="I15" s="5">
        <f t="shared" si="3"/>
        <v>6.0975609756097562</v>
      </c>
      <c r="K15" s="1">
        <v>7</v>
      </c>
      <c r="L15" s="1">
        <v>2</v>
      </c>
      <c r="M15" s="1">
        <f t="shared" si="0"/>
        <v>72</v>
      </c>
      <c r="O15" s="4" t="s">
        <v>38</v>
      </c>
      <c r="P15" s="4" t="s">
        <v>36</v>
      </c>
    </row>
    <row r="16" spans="1:19" x14ac:dyDescent="0.2">
      <c r="A16" s="1">
        <v>15</v>
      </c>
      <c r="B16" s="1" t="s">
        <v>8</v>
      </c>
      <c r="C16" s="1" t="s">
        <v>18</v>
      </c>
      <c r="D16" s="1" t="s">
        <v>16</v>
      </c>
      <c r="E16" s="1">
        <v>2</v>
      </c>
      <c r="F16" s="1" t="str">
        <f t="shared" si="1"/>
        <v>BD354_HU_GFP_low_rep2</v>
      </c>
      <c r="H16" s="1">
        <v>14.8</v>
      </c>
      <c r="I16" s="5">
        <f t="shared" si="3"/>
        <v>6.7567567567567561</v>
      </c>
      <c r="K16" s="1">
        <v>1</v>
      </c>
      <c r="L16" s="1">
        <v>3</v>
      </c>
      <c r="M16" s="1">
        <f t="shared" si="0"/>
        <v>13</v>
      </c>
      <c r="O16" s="4" t="s">
        <v>39</v>
      </c>
      <c r="P16" s="4" t="s">
        <v>30</v>
      </c>
    </row>
    <row r="17" spans="1:16" x14ac:dyDescent="0.2">
      <c r="A17" s="1">
        <v>16</v>
      </c>
      <c r="B17" s="1" t="s">
        <v>8</v>
      </c>
      <c r="C17" s="1" t="s">
        <v>18</v>
      </c>
      <c r="D17" s="1" t="s">
        <v>17</v>
      </c>
      <c r="E17" s="1">
        <v>2</v>
      </c>
      <c r="F17" s="1" t="str">
        <f t="shared" si="1"/>
        <v>BD354_HU_GFP_high_rep2</v>
      </c>
      <c r="H17" s="1">
        <v>17.5</v>
      </c>
      <c r="I17" s="5">
        <f t="shared" si="3"/>
        <v>5.7142857142857144</v>
      </c>
      <c r="K17" s="1">
        <v>2</v>
      </c>
      <c r="L17" s="1">
        <v>4</v>
      </c>
      <c r="M17" s="1">
        <f t="shared" si="0"/>
        <v>24</v>
      </c>
      <c r="O17" s="4" t="s">
        <v>40</v>
      </c>
      <c r="P17" s="4" t="s">
        <v>31</v>
      </c>
    </row>
    <row r="18" spans="1:16" x14ac:dyDescent="0.2">
      <c r="A18" s="1">
        <v>17</v>
      </c>
      <c r="B18" s="1" t="s">
        <v>12</v>
      </c>
      <c r="C18" s="1" t="s">
        <v>10</v>
      </c>
      <c r="D18" s="1" t="s">
        <v>16</v>
      </c>
      <c r="E18" s="1">
        <v>1</v>
      </c>
      <c r="F18" s="1" t="str">
        <f t="shared" si="1"/>
        <v>BD354_APH_CD11b_low_rep1</v>
      </c>
      <c r="H18" s="1">
        <v>19.3</v>
      </c>
      <c r="I18" s="5">
        <f t="shared" si="3"/>
        <v>5.1813471502590671</v>
      </c>
      <c r="K18" s="1">
        <v>3</v>
      </c>
      <c r="L18" s="1">
        <v>5</v>
      </c>
      <c r="M18" s="1">
        <f t="shared" si="0"/>
        <v>35</v>
      </c>
      <c r="O18" s="4" t="s">
        <v>41</v>
      </c>
      <c r="P18" s="4" t="s">
        <v>32</v>
      </c>
    </row>
    <row r="19" spans="1:16" x14ac:dyDescent="0.2">
      <c r="A19" s="1">
        <v>18</v>
      </c>
      <c r="B19" s="1" t="s">
        <v>12</v>
      </c>
      <c r="C19" s="1" t="s">
        <v>10</v>
      </c>
      <c r="D19" s="1" t="s">
        <v>17</v>
      </c>
      <c r="E19" s="1">
        <v>1</v>
      </c>
      <c r="F19" s="1" t="str">
        <f t="shared" si="1"/>
        <v>BD354_APH_CD11b_high_rep1</v>
      </c>
      <c r="H19" s="1">
        <v>18.2</v>
      </c>
      <c r="I19" s="5">
        <f t="shared" si="3"/>
        <v>5.4945054945054945</v>
      </c>
      <c r="J19" s="5">
        <v>30.2</v>
      </c>
      <c r="K19" s="1">
        <v>4</v>
      </c>
      <c r="L19" s="1">
        <v>6</v>
      </c>
      <c r="M19" s="1">
        <f t="shared" si="0"/>
        <v>46</v>
      </c>
      <c r="O19" s="4" t="s">
        <v>42</v>
      </c>
      <c r="P19" s="4" t="s">
        <v>33</v>
      </c>
    </row>
    <row r="20" spans="1:16" x14ac:dyDescent="0.2">
      <c r="A20" s="1">
        <v>19</v>
      </c>
      <c r="B20" s="1" t="s">
        <v>12</v>
      </c>
      <c r="C20" s="1" t="s">
        <v>10</v>
      </c>
      <c r="D20" s="1" t="s">
        <v>16</v>
      </c>
      <c r="E20" s="1">
        <v>2</v>
      </c>
      <c r="F20" s="1" t="str">
        <f t="shared" si="1"/>
        <v>BD354_APH_CD11b_low_rep2</v>
      </c>
      <c r="H20" s="1">
        <v>21.6</v>
      </c>
      <c r="I20" s="5">
        <f t="shared" si="3"/>
        <v>4.6296296296296298</v>
      </c>
      <c r="K20" s="1">
        <v>5</v>
      </c>
      <c r="L20" s="1">
        <v>1</v>
      </c>
      <c r="M20" s="1">
        <f t="shared" si="0"/>
        <v>51</v>
      </c>
      <c r="O20" s="4" t="s">
        <v>37</v>
      </c>
      <c r="P20" s="4" t="s">
        <v>34</v>
      </c>
    </row>
    <row r="21" spans="1:16" x14ac:dyDescent="0.2">
      <c r="A21" s="1">
        <v>20</v>
      </c>
      <c r="B21" s="1" t="s">
        <v>12</v>
      </c>
      <c r="C21" s="1" t="s">
        <v>10</v>
      </c>
      <c r="D21" s="1" t="s">
        <v>17</v>
      </c>
      <c r="E21" s="1">
        <v>2</v>
      </c>
      <c r="F21" s="1" t="str">
        <f t="shared" si="1"/>
        <v>BD354_APH_CD11b_high_rep2</v>
      </c>
      <c r="H21" s="1">
        <v>18.2</v>
      </c>
      <c r="I21" s="5">
        <f t="shared" si="3"/>
        <v>5.4945054945054945</v>
      </c>
      <c r="K21" s="1">
        <v>6</v>
      </c>
      <c r="L21" s="1">
        <v>2</v>
      </c>
      <c r="M21" s="1">
        <f t="shared" si="0"/>
        <v>62</v>
      </c>
      <c r="O21" s="4" t="s">
        <v>38</v>
      </c>
      <c r="P21" s="4" t="s">
        <v>35</v>
      </c>
    </row>
    <row r="22" spans="1:16" x14ac:dyDescent="0.2">
      <c r="A22" s="1">
        <v>21</v>
      </c>
      <c r="B22" s="1" t="s">
        <v>12</v>
      </c>
      <c r="C22" s="1" t="s">
        <v>18</v>
      </c>
      <c r="D22" s="1" t="s">
        <v>16</v>
      </c>
      <c r="E22" s="1">
        <v>1</v>
      </c>
      <c r="F22" s="1" t="str">
        <f t="shared" si="1"/>
        <v>BD354_APH_GFP_low_rep1</v>
      </c>
      <c r="H22" s="1">
        <v>14.3</v>
      </c>
      <c r="I22" s="5">
        <f t="shared" si="3"/>
        <v>6.9930069930069925</v>
      </c>
      <c r="K22" s="1">
        <v>7</v>
      </c>
      <c r="L22" s="1">
        <v>3</v>
      </c>
      <c r="M22" s="1">
        <f t="shared" si="0"/>
        <v>73</v>
      </c>
      <c r="O22" s="4" t="s">
        <v>39</v>
      </c>
      <c r="P22" s="4" t="s">
        <v>36</v>
      </c>
    </row>
    <row r="23" spans="1:16" x14ac:dyDescent="0.2">
      <c r="A23" s="1">
        <v>22</v>
      </c>
      <c r="B23" s="1" t="s">
        <v>12</v>
      </c>
      <c r="C23" s="1" t="s">
        <v>18</v>
      </c>
      <c r="D23" s="1" t="s">
        <v>17</v>
      </c>
      <c r="E23" s="1">
        <v>1</v>
      </c>
      <c r="F23" s="1" t="str">
        <f t="shared" si="1"/>
        <v>BD354_APH_GFP_high_rep1</v>
      </c>
      <c r="H23" s="1">
        <v>17.399999999999999</v>
      </c>
      <c r="I23" s="5">
        <f t="shared" si="3"/>
        <v>5.7471264367816097</v>
      </c>
      <c r="K23" s="1">
        <v>1</v>
      </c>
      <c r="L23" s="1">
        <v>4</v>
      </c>
      <c r="M23" s="1">
        <f t="shared" si="0"/>
        <v>14</v>
      </c>
      <c r="O23" s="4" t="s">
        <v>40</v>
      </c>
      <c r="P23" s="4" t="s">
        <v>30</v>
      </c>
    </row>
    <row r="24" spans="1:16" x14ac:dyDescent="0.2">
      <c r="A24" s="1">
        <v>23</v>
      </c>
      <c r="B24" s="1" t="s">
        <v>12</v>
      </c>
      <c r="C24" s="1" t="s">
        <v>18</v>
      </c>
      <c r="D24" s="1" t="s">
        <v>16</v>
      </c>
      <c r="E24" s="1">
        <v>2</v>
      </c>
      <c r="F24" s="1" t="str">
        <f t="shared" si="1"/>
        <v>BD354_APH_GFP_low_rep2</v>
      </c>
      <c r="H24" s="1">
        <v>16.600000000000001</v>
      </c>
      <c r="I24" s="5">
        <f t="shared" si="3"/>
        <v>6.0240963855421681</v>
      </c>
      <c r="K24" s="1">
        <v>2</v>
      </c>
      <c r="L24" s="1">
        <v>5</v>
      </c>
      <c r="M24" s="1">
        <f t="shared" si="0"/>
        <v>25</v>
      </c>
      <c r="O24" s="4" t="s">
        <v>41</v>
      </c>
      <c r="P24" s="4" t="s">
        <v>31</v>
      </c>
    </row>
    <row r="25" spans="1:16" x14ac:dyDescent="0.2">
      <c r="A25" s="1">
        <v>24</v>
      </c>
      <c r="B25" s="1" t="s">
        <v>12</v>
      </c>
      <c r="C25" s="1" t="s">
        <v>18</v>
      </c>
      <c r="D25" s="1" t="s">
        <v>17</v>
      </c>
      <c r="E25" s="1">
        <v>2</v>
      </c>
      <c r="F25" s="1" t="str">
        <f t="shared" si="1"/>
        <v>BD354_APH_GFP_high_rep2</v>
      </c>
      <c r="H25" s="1">
        <v>15.1</v>
      </c>
      <c r="I25" s="5">
        <f t="shared" si="3"/>
        <v>6.6225165562913908</v>
      </c>
      <c r="K25" s="1">
        <v>3</v>
      </c>
      <c r="L25" s="1">
        <v>6</v>
      </c>
      <c r="M25" s="1">
        <f t="shared" si="0"/>
        <v>36</v>
      </c>
      <c r="O25" s="4" t="s">
        <v>42</v>
      </c>
      <c r="P25" s="4" t="s">
        <v>32</v>
      </c>
    </row>
    <row r="26" spans="1:16" x14ac:dyDescent="0.2">
      <c r="A26" s="1">
        <v>25</v>
      </c>
      <c r="B26" s="1" t="s">
        <v>13</v>
      </c>
      <c r="C26" s="1" t="s">
        <v>10</v>
      </c>
      <c r="D26" s="1" t="s">
        <v>16</v>
      </c>
      <c r="E26" s="1">
        <v>1</v>
      </c>
      <c r="F26" s="1" t="str">
        <f t="shared" si="1"/>
        <v>BD354_E2wd_CD11b_low_rep1</v>
      </c>
      <c r="H26" s="1">
        <v>21.4</v>
      </c>
      <c r="I26" s="5">
        <f t="shared" si="3"/>
        <v>4.6728971962616823</v>
      </c>
      <c r="K26" s="1">
        <v>4</v>
      </c>
      <c r="L26" s="1">
        <v>1</v>
      </c>
      <c r="M26" s="1">
        <f t="shared" si="0"/>
        <v>41</v>
      </c>
      <c r="O26" s="4" t="s">
        <v>37</v>
      </c>
      <c r="P26" s="4" t="s">
        <v>33</v>
      </c>
    </row>
    <row r="27" spans="1:16" x14ac:dyDescent="0.2">
      <c r="A27" s="1">
        <v>26</v>
      </c>
      <c r="B27" s="1" t="s">
        <v>13</v>
      </c>
      <c r="C27" s="1" t="s">
        <v>10</v>
      </c>
      <c r="D27" s="1" t="s">
        <v>17</v>
      </c>
      <c r="E27" s="1">
        <v>1</v>
      </c>
      <c r="F27" s="1" t="str">
        <f t="shared" si="1"/>
        <v>BD354_E2wd_CD11b_high_rep1</v>
      </c>
      <c r="H27" s="1">
        <v>16.5</v>
      </c>
      <c r="I27" s="5">
        <f t="shared" si="3"/>
        <v>6.0606060606060606</v>
      </c>
      <c r="J27" s="5">
        <v>33.299999999999997</v>
      </c>
      <c r="K27" s="1">
        <v>5</v>
      </c>
      <c r="L27" s="1">
        <v>2</v>
      </c>
      <c r="M27" s="1">
        <f t="shared" si="0"/>
        <v>52</v>
      </c>
      <c r="O27" s="4" t="s">
        <v>38</v>
      </c>
      <c r="P27" s="4" t="s">
        <v>34</v>
      </c>
    </row>
    <row r="28" spans="1:16" x14ac:dyDescent="0.2">
      <c r="A28" s="1">
        <v>27</v>
      </c>
      <c r="B28" s="1" t="s">
        <v>13</v>
      </c>
      <c r="C28" s="1" t="s">
        <v>10</v>
      </c>
      <c r="D28" s="1" t="s">
        <v>16</v>
      </c>
      <c r="E28" s="1">
        <v>2</v>
      </c>
      <c r="F28" s="1" t="str">
        <f t="shared" si="1"/>
        <v>BD354_E2wd_CD11b_low_rep2</v>
      </c>
      <c r="H28" s="1">
        <v>18.100000000000001</v>
      </c>
      <c r="I28" s="5">
        <f t="shared" si="3"/>
        <v>5.5248618784530379</v>
      </c>
      <c r="K28" s="1">
        <v>6</v>
      </c>
      <c r="L28" s="1">
        <v>3</v>
      </c>
      <c r="M28" s="1">
        <f t="shared" si="0"/>
        <v>63</v>
      </c>
      <c r="O28" s="4" t="s">
        <v>39</v>
      </c>
      <c r="P28" s="4" t="s">
        <v>35</v>
      </c>
    </row>
    <row r="29" spans="1:16" x14ac:dyDescent="0.2">
      <c r="A29" s="1">
        <v>28</v>
      </c>
      <c r="B29" s="1" t="s">
        <v>13</v>
      </c>
      <c r="C29" s="1" t="s">
        <v>10</v>
      </c>
      <c r="D29" s="1" t="s">
        <v>17</v>
      </c>
      <c r="E29" s="1">
        <v>2</v>
      </c>
      <c r="F29" s="1" t="str">
        <f t="shared" si="1"/>
        <v>BD354_E2wd_CD11b_high_rep2</v>
      </c>
      <c r="H29" s="1">
        <v>14.4</v>
      </c>
      <c r="I29" s="5">
        <f t="shared" si="3"/>
        <v>6.9444444444444446</v>
      </c>
      <c r="K29" s="1">
        <v>7</v>
      </c>
      <c r="L29" s="1">
        <v>4</v>
      </c>
      <c r="M29" s="1">
        <f t="shared" si="0"/>
        <v>74</v>
      </c>
      <c r="O29" s="4" t="s">
        <v>40</v>
      </c>
      <c r="P29" s="4" t="s">
        <v>36</v>
      </c>
    </row>
    <row r="30" spans="1:16" x14ac:dyDescent="0.2">
      <c r="A30" s="1">
        <v>29</v>
      </c>
      <c r="B30" s="1" t="s">
        <v>13</v>
      </c>
      <c r="C30" s="1" t="s">
        <v>18</v>
      </c>
      <c r="D30" s="1" t="s">
        <v>16</v>
      </c>
      <c r="E30" s="1">
        <v>1</v>
      </c>
      <c r="F30" s="1" t="str">
        <f t="shared" si="1"/>
        <v>BD354_E2wd_GFP_low_rep1</v>
      </c>
      <c r="H30" s="1">
        <v>17.5</v>
      </c>
      <c r="I30" s="5">
        <f t="shared" si="3"/>
        <v>5.7142857142857144</v>
      </c>
      <c r="K30" s="1">
        <v>1</v>
      </c>
      <c r="L30" s="1">
        <v>5</v>
      </c>
      <c r="M30" s="1">
        <f t="shared" si="0"/>
        <v>15</v>
      </c>
      <c r="O30" s="4" t="s">
        <v>41</v>
      </c>
      <c r="P30" s="4" t="s">
        <v>30</v>
      </c>
    </row>
    <row r="31" spans="1:16" x14ac:dyDescent="0.2">
      <c r="A31" s="1">
        <v>30</v>
      </c>
      <c r="B31" s="1" t="s">
        <v>13</v>
      </c>
      <c r="C31" s="1" t="s">
        <v>18</v>
      </c>
      <c r="D31" s="1" t="s">
        <v>17</v>
      </c>
      <c r="E31" s="1">
        <v>1</v>
      </c>
      <c r="F31" s="1" t="str">
        <f t="shared" si="1"/>
        <v>BD354_E2wd_GFP_high_rep1</v>
      </c>
      <c r="H31" s="1">
        <v>14.2</v>
      </c>
      <c r="I31" s="5">
        <f t="shared" si="3"/>
        <v>7.042253521126761</v>
      </c>
      <c r="K31" s="1">
        <v>2</v>
      </c>
      <c r="L31" s="1">
        <v>6</v>
      </c>
      <c r="M31" s="1">
        <f t="shared" si="0"/>
        <v>26</v>
      </c>
      <c r="O31" s="4" t="s">
        <v>42</v>
      </c>
      <c r="P31" s="4" t="s">
        <v>31</v>
      </c>
    </row>
    <row r="32" spans="1:16" x14ac:dyDescent="0.2">
      <c r="A32" s="1">
        <v>31</v>
      </c>
      <c r="B32" s="1" t="s">
        <v>13</v>
      </c>
      <c r="C32" s="1" t="s">
        <v>18</v>
      </c>
      <c r="D32" s="1" t="s">
        <v>16</v>
      </c>
      <c r="E32" s="1">
        <v>2</v>
      </c>
      <c r="F32" s="1" t="str">
        <f t="shared" si="1"/>
        <v>BD354_E2wd_GFP_low_rep2</v>
      </c>
      <c r="H32" s="1">
        <v>17.399999999999999</v>
      </c>
      <c r="I32" s="5">
        <f t="shared" si="3"/>
        <v>5.7471264367816097</v>
      </c>
      <c r="K32" s="1">
        <v>3</v>
      </c>
      <c r="L32" s="1">
        <v>1</v>
      </c>
      <c r="M32" s="1">
        <f t="shared" si="0"/>
        <v>31</v>
      </c>
      <c r="O32" s="4" t="s">
        <v>37</v>
      </c>
      <c r="P32" s="4" t="s">
        <v>32</v>
      </c>
    </row>
    <row r="33" spans="1:16" x14ac:dyDescent="0.2">
      <c r="A33" s="1">
        <v>32</v>
      </c>
      <c r="B33" s="1" t="s">
        <v>13</v>
      </c>
      <c r="C33" s="1" t="s">
        <v>18</v>
      </c>
      <c r="D33" s="1" t="s">
        <v>17</v>
      </c>
      <c r="E33" s="1">
        <v>2</v>
      </c>
      <c r="F33" s="1" t="str">
        <f t="shared" si="1"/>
        <v>BD354_E2wd_GFP_high_rep2</v>
      </c>
      <c r="H33" s="1">
        <v>17.899999999999999</v>
      </c>
      <c r="I33" s="5">
        <f t="shared" si="3"/>
        <v>5.5865921787709505</v>
      </c>
      <c r="K33" s="1">
        <v>4</v>
      </c>
      <c r="L33" s="1">
        <v>2</v>
      </c>
      <c r="M33" s="1">
        <f t="shared" si="0"/>
        <v>42</v>
      </c>
      <c r="O33" s="4" t="s">
        <v>38</v>
      </c>
      <c r="P33" s="4" t="s">
        <v>33</v>
      </c>
    </row>
    <row r="34" spans="1:16" x14ac:dyDescent="0.2">
      <c r="A34" s="1">
        <v>33</v>
      </c>
      <c r="B34" s="1" t="s">
        <v>14</v>
      </c>
      <c r="C34" s="1" t="s">
        <v>15</v>
      </c>
      <c r="D34" s="1" t="s">
        <v>15</v>
      </c>
      <c r="E34" s="1">
        <v>1</v>
      </c>
      <c r="F34" s="1" t="str">
        <f t="shared" si="1"/>
        <v>BD354_Day0_all_all_rep1</v>
      </c>
      <c r="G34" s="1">
        <v>20</v>
      </c>
      <c r="H34" s="1">
        <v>34.700000000000003</v>
      </c>
      <c r="I34" s="5">
        <f t="shared" si="3"/>
        <v>2.8818443804034581</v>
      </c>
      <c r="K34" s="1">
        <v>5</v>
      </c>
      <c r="L34" s="1">
        <v>3</v>
      </c>
      <c r="M34" s="1">
        <f t="shared" si="0"/>
        <v>53</v>
      </c>
      <c r="O34" s="4" t="s">
        <v>39</v>
      </c>
      <c r="P34" s="4" t="s">
        <v>34</v>
      </c>
    </row>
    <row r="35" spans="1:16" x14ac:dyDescent="0.2">
      <c r="A35" s="1">
        <v>34</v>
      </c>
      <c r="B35" s="1" t="s">
        <v>14</v>
      </c>
      <c r="C35" s="1" t="s">
        <v>15</v>
      </c>
      <c r="D35" s="1" t="s">
        <v>15</v>
      </c>
      <c r="E35" s="1">
        <v>2</v>
      </c>
      <c r="F35" s="1" t="str">
        <f t="shared" si="1"/>
        <v>BD354_Day0_all_all_rep2</v>
      </c>
      <c r="G35" s="1">
        <v>20</v>
      </c>
      <c r="H35" s="1">
        <v>20.2</v>
      </c>
      <c r="I35" s="5">
        <f t="shared" si="3"/>
        <v>4.9504950495049505</v>
      </c>
      <c r="J35" s="5">
        <v>36.9</v>
      </c>
      <c r="K35" s="1">
        <v>6</v>
      </c>
      <c r="L35" s="1">
        <v>4</v>
      </c>
      <c r="M35" s="1">
        <f t="shared" si="0"/>
        <v>64</v>
      </c>
      <c r="O35" s="4" t="s">
        <v>40</v>
      </c>
      <c r="P35" s="4" t="s">
        <v>35</v>
      </c>
    </row>
    <row r="36" spans="1:16" x14ac:dyDescent="0.2">
      <c r="A36" s="1">
        <v>35</v>
      </c>
      <c r="B36" s="1" t="s">
        <v>9</v>
      </c>
      <c r="C36" s="1" t="s">
        <v>15</v>
      </c>
      <c r="D36" s="1" t="s">
        <v>15</v>
      </c>
      <c r="E36" s="1">
        <v>1</v>
      </c>
      <c r="F36" s="1" t="str">
        <f t="shared" si="1"/>
        <v>BD354_DMSO_all_all_rep1</v>
      </c>
      <c r="G36" s="1">
        <v>20</v>
      </c>
      <c r="H36" s="1">
        <v>16.2</v>
      </c>
      <c r="I36" s="5">
        <f t="shared" si="3"/>
        <v>6.1728395061728394</v>
      </c>
      <c r="K36" s="1">
        <v>7</v>
      </c>
      <c r="L36" s="1">
        <v>5</v>
      </c>
      <c r="M36" s="1">
        <f t="shared" si="0"/>
        <v>75</v>
      </c>
      <c r="O36" s="4" t="s">
        <v>41</v>
      </c>
      <c r="P36" s="4" t="s">
        <v>36</v>
      </c>
    </row>
    <row r="37" spans="1:16" x14ac:dyDescent="0.2">
      <c r="A37" s="1">
        <v>36</v>
      </c>
      <c r="B37" s="1" t="s">
        <v>9</v>
      </c>
      <c r="C37" s="1" t="s">
        <v>15</v>
      </c>
      <c r="D37" s="1" t="s">
        <v>15</v>
      </c>
      <c r="E37" s="1">
        <v>2</v>
      </c>
      <c r="F37" s="1" t="str">
        <f t="shared" si="1"/>
        <v>BD354_DMSO_all_all_rep2</v>
      </c>
      <c r="G37" s="1">
        <v>20</v>
      </c>
      <c r="H37" s="1">
        <v>20.2</v>
      </c>
      <c r="I37" s="5">
        <f t="shared" si="3"/>
        <v>4.9504950495049505</v>
      </c>
      <c r="K37" s="1">
        <v>1</v>
      </c>
      <c r="L37" s="1">
        <v>6</v>
      </c>
      <c r="M37" s="1">
        <f t="shared" si="0"/>
        <v>16</v>
      </c>
      <c r="O37" s="4" t="s">
        <v>42</v>
      </c>
      <c r="P37" s="4" t="s">
        <v>30</v>
      </c>
    </row>
    <row r="38" spans="1:16" x14ac:dyDescent="0.2">
      <c r="A38" s="1">
        <v>37</v>
      </c>
      <c r="B38" s="1" t="s">
        <v>8</v>
      </c>
      <c r="C38" s="1" t="s">
        <v>15</v>
      </c>
      <c r="D38" s="1" t="s">
        <v>15</v>
      </c>
      <c r="E38" s="1">
        <v>1</v>
      </c>
      <c r="F38" s="1" t="str">
        <f t="shared" si="1"/>
        <v>BD354_HU_all_all_rep1</v>
      </c>
      <c r="G38" s="1">
        <v>20</v>
      </c>
      <c r="H38" s="1">
        <v>17.8</v>
      </c>
      <c r="I38" s="5">
        <f t="shared" si="3"/>
        <v>5.6179775280898872</v>
      </c>
      <c r="K38" s="1">
        <v>2</v>
      </c>
      <c r="L38" s="1">
        <v>1</v>
      </c>
      <c r="M38" s="1">
        <f t="shared" si="0"/>
        <v>21</v>
      </c>
      <c r="O38" s="4" t="s">
        <v>37</v>
      </c>
      <c r="P38" s="4" t="s">
        <v>31</v>
      </c>
    </row>
    <row r="39" spans="1:16" x14ac:dyDescent="0.2">
      <c r="A39" s="1">
        <v>38</v>
      </c>
      <c r="B39" s="1" t="s">
        <v>8</v>
      </c>
      <c r="C39" s="1" t="s">
        <v>15</v>
      </c>
      <c r="D39" s="1" t="s">
        <v>15</v>
      </c>
      <c r="E39" s="1">
        <v>2</v>
      </c>
      <c r="F39" s="1" t="str">
        <f t="shared" si="1"/>
        <v>BD354_HU_all_all_rep2</v>
      </c>
      <c r="G39" s="1">
        <v>20</v>
      </c>
      <c r="H39" s="1">
        <v>15.7</v>
      </c>
      <c r="I39" s="5">
        <f t="shared" si="3"/>
        <v>6.369426751592357</v>
      </c>
      <c r="K39" s="1">
        <v>3</v>
      </c>
      <c r="L39" s="1">
        <v>2</v>
      </c>
      <c r="M39" s="1">
        <f t="shared" si="0"/>
        <v>32</v>
      </c>
      <c r="O39" s="4" t="s">
        <v>38</v>
      </c>
      <c r="P39" s="4" t="s">
        <v>32</v>
      </c>
    </row>
    <row r="40" spans="1:16" x14ac:dyDescent="0.2">
      <c r="A40" s="1">
        <v>39</v>
      </c>
      <c r="B40" s="1" t="s">
        <v>12</v>
      </c>
      <c r="C40" s="1" t="s">
        <v>15</v>
      </c>
      <c r="D40" s="1" t="s">
        <v>15</v>
      </c>
      <c r="E40" s="1">
        <v>1</v>
      </c>
      <c r="F40" s="1" t="str">
        <f t="shared" si="1"/>
        <v>BD354_APH_all_all_rep1</v>
      </c>
      <c r="G40" s="1">
        <v>20</v>
      </c>
      <c r="H40" s="1">
        <v>12.1</v>
      </c>
      <c r="I40" s="5">
        <f t="shared" si="3"/>
        <v>8.2644628099173563</v>
      </c>
      <c r="K40" s="1">
        <v>4</v>
      </c>
      <c r="L40" s="1">
        <v>3</v>
      </c>
      <c r="M40" s="1">
        <f t="shared" si="0"/>
        <v>43</v>
      </c>
      <c r="O40" s="4" t="s">
        <v>39</v>
      </c>
      <c r="P40" s="4" t="s">
        <v>33</v>
      </c>
    </row>
    <row r="41" spans="1:16" x14ac:dyDescent="0.2">
      <c r="A41" s="1">
        <v>40</v>
      </c>
      <c r="B41" s="1" t="s">
        <v>12</v>
      </c>
      <c r="C41" s="1" t="s">
        <v>15</v>
      </c>
      <c r="D41" s="1" t="s">
        <v>15</v>
      </c>
      <c r="E41" s="1">
        <v>2</v>
      </c>
      <c r="F41" s="1" t="str">
        <f t="shared" si="1"/>
        <v>BD354_APH_all_all_rep2</v>
      </c>
      <c r="G41" s="1">
        <v>20</v>
      </c>
      <c r="H41" s="1">
        <v>11.1</v>
      </c>
      <c r="I41" s="5">
        <f t="shared" si="3"/>
        <v>9.0090090090090094</v>
      </c>
      <c r="K41" s="1">
        <v>5</v>
      </c>
      <c r="L41" s="1">
        <v>4</v>
      </c>
      <c r="M41" s="1">
        <f t="shared" si="0"/>
        <v>54</v>
      </c>
      <c r="O41" s="4" t="s">
        <v>40</v>
      </c>
      <c r="P41" s="4" t="s">
        <v>34</v>
      </c>
    </row>
    <row r="42" spans="1:16" x14ac:dyDescent="0.2">
      <c r="A42" s="1">
        <v>41</v>
      </c>
      <c r="B42" s="1" t="s">
        <v>13</v>
      </c>
      <c r="C42" s="1" t="s">
        <v>15</v>
      </c>
      <c r="D42" s="1" t="s">
        <v>15</v>
      </c>
      <c r="E42" s="1">
        <v>1</v>
      </c>
      <c r="F42" s="1" t="str">
        <f t="shared" si="1"/>
        <v>BD354_E2wd_all_all_rep1</v>
      </c>
      <c r="G42" s="1">
        <v>20</v>
      </c>
      <c r="H42" s="1">
        <v>33.5</v>
      </c>
      <c r="I42" s="5">
        <f t="shared" si="3"/>
        <v>2.9850746268656718</v>
      </c>
      <c r="K42" s="1">
        <v>6</v>
      </c>
      <c r="L42" s="1">
        <v>5</v>
      </c>
      <c r="M42" s="1">
        <f t="shared" si="0"/>
        <v>65</v>
      </c>
      <c r="O42" s="4" t="s">
        <v>41</v>
      </c>
      <c r="P42" s="4" t="s">
        <v>35</v>
      </c>
    </row>
    <row r="43" spans="1:16" x14ac:dyDescent="0.2">
      <c r="A43" s="1">
        <v>42</v>
      </c>
      <c r="B43" s="1" t="s">
        <v>13</v>
      </c>
      <c r="C43" s="1" t="s">
        <v>15</v>
      </c>
      <c r="D43" s="1" t="s">
        <v>15</v>
      </c>
      <c r="E43" s="1">
        <v>2</v>
      </c>
      <c r="F43" s="1" t="str">
        <f t="shared" si="1"/>
        <v>BD354_E2wd_all_all_rep2</v>
      </c>
      <c r="G43" s="1">
        <v>20</v>
      </c>
      <c r="H43" s="1">
        <v>23</v>
      </c>
      <c r="I43" s="5">
        <f t="shared" si="3"/>
        <v>4.3478260869565215</v>
      </c>
      <c r="J43" s="5">
        <v>33.6</v>
      </c>
      <c r="K43" s="1">
        <v>7</v>
      </c>
      <c r="L43" s="1">
        <v>6</v>
      </c>
      <c r="M43" s="1">
        <f t="shared" si="0"/>
        <v>76</v>
      </c>
      <c r="O43" s="4" t="s">
        <v>42</v>
      </c>
      <c r="P43" s="4" t="s">
        <v>36</v>
      </c>
    </row>
    <row r="44" spans="1:16" x14ac:dyDescent="0.2">
      <c r="H44" s="1" t="s">
        <v>51</v>
      </c>
      <c r="I44" s="5" t="s">
        <v>46</v>
      </c>
    </row>
    <row r="45" spans="1:16" x14ac:dyDescent="0.2">
      <c r="G45" s="1" t="s">
        <v>50</v>
      </c>
      <c r="H45" s="5">
        <f>(100*42)/I45</f>
        <v>16.292794259019175</v>
      </c>
      <c r="I45" s="5">
        <f>SUM(I2:I43)</f>
        <v>257.78266964090665</v>
      </c>
    </row>
    <row r="47" spans="1:16" x14ac:dyDescent="0.2">
      <c r="G47" s="1" t="s">
        <v>52</v>
      </c>
      <c r="H47" s="1">
        <f>16.3*1.22 + 7.16</f>
        <v>27.045999999999999</v>
      </c>
    </row>
    <row r="48" spans="1:16" x14ac:dyDescent="0.2">
      <c r="G48" s="1" t="s">
        <v>53</v>
      </c>
    </row>
  </sheetData>
  <sortState xmlns:xlrd2="http://schemas.microsoft.com/office/spreadsheetml/2017/richdata2" ref="A2:O44">
    <sortCondition ref="A1:A44"/>
  </sortState>
  <pageMargins left="0.7" right="0.7" top="0.75" bottom="0.75" header="0.3" footer="0.3"/>
  <pageSetup scale="78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EF71-84FF-4641-9C64-2D3A1B56F726}">
  <dimension ref="B3:F17"/>
  <sheetViews>
    <sheetView zoomScale="172" workbookViewId="0">
      <selection activeCell="D17" sqref="D17"/>
    </sheetView>
  </sheetViews>
  <sheetFormatPr baseColWidth="10" defaultRowHeight="16" x14ac:dyDescent="0.2"/>
  <sheetData>
    <row r="3" spans="2:6" x14ac:dyDescent="0.2">
      <c r="B3" t="s">
        <v>19</v>
      </c>
      <c r="E3" t="s">
        <v>25</v>
      </c>
    </row>
    <row r="4" spans="2:6" x14ac:dyDescent="0.2">
      <c r="B4" t="s">
        <v>20</v>
      </c>
      <c r="C4">
        <v>22.5</v>
      </c>
      <c r="E4">
        <f>C4*8</f>
        <v>180</v>
      </c>
      <c r="F4" t="s">
        <v>27</v>
      </c>
    </row>
    <row r="5" spans="2:6" x14ac:dyDescent="0.2">
      <c r="B5" t="s">
        <v>23</v>
      </c>
      <c r="C5">
        <v>0.25</v>
      </c>
      <c r="E5">
        <f>C5*8</f>
        <v>2</v>
      </c>
    </row>
    <row r="11" spans="2:6" x14ac:dyDescent="0.2">
      <c r="B11" t="s">
        <v>28</v>
      </c>
    </row>
    <row r="12" spans="2:6" x14ac:dyDescent="0.2">
      <c r="E12" t="s">
        <v>25</v>
      </c>
      <c r="F12" t="s">
        <v>29</v>
      </c>
    </row>
    <row r="13" spans="2:6" x14ac:dyDescent="0.2">
      <c r="B13" t="s">
        <v>22</v>
      </c>
      <c r="C13">
        <v>0.25</v>
      </c>
      <c r="E13">
        <f>C13*8</f>
        <v>2</v>
      </c>
      <c r="F13">
        <f>E13*6.5</f>
        <v>13</v>
      </c>
    </row>
    <row r="14" spans="2:6" x14ac:dyDescent="0.2">
      <c r="B14" t="s">
        <v>24</v>
      </c>
      <c r="C14">
        <v>25</v>
      </c>
      <c r="E14">
        <f>C14*8</f>
        <v>200</v>
      </c>
      <c r="F14">
        <f t="shared" ref="F14:F15" si="0">E14*6.5</f>
        <v>1300</v>
      </c>
    </row>
    <row r="15" spans="2:6" x14ac:dyDescent="0.2">
      <c r="B15" t="s">
        <v>21</v>
      </c>
      <c r="C15">
        <f>50-C4-C5-C13-C14</f>
        <v>2</v>
      </c>
      <c r="E15">
        <f>C15*8</f>
        <v>16</v>
      </c>
      <c r="F15">
        <f t="shared" si="0"/>
        <v>104</v>
      </c>
    </row>
    <row r="17" spans="2:3" x14ac:dyDescent="0.2">
      <c r="B17" t="s">
        <v>26</v>
      </c>
      <c r="C17">
        <v>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2022-09-22T18:21:04Z</cp:lastPrinted>
  <dcterms:created xsi:type="dcterms:W3CDTF">2022-09-22T04:05:33Z</dcterms:created>
  <dcterms:modified xsi:type="dcterms:W3CDTF">2022-09-28T02:21:27Z</dcterms:modified>
</cp:coreProperties>
</file>