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Ben\Desktop\Projects\adventOfCode2023\day19\"/>
    </mc:Choice>
  </mc:AlternateContent>
  <xr:revisionPtr revIDLastSave="0" documentId="8_{26A1429A-6AE0-4C20-ACE2-82440D15675C}" xr6:coauthVersionLast="47" xr6:coauthVersionMax="47" xr10:uidLastSave="{00000000-0000-0000-0000-000000000000}"/>
  <bookViews>
    <workbookView xWindow="-120" yWindow="-120" windowWidth="51840" windowHeight="21240" tabRatio="545" activeTab="1" xr2:uid="{7B69F52E-F773-44E3-A2B6-34EB9844D1C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3" i="2" l="1"/>
  <c r="AB16" i="2"/>
  <c r="X13" i="2"/>
  <c r="W13" i="2"/>
  <c r="V13" i="2"/>
  <c r="U13" i="2"/>
  <c r="AB9" i="2"/>
  <c r="AB5" i="2"/>
  <c r="N24" i="2"/>
  <c r="M24" i="2"/>
  <c r="L24" i="2"/>
  <c r="K24" i="2"/>
  <c r="Z24" i="2" s="1"/>
  <c r="N23" i="2"/>
  <c r="M23" i="2"/>
  <c r="L23" i="2"/>
  <c r="K23" i="2"/>
  <c r="Z23" i="2" s="1"/>
  <c r="N18" i="2"/>
  <c r="M18" i="2"/>
  <c r="L18" i="2"/>
  <c r="Q17" i="2" s="1"/>
  <c r="K18" i="2"/>
  <c r="Z18" i="2" s="1"/>
  <c r="N17" i="2"/>
  <c r="M17" i="2"/>
  <c r="L17" i="2"/>
  <c r="K17" i="2"/>
  <c r="Z17" i="2" s="1"/>
  <c r="N16" i="2"/>
  <c r="M16" i="2"/>
  <c r="L16" i="2"/>
  <c r="K16" i="2"/>
  <c r="Z16" i="2" s="1"/>
  <c r="N13" i="2"/>
  <c r="M13" i="2"/>
  <c r="L13" i="2"/>
  <c r="K13" i="2"/>
  <c r="Z13" i="2" s="1"/>
  <c r="N9" i="2"/>
  <c r="M9" i="2"/>
  <c r="L9" i="2"/>
  <c r="K9" i="2"/>
  <c r="Z9" i="2" s="1"/>
  <c r="N6" i="2"/>
  <c r="M6" i="2"/>
  <c r="L6" i="2"/>
  <c r="K6" i="2"/>
  <c r="Z6" i="2" s="1"/>
  <c r="M5" i="2"/>
  <c r="N5" i="2"/>
  <c r="L5" i="2"/>
  <c r="K5" i="2"/>
  <c r="Z5" i="2" s="1"/>
  <c r="X9" i="2"/>
  <c r="W9" i="2"/>
  <c r="V9" i="2"/>
  <c r="U9" i="2"/>
  <c r="X16" i="2"/>
  <c r="T24" i="1"/>
  <c r="Z24" i="1" s="1"/>
  <c r="Y24" i="1"/>
  <c r="P21" i="1"/>
  <c r="Y22" i="1" s="1"/>
  <c r="R20" i="1"/>
  <c r="Y19" i="1" s="1"/>
  <c r="R17" i="1"/>
  <c r="Y18" i="1" s="1"/>
  <c r="K18" i="1"/>
  <c r="AA18" i="1" s="1"/>
  <c r="K16" i="1"/>
  <c r="AA17" i="1" s="1"/>
  <c r="AB17" i="1" s="1"/>
  <c r="Y15" i="1"/>
  <c r="X15" i="1"/>
  <c r="AA11" i="1"/>
  <c r="P15" i="1"/>
  <c r="AA15" i="1" s="1"/>
  <c r="H12" i="1"/>
  <c r="Z11" i="1" s="1"/>
  <c r="M3" i="1"/>
  <c r="K10" i="1"/>
  <c r="Y11" i="1" s="1"/>
  <c r="AA8" i="1"/>
  <c r="R7" i="1"/>
  <c r="X8" i="1" s="1"/>
  <c r="Z8" i="1"/>
  <c r="M6" i="1"/>
  <c r="M9" i="1" s="1"/>
  <c r="Z7" i="1"/>
  <c r="AA7" i="1"/>
  <c r="H16" i="1"/>
  <c r="H23" i="1"/>
  <c r="AA24" i="1" s="1"/>
  <c r="D18" i="1"/>
  <c r="AB13" i="2" l="1"/>
  <c r="AB3" i="2" s="1"/>
  <c r="AB1" i="2" s="1"/>
  <c r="Z3" i="2"/>
  <c r="U5" i="2"/>
  <c r="Q24" i="2"/>
  <c r="Q23" i="2"/>
  <c r="V23" i="2" s="1"/>
  <c r="AA22" i="1"/>
  <c r="AB22" i="1" s="1"/>
  <c r="AA19" i="1"/>
  <c r="AB19" i="1" s="1"/>
  <c r="Z15" i="1"/>
  <c r="AB15" i="1" s="1"/>
  <c r="X7" i="1"/>
  <c r="AB7" i="1" s="1"/>
  <c r="AB8" i="1"/>
  <c r="AB24" i="1"/>
  <c r="AB18" i="1"/>
  <c r="AB11" i="1"/>
  <c r="Z1" i="2" l="1"/>
  <c r="AB3" i="1"/>
  <c r="AB1" i="1" s="1"/>
</calcChain>
</file>

<file path=xl/sharedStrings.xml><?xml version="1.0" encoding="utf-8"?>
<sst xmlns="http://schemas.openxmlformats.org/spreadsheetml/2006/main" count="164" uniqueCount="60">
  <si>
    <t>px</t>
  </si>
  <si>
    <t>a&lt;2006</t>
  </si>
  <si>
    <t>qqz</t>
  </si>
  <si>
    <t>in</t>
  </si>
  <si>
    <t>s&lt;1351</t>
  </si>
  <si>
    <t>qkq</t>
  </si>
  <si>
    <t>x&lt;1416</t>
  </si>
  <si>
    <t>A</t>
  </si>
  <si>
    <t>crn</t>
  </si>
  <si>
    <t>x&gt;2662</t>
  </si>
  <si>
    <t>R</t>
  </si>
  <si>
    <t>S</t>
  </si>
  <si>
    <t>X</t>
  </si>
  <si>
    <t>M</t>
  </si>
  <si>
    <t>s&gt;2770</t>
  </si>
  <si>
    <t>qs</t>
  </si>
  <si>
    <t>m&gt;2090</t>
  </si>
  <si>
    <t>rfg</t>
  </si>
  <si>
    <t>s&lt;537</t>
  </si>
  <si>
    <t>gd</t>
  </si>
  <si>
    <t>x&gt;2440</t>
  </si>
  <si>
    <t>a&gt;3333</t>
  </si>
  <si>
    <t>s&gt;3448</t>
  </si>
  <si>
    <t>lnx</t>
  </si>
  <si>
    <t>m&gt;1548</t>
  </si>
  <si>
    <t>m&lt;1801</t>
  </si>
  <si>
    <t>hdj</t>
  </si>
  <si>
    <t>m&gt;838</t>
  </si>
  <si>
    <t>pv</t>
  </si>
  <si>
    <t>a&gt;1716</t>
  </si>
  <si>
    <t>s = 1351..4000</t>
  </si>
  <si>
    <t>a = 1..2005</t>
  </si>
  <si>
    <t>s = 1..1350</t>
  </si>
  <si>
    <t>a = 2006..4000</t>
  </si>
  <si>
    <t>x = 1..1415</t>
  </si>
  <si>
    <t>x = 1416..4000</t>
  </si>
  <si>
    <t>x = 2663..4000</t>
  </si>
  <si>
    <t>m = 2091..4000</t>
  </si>
  <si>
    <t>m = 1..2090</t>
  </si>
  <si>
    <t>-</t>
  </si>
  <si>
    <t>Combos</t>
  </si>
  <si>
    <t>Sample</t>
  </si>
  <si>
    <t>Sum</t>
  </si>
  <si>
    <t>s = 537..1350</t>
  </si>
  <si>
    <t>x = 1..2440</t>
  </si>
  <si>
    <t>s = 3449..4000</t>
  </si>
  <si>
    <t>m = 1..1800</t>
  </si>
  <si>
    <t>m = 839..1800</t>
  </si>
  <si>
    <t>m = 1..838</t>
  </si>
  <si>
    <t>a = 1716..4000</t>
  </si>
  <si>
    <t>m = 1549..4000</t>
  </si>
  <si>
    <t>m = 1..1548</t>
  </si>
  <si>
    <t>s = 2771..4000</t>
  </si>
  <si>
    <t>s = 1351..2770</t>
  </si>
  <si>
    <t>1..3</t>
  </si>
  <si>
    <t>5..7</t>
  </si>
  <si>
    <t>5,6,7</t>
  </si>
  <si>
    <t>1,2,3</t>
  </si>
  <si>
    <t>(7-5)+1 =</t>
  </si>
  <si>
    <t>s = 2771..3448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</si>
</sst>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8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A94F6"/>
        <bgColor indexed="64"/>
      </patternFill>
    </fill>
    <fill>
      <patternFill patternType="solid">
        <fgColor rgb="FFE4CB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0E4F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0" xfId="0" applyNumberFormat="1" applyBorder="1"/>
    <xf numFmtId="0" fontId="0" fillId="7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3" fillId="11" borderId="0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1" fontId="0" fillId="0" borderId="1" xfId="0" applyNumberFormat="1" applyBorder="1"/>
    <xf numFmtId="0" fontId="0" fillId="4" borderId="1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A0E4F2"/>
      <color rgb="FFE4CB38"/>
      <color rgb="FFCA94F6"/>
      <color rgb="FF80000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1B11B-A67F-448F-A0ED-904B5C3E467B}">
  <dimension ref="A1:AK24"/>
  <sheetViews>
    <sheetView showGridLines="0" topLeftCell="K1" zoomScale="175" zoomScaleNormal="175" workbookViewId="0">
      <selection activeCell="Y24" sqref="Y24"/>
    </sheetView>
  </sheetViews>
  <sheetFormatPr defaultRowHeight="15" x14ac:dyDescent="0.25"/>
  <cols>
    <col min="1" max="1" width="3.140625" style="4" bestFit="1" customWidth="1"/>
    <col min="2" max="2" width="7.28515625" style="4" bestFit="1" customWidth="1"/>
    <col min="3" max="3" width="13.42578125" style="4" bestFit="1" customWidth="1"/>
    <col min="4" max="4" width="5.140625" style="4" bestFit="1" customWidth="1"/>
    <col min="5" max="5" width="4.28515625" style="4" bestFit="1" customWidth="1"/>
    <col min="6" max="6" width="7.28515625" style="4" bestFit="1" customWidth="1"/>
    <col min="7" max="7" width="13.5703125" style="4" bestFit="1" customWidth="1"/>
    <col min="8" max="8" width="5.140625" style="4" bestFit="1" customWidth="1"/>
    <col min="9" max="9" width="8" style="4" bestFit="1" customWidth="1"/>
    <col min="10" max="10" width="14.42578125" style="4" bestFit="1" customWidth="1"/>
    <col min="11" max="11" width="5.140625" style="4" bestFit="1" customWidth="1"/>
    <col min="12" max="12" width="13.5703125" style="4" bestFit="1" customWidth="1"/>
    <col min="13" max="13" width="5.140625" style="4" bestFit="1" customWidth="1"/>
    <col min="14" max="14" width="6" style="4" bestFit="1" customWidth="1"/>
    <col min="15" max="15" width="13.28515625" style="4" bestFit="1" customWidth="1"/>
    <col min="16" max="16" width="4.140625" style="4" bestFit="1" customWidth="1"/>
    <col min="17" max="17" width="14.42578125" style="4" bestFit="1" customWidth="1"/>
    <col min="18" max="18" width="5.140625" style="4" bestFit="1" customWidth="1"/>
    <col min="19" max="19" width="13.5703125" style="4" bestFit="1" customWidth="1"/>
    <col min="20" max="20" width="5.140625" style="4" bestFit="1" customWidth="1"/>
    <col min="21" max="22" width="9.140625" style="4"/>
    <col min="23" max="23" width="3.140625" style="4" customWidth="1"/>
    <col min="24" max="27" width="9.140625" style="4"/>
    <col min="28" max="28" width="17" style="5" bestFit="1" customWidth="1"/>
    <col min="29" max="29" width="4.42578125" style="3" customWidth="1"/>
    <col min="30" max="37" width="5.7109375" style="4" customWidth="1"/>
    <col min="38" max="16384" width="9.140625" style="3"/>
  </cols>
  <sheetData>
    <row r="1" spans="1:37" x14ac:dyDescent="0.25">
      <c r="AB1" s="5">
        <f>AB2-AB3</f>
        <v>-33085974780000</v>
      </c>
    </row>
    <row r="2" spans="1:37" x14ac:dyDescent="0.25">
      <c r="I2" s="4" t="s">
        <v>54</v>
      </c>
      <c r="J2" s="4" t="s">
        <v>57</v>
      </c>
      <c r="L2" s="4">
        <v>3</v>
      </c>
      <c r="AA2" s="4" t="s">
        <v>41</v>
      </c>
      <c r="AB2" s="5">
        <v>167409079868000</v>
      </c>
    </row>
    <row r="3" spans="1:37" x14ac:dyDescent="0.25">
      <c r="I3" s="4" t="s">
        <v>55</v>
      </c>
      <c r="J3" s="4" t="s">
        <v>56</v>
      </c>
      <c r="L3" s="4" t="s">
        <v>58</v>
      </c>
      <c r="M3" s="4">
        <f>(7-5)+1</f>
        <v>3</v>
      </c>
      <c r="AA3" s="4" t="s">
        <v>42</v>
      </c>
      <c r="AB3" s="5">
        <f>SUM(AB4:AB1003)</f>
        <v>200495054648000</v>
      </c>
    </row>
    <row r="6" spans="1:37" x14ac:dyDescent="0.25">
      <c r="C6" s="24" t="s">
        <v>32</v>
      </c>
      <c r="D6" s="24">
        <v>1351</v>
      </c>
      <c r="G6" s="23" t="s">
        <v>31</v>
      </c>
      <c r="H6" s="23">
        <v>2005</v>
      </c>
      <c r="L6" s="21" t="s">
        <v>34</v>
      </c>
      <c r="M6" s="21">
        <f>1415</f>
        <v>1415</v>
      </c>
      <c r="X6" s="21" t="s">
        <v>12</v>
      </c>
      <c r="Y6" s="22" t="s">
        <v>13</v>
      </c>
      <c r="Z6" s="23" t="s">
        <v>7</v>
      </c>
      <c r="AA6" s="24" t="s">
        <v>11</v>
      </c>
      <c r="AB6" s="5" t="s">
        <v>40</v>
      </c>
      <c r="AD6" s="27" t="s">
        <v>12</v>
      </c>
      <c r="AE6" s="27"/>
      <c r="AF6" s="28" t="s">
        <v>13</v>
      </c>
      <c r="AG6" s="28"/>
      <c r="AH6" s="29" t="s">
        <v>7</v>
      </c>
      <c r="AI6" s="29"/>
      <c r="AJ6" s="30" t="s">
        <v>11</v>
      </c>
      <c r="AK6" s="30"/>
    </row>
    <row r="7" spans="1:37" x14ac:dyDescent="0.25">
      <c r="A7" s="6" t="s">
        <v>3</v>
      </c>
      <c r="B7" s="6" t="s">
        <v>4</v>
      </c>
      <c r="C7" s="6" t="b">
        <v>1</v>
      </c>
      <c r="D7" s="6"/>
      <c r="E7" s="7" t="s">
        <v>0</v>
      </c>
      <c r="F7" s="7" t="s">
        <v>1</v>
      </c>
      <c r="G7" s="7" t="b">
        <v>1</v>
      </c>
      <c r="H7" s="7"/>
      <c r="I7" s="12" t="s">
        <v>5</v>
      </c>
      <c r="J7" s="12" t="s">
        <v>6</v>
      </c>
      <c r="K7" s="12"/>
      <c r="L7" s="12" t="b">
        <v>1</v>
      </c>
      <c r="M7" s="12"/>
      <c r="N7" s="9" t="s">
        <v>7</v>
      </c>
      <c r="O7" s="4" t="s">
        <v>39</v>
      </c>
      <c r="Q7" s="21" t="s">
        <v>36</v>
      </c>
      <c r="R7" s="21">
        <f>4000-2662</f>
        <v>1338</v>
      </c>
      <c r="S7" s="4" t="s">
        <v>39</v>
      </c>
      <c r="U7" s="4" t="s">
        <v>39</v>
      </c>
      <c r="V7" s="4" t="s">
        <v>39</v>
      </c>
      <c r="W7" s="4" t="s">
        <v>39</v>
      </c>
      <c r="X7" s="26">
        <f>M6</f>
        <v>1415</v>
      </c>
      <c r="Y7" s="20">
        <v>4000</v>
      </c>
      <c r="Z7" s="26">
        <f>H6</f>
        <v>2005</v>
      </c>
      <c r="AA7" s="26">
        <f>D6</f>
        <v>1351</v>
      </c>
      <c r="AB7" s="19">
        <f>X7*Y7*Z7*AA7</f>
        <v>15331553300000</v>
      </c>
      <c r="AD7" s="31">
        <v>1</v>
      </c>
      <c r="AE7" s="31">
        <v>1415</v>
      </c>
      <c r="AF7" s="31">
        <v>1</v>
      </c>
      <c r="AG7" s="31">
        <v>4000</v>
      </c>
      <c r="AH7" s="31">
        <v>1</v>
      </c>
      <c r="AI7" s="31">
        <v>2005</v>
      </c>
      <c r="AJ7" s="31">
        <v>1</v>
      </c>
      <c r="AK7" s="31">
        <v>1351</v>
      </c>
    </row>
    <row r="8" spans="1:37" x14ac:dyDescent="0.25">
      <c r="C8" s="6"/>
      <c r="D8" s="6"/>
      <c r="G8" s="7"/>
      <c r="H8" s="25"/>
      <c r="L8" s="12" t="b">
        <v>0</v>
      </c>
      <c r="M8" s="12"/>
      <c r="N8" s="15" t="s">
        <v>8</v>
      </c>
      <c r="O8" s="15" t="s">
        <v>9</v>
      </c>
      <c r="P8" s="15"/>
      <c r="Q8" s="15" t="b">
        <v>1</v>
      </c>
      <c r="R8" s="15"/>
      <c r="S8" s="9" t="s">
        <v>7</v>
      </c>
      <c r="T8" s="9"/>
      <c r="U8" s="4" t="s">
        <v>39</v>
      </c>
      <c r="V8" s="4" t="s">
        <v>39</v>
      </c>
      <c r="W8" s="4" t="s">
        <v>39</v>
      </c>
      <c r="X8" s="26">
        <f>R7</f>
        <v>1338</v>
      </c>
      <c r="Y8" s="20">
        <v>4000</v>
      </c>
      <c r="Z8" s="26">
        <f>H6</f>
        <v>2005</v>
      </c>
      <c r="AA8" s="26">
        <f>D6</f>
        <v>1351</v>
      </c>
      <c r="AB8" s="19">
        <f>X8*Y8*Z8*AA8</f>
        <v>14497256760000</v>
      </c>
      <c r="AD8" s="31">
        <v>2663</v>
      </c>
      <c r="AE8" s="31">
        <v>4000</v>
      </c>
      <c r="AF8" s="31">
        <v>1</v>
      </c>
      <c r="AG8" s="31">
        <v>4000</v>
      </c>
      <c r="AH8" s="31">
        <v>1</v>
      </c>
      <c r="AI8" s="31">
        <v>2005</v>
      </c>
      <c r="AJ8" s="31">
        <v>1</v>
      </c>
      <c r="AK8" s="31">
        <v>1351</v>
      </c>
    </row>
    <row r="9" spans="1:37" x14ac:dyDescent="0.25">
      <c r="C9" s="6"/>
      <c r="D9" s="6"/>
      <c r="G9" s="7"/>
      <c r="H9" s="25"/>
      <c r="J9" s="3"/>
      <c r="K9" s="3"/>
      <c r="L9" s="21" t="s">
        <v>35</v>
      </c>
      <c r="M9" s="21">
        <f>4000-M6</f>
        <v>2585</v>
      </c>
      <c r="Q9" s="16" t="b">
        <v>0</v>
      </c>
      <c r="R9" s="16"/>
      <c r="S9" s="10" t="s">
        <v>10</v>
      </c>
      <c r="T9" s="10"/>
      <c r="U9" s="3"/>
      <c r="V9" s="3"/>
      <c r="W9" s="3"/>
      <c r="AD9" s="32"/>
      <c r="AE9" s="32"/>
      <c r="AF9" s="32"/>
      <c r="AG9" s="32"/>
      <c r="AH9" s="32"/>
      <c r="AI9" s="32"/>
      <c r="AJ9" s="32"/>
      <c r="AK9" s="32"/>
    </row>
    <row r="10" spans="1:37" x14ac:dyDescent="0.25">
      <c r="C10" s="6"/>
      <c r="D10" s="6"/>
      <c r="G10" s="7"/>
      <c r="H10" s="25"/>
      <c r="J10" s="22" t="s">
        <v>37</v>
      </c>
      <c r="K10" s="22">
        <f>4000-K13</f>
        <v>1910</v>
      </c>
      <c r="Q10" s="18"/>
      <c r="R10" s="18"/>
      <c r="S10"/>
      <c r="T10"/>
      <c r="U10" s="3"/>
      <c r="V10" s="3"/>
      <c r="W10" s="3"/>
      <c r="AD10" s="32"/>
      <c r="AE10" s="32"/>
      <c r="AF10" s="32"/>
      <c r="AG10" s="32"/>
      <c r="AH10" s="32"/>
      <c r="AI10" s="32"/>
      <c r="AJ10" s="32"/>
      <c r="AK10" s="32"/>
    </row>
    <row r="11" spans="1:37" x14ac:dyDescent="0.25">
      <c r="C11" s="6"/>
      <c r="D11" s="6"/>
      <c r="G11" s="7" t="b">
        <v>0</v>
      </c>
      <c r="H11" s="7"/>
      <c r="I11" s="7" t="s">
        <v>16</v>
      </c>
      <c r="J11" s="7" t="b">
        <v>1</v>
      </c>
      <c r="K11" s="7"/>
      <c r="L11" s="9" t="s">
        <v>7</v>
      </c>
      <c r="M11" s="9"/>
      <c r="N11" s="4" t="s">
        <v>39</v>
      </c>
      <c r="O11" s="4" t="s">
        <v>39</v>
      </c>
      <c r="Q11" s="4" t="s">
        <v>39</v>
      </c>
      <c r="S11" s="4" t="s">
        <v>39</v>
      </c>
      <c r="U11" s="4" t="s">
        <v>39</v>
      </c>
      <c r="V11" s="4" t="s">
        <v>39</v>
      </c>
      <c r="W11" s="4" t="s">
        <v>39</v>
      </c>
      <c r="X11" s="20">
        <v>4000</v>
      </c>
      <c r="Y11" s="26">
        <f>K10</f>
        <v>1910</v>
      </c>
      <c r="Z11" s="26">
        <f>H12</f>
        <v>1995</v>
      </c>
      <c r="AA11" s="26">
        <f>D6</f>
        <v>1351</v>
      </c>
      <c r="AB11" s="19">
        <f>X11*Y11*Z11*AA11</f>
        <v>20591671800000</v>
      </c>
      <c r="AD11" s="31">
        <v>1</v>
      </c>
      <c r="AE11" s="31">
        <v>4000</v>
      </c>
      <c r="AF11" s="31">
        <v>2091</v>
      </c>
      <c r="AG11" s="31">
        <v>4000</v>
      </c>
      <c r="AH11" s="31">
        <v>2006</v>
      </c>
      <c r="AI11" s="31">
        <v>4000</v>
      </c>
      <c r="AJ11" s="31">
        <v>1</v>
      </c>
      <c r="AK11" s="31">
        <v>1351</v>
      </c>
    </row>
    <row r="12" spans="1:37" x14ac:dyDescent="0.25">
      <c r="C12" s="6"/>
      <c r="D12" s="6"/>
      <c r="G12" s="23" t="s">
        <v>33</v>
      </c>
      <c r="H12" s="23">
        <f>4000-H6</f>
        <v>1995</v>
      </c>
      <c r="J12" s="7" t="b">
        <v>0</v>
      </c>
      <c r="K12" s="7"/>
      <c r="L12" s="14" t="s">
        <v>17</v>
      </c>
      <c r="M12" s="14"/>
      <c r="N12" s="14" t="s">
        <v>18</v>
      </c>
      <c r="O12" s="14" t="b">
        <v>1</v>
      </c>
      <c r="P12" s="14"/>
      <c r="Q12" s="17" t="s">
        <v>19</v>
      </c>
      <c r="R12" s="17"/>
      <c r="S12" s="17" t="s">
        <v>21</v>
      </c>
      <c r="T12" s="17"/>
      <c r="U12" s="17" t="b">
        <v>1</v>
      </c>
      <c r="V12" s="10" t="s">
        <v>10</v>
      </c>
      <c r="AD12" s="32"/>
      <c r="AE12" s="32"/>
      <c r="AF12" s="32"/>
      <c r="AG12" s="32"/>
      <c r="AH12" s="32"/>
      <c r="AI12" s="32"/>
      <c r="AJ12" s="32"/>
      <c r="AK12" s="32"/>
    </row>
    <row r="13" spans="1:37" x14ac:dyDescent="0.25">
      <c r="C13" s="6"/>
      <c r="D13" s="6"/>
      <c r="J13" s="22" t="s">
        <v>38</v>
      </c>
      <c r="K13" s="22">
        <v>2090</v>
      </c>
      <c r="O13" s="13"/>
      <c r="P13" s="13"/>
      <c r="U13" s="17" t="b">
        <v>0</v>
      </c>
      <c r="V13" s="10" t="s">
        <v>10</v>
      </c>
      <c r="AD13" s="32"/>
      <c r="AE13" s="32"/>
      <c r="AF13" s="32"/>
      <c r="AG13" s="32"/>
      <c r="AH13" s="32"/>
      <c r="AI13" s="32"/>
      <c r="AJ13" s="32"/>
      <c r="AK13" s="32"/>
    </row>
    <row r="14" spans="1:37" x14ac:dyDescent="0.25">
      <c r="C14" s="6"/>
      <c r="D14" s="6"/>
      <c r="O14" s="13" t="b">
        <v>0</v>
      </c>
      <c r="P14" s="13"/>
      <c r="Q14" s="13" t="s">
        <v>20</v>
      </c>
      <c r="R14" s="13"/>
      <c r="S14" s="14" t="b">
        <v>1</v>
      </c>
      <c r="T14" s="14"/>
      <c r="U14" s="10" t="s">
        <v>10</v>
      </c>
      <c r="AD14" s="32"/>
      <c r="AE14" s="32"/>
      <c r="AF14" s="32"/>
      <c r="AG14" s="32"/>
      <c r="AH14" s="32"/>
      <c r="AI14" s="32"/>
      <c r="AJ14" s="32"/>
      <c r="AK14" s="32"/>
    </row>
    <row r="15" spans="1:37" x14ac:dyDescent="0.25">
      <c r="C15" s="6"/>
      <c r="D15" s="6"/>
      <c r="O15" s="24" t="s">
        <v>43</v>
      </c>
      <c r="P15" s="24">
        <f>1350-537+1</f>
        <v>814</v>
      </c>
      <c r="Q15" s="21" t="s">
        <v>44</v>
      </c>
      <c r="R15" s="21">
        <v>2440</v>
      </c>
      <c r="S15" s="14" t="b">
        <v>0</v>
      </c>
      <c r="T15" s="14"/>
      <c r="U15" s="9" t="s">
        <v>7</v>
      </c>
      <c r="V15" s="4" t="s">
        <v>39</v>
      </c>
      <c r="W15" s="4" t="s">
        <v>39</v>
      </c>
      <c r="X15" s="26">
        <f>R15</f>
        <v>2440</v>
      </c>
      <c r="Y15" s="26">
        <f>K13</f>
        <v>2090</v>
      </c>
      <c r="Z15" s="26">
        <f>H12</f>
        <v>1995</v>
      </c>
      <c r="AA15" s="26">
        <f>P15</f>
        <v>814</v>
      </c>
      <c r="AB15" s="19">
        <f>X15*Y15*Z15*AA15</f>
        <v>8281393428000</v>
      </c>
      <c r="AD15" s="31">
        <v>1</v>
      </c>
      <c r="AE15" s="31">
        <v>2440</v>
      </c>
      <c r="AF15" s="31">
        <v>1</v>
      </c>
      <c r="AG15" s="31">
        <v>2090</v>
      </c>
      <c r="AH15" s="31">
        <v>2006</v>
      </c>
      <c r="AI15" s="31">
        <v>4000</v>
      </c>
      <c r="AJ15" s="31">
        <v>537</v>
      </c>
      <c r="AK15" s="31">
        <v>1350</v>
      </c>
    </row>
    <row r="16" spans="1:37" x14ac:dyDescent="0.25">
      <c r="C16" s="6"/>
      <c r="D16" s="6"/>
      <c r="G16" s="24" t="s">
        <v>52</v>
      </c>
      <c r="H16" s="24">
        <f>4000-2771-1</f>
        <v>1228</v>
      </c>
      <c r="J16" s="24" t="s">
        <v>45</v>
      </c>
      <c r="K16" s="24">
        <f>4000-3448</f>
        <v>552</v>
      </c>
      <c r="AD16" s="32"/>
      <c r="AE16" s="32"/>
      <c r="AF16" s="32"/>
      <c r="AG16" s="32"/>
      <c r="AH16" s="32"/>
      <c r="AI16" s="32"/>
      <c r="AJ16" s="32"/>
      <c r="AK16" s="32"/>
    </row>
    <row r="17" spans="3:37" x14ac:dyDescent="0.25">
      <c r="C17" s="6" t="b">
        <v>0</v>
      </c>
      <c r="D17" s="6"/>
      <c r="E17" s="11" t="s">
        <v>2</v>
      </c>
      <c r="F17" s="11" t="s">
        <v>14</v>
      </c>
      <c r="G17" s="11" t="b">
        <v>1</v>
      </c>
      <c r="H17" s="11"/>
      <c r="I17" s="12" t="s">
        <v>15</v>
      </c>
      <c r="J17" s="12" t="s">
        <v>22</v>
      </c>
      <c r="K17" s="12"/>
      <c r="L17" s="12" t="b">
        <v>1</v>
      </c>
      <c r="M17" s="12"/>
      <c r="N17" s="9" t="s">
        <v>7</v>
      </c>
      <c r="O17" s="1" t="s">
        <v>39</v>
      </c>
      <c r="P17" s="1"/>
      <c r="Q17" s="22" t="s">
        <v>50</v>
      </c>
      <c r="R17" s="22">
        <f>4000-1548</f>
        <v>2452</v>
      </c>
      <c r="S17" s="4" t="s">
        <v>39</v>
      </c>
      <c r="U17" s="4" t="s">
        <v>39</v>
      </c>
      <c r="V17" s="4" t="s">
        <v>39</v>
      </c>
      <c r="W17" s="4" t="s">
        <v>39</v>
      </c>
      <c r="X17" s="20">
        <v>4000</v>
      </c>
      <c r="Y17" s="26">
        <v>4000</v>
      </c>
      <c r="Z17" s="20">
        <v>4000</v>
      </c>
      <c r="AA17" s="26">
        <f>K16</f>
        <v>552</v>
      </c>
      <c r="AB17" s="19">
        <f>X17*Y17*Z17*AA17</f>
        <v>35328000000000</v>
      </c>
      <c r="AD17" s="31">
        <v>1</v>
      </c>
      <c r="AE17" s="31">
        <v>4000</v>
      </c>
      <c r="AF17" s="31">
        <v>1</v>
      </c>
      <c r="AG17" s="31">
        <v>4000</v>
      </c>
      <c r="AH17" s="31">
        <v>1</v>
      </c>
      <c r="AI17" s="31">
        <v>4000</v>
      </c>
      <c r="AJ17" s="31">
        <v>3449</v>
      </c>
      <c r="AK17" s="31">
        <v>4000</v>
      </c>
    </row>
    <row r="18" spans="3:37" x14ac:dyDescent="0.25">
      <c r="C18" s="24" t="s">
        <v>30</v>
      </c>
      <c r="D18" s="24">
        <f>4000-1351-1</f>
        <v>2648</v>
      </c>
      <c r="G18" s="11"/>
      <c r="H18" s="11"/>
      <c r="J18" s="24" t="s">
        <v>59</v>
      </c>
      <c r="K18" s="24">
        <f>3448-2271+1</f>
        <v>1178</v>
      </c>
      <c r="L18" s="12" t="b">
        <v>0</v>
      </c>
      <c r="M18" s="12"/>
      <c r="N18" s="8" t="s">
        <v>23</v>
      </c>
      <c r="O18" s="8" t="s">
        <v>24</v>
      </c>
      <c r="P18" s="8"/>
      <c r="Q18" s="8" t="b">
        <v>1</v>
      </c>
      <c r="R18" s="8"/>
      <c r="S18" s="9" t="s">
        <v>7</v>
      </c>
      <c r="T18" s="9"/>
      <c r="U18" s="4" t="s">
        <v>39</v>
      </c>
      <c r="V18" s="4" t="s">
        <v>39</v>
      </c>
      <c r="W18" s="4" t="s">
        <v>39</v>
      </c>
      <c r="X18" s="20">
        <v>4000</v>
      </c>
      <c r="Y18" s="26">
        <f>R17</f>
        <v>2452</v>
      </c>
      <c r="Z18" s="20">
        <v>4000</v>
      </c>
      <c r="AA18" s="26">
        <f>K18</f>
        <v>1178</v>
      </c>
      <c r="AB18" s="19">
        <f>X18*Y18*Z18*AA18</f>
        <v>46215296000000</v>
      </c>
      <c r="AD18" s="31">
        <v>1</v>
      </c>
      <c r="AE18" s="31">
        <v>4000</v>
      </c>
      <c r="AF18" s="31">
        <v>1549</v>
      </c>
      <c r="AG18" s="31">
        <v>4000</v>
      </c>
      <c r="AH18" s="31">
        <v>1</v>
      </c>
      <c r="AI18" s="31">
        <v>4000</v>
      </c>
      <c r="AJ18" s="31">
        <v>2771</v>
      </c>
      <c r="AK18" s="31">
        <v>3448</v>
      </c>
    </row>
    <row r="19" spans="3:37" x14ac:dyDescent="0.25">
      <c r="G19" s="11"/>
      <c r="H19" s="11"/>
      <c r="J19" s="3"/>
      <c r="K19" s="3"/>
      <c r="N19" s="3"/>
      <c r="O19" s="3"/>
      <c r="P19" s="3"/>
      <c r="Q19" s="8" t="b">
        <v>0</v>
      </c>
      <c r="R19" s="8"/>
      <c r="S19" s="9" t="s">
        <v>7</v>
      </c>
      <c r="T19" s="9"/>
      <c r="U19" s="4" t="s">
        <v>39</v>
      </c>
      <c r="V19" s="4" t="s">
        <v>39</v>
      </c>
      <c r="W19" s="4" t="s">
        <v>39</v>
      </c>
      <c r="X19" s="20">
        <v>4000</v>
      </c>
      <c r="Y19" s="26">
        <f>R20</f>
        <v>1548</v>
      </c>
      <c r="Z19" s="20">
        <v>4000</v>
      </c>
      <c r="AA19" s="26">
        <f>K18</f>
        <v>1178</v>
      </c>
      <c r="AB19" s="19">
        <f>X19*Y19*Z19*AA19</f>
        <v>29176704000000</v>
      </c>
      <c r="AD19" s="31">
        <v>1</v>
      </c>
      <c r="AE19" s="31">
        <v>4000</v>
      </c>
      <c r="AF19" s="31">
        <v>1</v>
      </c>
      <c r="AG19" s="31">
        <v>1548</v>
      </c>
      <c r="AH19" s="31">
        <v>1</v>
      </c>
      <c r="AI19" s="31">
        <v>4000</v>
      </c>
      <c r="AJ19" s="31">
        <v>2771</v>
      </c>
      <c r="AK19" s="31">
        <v>3448</v>
      </c>
    </row>
    <row r="20" spans="3:37" x14ac:dyDescent="0.25">
      <c r="G20" s="11"/>
      <c r="H20" s="11"/>
      <c r="J20" s="3"/>
      <c r="K20" s="3"/>
      <c r="N20" s="3"/>
      <c r="O20" s="3"/>
      <c r="P20" s="3"/>
      <c r="Q20" s="22" t="s">
        <v>51</v>
      </c>
      <c r="R20" s="22">
        <f>1548</f>
        <v>1548</v>
      </c>
      <c r="S20"/>
      <c r="T20"/>
      <c r="X20"/>
      <c r="Y20"/>
      <c r="Z20"/>
      <c r="AA20"/>
      <c r="AD20" s="32"/>
      <c r="AE20" s="32"/>
      <c r="AF20" s="32"/>
      <c r="AG20" s="32"/>
      <c r="AH20" s="32"/>
      <c r="AI20" s="32"/>
      <c r="AJ20" s="32"/>
      <c r="AK20" s="32"/>
    </row>
    <row r="21" spans="3:37" x14ac:dyDescent="0.25">
      <c r="G21" s="11"/>
      <c r="H21" s="11"/>
      <c r="J21" s="22" t="s">
        <v>46</v>
      </c>
      <c r="K21" s="22">
        <v>1800</v>
      </c>
      <c r="N21" s="3"/>
      <c r="O21" s="22" t="s">
        <v>47</v>
      </c>
      <c r="P21" s="22">
        <f>1800-838</f>
        <v>962</v>
      </c>
      <c r="Q21" s="3"/>
      <c r="R21" s="3"/>
      <c r="S21" s="3"/>
      <c r="T21" s="3"/>
      <c r="AD21" s="32"/>
      <c r="AE21" s="32"/>
      <c r="AF21" s="32"/>
      <c r="AG21" s="32"/>
      <c r="AH21" s="32"/>
      <c r="AI21" s="32"/>
      <c r="AJ21" s="32"/>
      <c r="AK21" s="32"/>
    </row>
    <row r="22" spans="3:37" x14ac:dyDescent="0.25">
      <c r="G22" s="11" t="b">
        <v>0</v>
      </c>
      <c r="H22" s="11"/>
      <c r="I22" s="11" t="s">
        <v>25</v>
      </c>
      <c r="J22" s="11" t="b">
        <v>1</v>
      </c>
      <c r="K22" s="11"/>
      <c r="L22" s="15" t="s">
        <v>26</v>
      </c>
      <c r="M22" s="15"/>
      <c r="N22" s="15" t="s">
        <v>27</v>
      </c>
      <c r="O22" s="15" t="b">
        <v>1</v>
      </c>
      <c r="P22" s="15"/>
      <c r="Q22" s="9" t="s">
        <v>7</v>
      </c>
      <c r="R22" s="9"/>
      <c r="S22" s="4" t="s">
        <v>39</v>
      </c>
      <c r="U22" s="4" t="s">
        <v>39</v>
      </c>
      <c r="V22" s="4" t="s">
        <v>39</v>
      </c>
      <c r="W22" s="4" t="s">
        <v>39</v>
      </c>
      <c r="X22" s="20">
        <v>4000</v>
      </c>
      <c r="Y22" s="26">
        <f>P21</f>
        <v>962</v>
      </c>
      <c r="Z22" s="26">
        <v>4000</v>
      </c>
      <c r="AA22" s="26">
        <f>H23</f>
        <v>1348</v>
      </c>
      <c r="AB22" s="19">
        <f>X22*Y22*Z22*AA22</f>
        <v>20748416000000</v>
      </c>
      <c r="AD22" s="31">
        <v>1</v>
      </c>
      <c r="AE22" s="31">
        <v>4000</v>
      </c>
      <c r="AF22" s="31">
        <v>839</v>
      </c>
      <c r="AG22" s="31">
        <v>1800</v>
      </c>
      <c r="AH22" s="31">
        <v>1</v>
      </c>
      <c r="AI22" s="31">
        <v>4000</v>
      </c>
      <c r="AJ22" s="31">
        <v>1351</v>
      </c>
      <c r="AK22" s="31">
        <v>2770</v>
      </c>
    </row>
    <row r="23" spans="3:37" x14ac:dyDescent="0.25">
      <c r="G23" s="24" t="s">
        <v>53</v>
      </c>
      <c r="H23" s="24">
        <f>2700-1351-1</f>
        <v>1348</v>
      </c>
      <c r="J23" s="11" t="b">
        <v>0</v>
      </c>
      <c r="K23" s="11"/>
      <c r="L23" s="10" t="s">
        <v>10</v>
      </c>
      <c r="M23" s="10"/>
      <c r="O23" s="15" t="b">
        <v>0</v>
      </c>
      <c r="P23" s="15"/>
      <c r="Q23" s="7" t="s">
        <v>28</v>
      </c>
      <c r="R23" s="7"/>
      <c r="S23" s="7" t="s">
        <v>29</v>
      </c>
      <c r="T23" s="7"/>
      <c r="U23" s="7" t="b">
        <v>1</v>
      </c>
      <c r="V23" s="10" t="s">
        <v>10</v>
      </c>
      <c r="AD23" s="32"/>
      <c r="AE23" s="32"/>
      <c r="AF23" s="32"/>
      <c r="AG23" s="32"/>
      <c r="AH23" s="32"/>
      <c r="AI23" s="32"/>
      <c r="AJ23" s="32"/>
      <c r="AK23" s="32"/>
    </row>
    <row r="24" spans="3:37" x14ac:dyDescent="0.25">
      <c r="O24" s="22" t="s">
        <v>48</v>
      </c>
      <c r="P24" s="22">
        <v>838</v>
      </c>
      <c r="S24" s="23" t="s">
        <v>49</v>
      </c>
      <c r="T24" s="23">
        <f>4000-1716+1</f>
        <v>2285</v>
      </c>
      <c r="U24" s="7" t="b">
        <v>0</v>
      </c>
      <c r="V24" s="9" t="s">
        <v>7</v>
      </c>
      <c r="W24" s="4" t="s">
        <v>39</v>
      </c>
      <c r="X24" s="20">
        <v>4000</v>
      </c>
      <c r="Y24" s="26">
        <f>P24</f>
        <v>838</v>
      </c>
      <c r="Z24" s="26">
        <f>T24</f>
        <v>2285</v>
      </c>
      <c r="AA24" s="26">
        <f>H23</f>
        <v>1348</v>
      </c>
      <c r="AB24" s="19">
        <f>X24*Y24*Z24*AA24</f>
        <v>10324763360000</v>
      </c>
      <c r="AD24" s="31">
        <v>1</v>
      </c>
      <c r="AE24" s="31">
        <v>4000</v>
      </c>
      <c r="AF24" s="31">
        <v>1</v>
      </c>
      <c r="AG24" s="31">
        <v>838</v>
      </c>
      <c r="AH24" s="31">
        <v>1716</v>
      </c>
      <c r="AI24" s="31">
        <v>4000</v>
      </c>
      <c r="AJ24" s="31">
        <v>1351</v>
      </c>
      <c r="AK24" s="31">
        <v>2770</v>
      </c>
    </row>
  </sheetData>
  <mergeCells count="4">
    <mergeCell ref="AD6:AE6"/>
    <mergeCell ref="AF6:AG6"/>
    <mergeCell ref="AH6:AI6"/>
    <mergeCell ref="AJ6:AK6"/>
  </mergeCells>
  <pageMargins left="0.7" right="0.7" top="0.75" bottom="0.75" header="0.3" footer="0.3"/>
  <ignoredErrors>
    <ignoredError sqref="AA1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7D97D-C58D-4AC2-9916-B0DE39AB95B1}">
  <dimension ref="B1:AB24"/>
  <sheetViews>
    <sheetView showGridLines="0" tabSelected="1" zoomScale="190" zoomScaleNormal="190" workbookViewId="0">
      <selection activeCell="AD25" sqref="AD25"/>
    </sheetView>
  </sheetViews>
  <sheetFormatPr defaultRowHeight="15" x14ac:dyDescent="0.25"/>
  <cols>
    <col min="1" max="1" width="3.7109375" customWidth="1"/>
    <col min="11" max="14" width="5.140625" style="1" bestFit="1" customWidth="1"/>
    <col min="16" max="19" width="5.140625" bestFit="1" customWidth="1"/>
    <col min="21" max="24" width="5.140625" bestFit="1" customWidth="1"/>
    <col min="26" max="26" width="20.7109375" style="2" bestFit="1" customWidth="1"/>
    <col min="27" max="27" width="2.7109375" style="2" customWidth="1"/>
    <col min="28" max="28" width="16.7109375" bestFit="1" customWidth="1"/>
  </cols>
  <sheetData>
    <row r="1" spans="2:28" x14ac:dyDescent="0.25">
      <c r="Y1" s="4"/>
      <c r="Z1" s="34">
        <f>Z2-Z3</f>
        <v>-2745669820000</v>
      </c>
      <c r="AA1" s="34"/>
      <c r="AB1" s="34">
        <f>AB2-AB3</f>
        <v>17262875940000</v>
      </c>
    </row>
    <row r="2" spans="2:28" x14ac:dyDescent="0.25">
      <c r="Y2" s="4" t="s">
        <v>41</v>
      </c>
      <c r="Z2" s="5">
        <v>167409079868000</v>
      </c>
      <c r="AA2" s="5"/>
      <c r="AB2" s="5">
        <v>167409079868000</v>
      </c>
    </row>
    <row r="3" spans="2:28" x14ac:dyDescent="0.25">
      <c r="Y3" s="4" t="s">
        <v>42</v>
      </c>
      <c r="Z3" s="5">
        <f>SUM(Z4:Z1003)</f>
        <v>170154749688000</v>
      </c>
      <c r="AA3" s="5"/>
      <c r="AB3" s="5">
        <f>SUM(AB4:AB1003)</f>
        <v>150146203928000</v>
      </c>
    </row>
    <row r="4" spans="2:28" x14ac:dyDescent="0.25">
      <c r="B4" s="27" t="s">
        <v>12</v>
      </c>
      <c r="C4" s="27"/>
      <c r="D4" s="28" t="s">
        <v>13</v>
      </c>
      <c r="E4" s="28"/>
      <c r="F4" s="29" t="s">
        <v>7</v>
      </c>
      <c r="G4" s="29"/>
      <c r="H4" s="30" t="s">
        <v>11</v>
      </c>
      <c r="I4" s="30"/>
      <c r="K4" s="21" t="s">
        <v>12</v>
      </c>
      <c r="L4" s="22" t="s">
        <v>13</v>
      </c>
      <c r="M4" s="23" t="s">
        <v>7</v>
      </c>
      <c r="N4" s="24" t="s">
        <v>11</v>
      </c>
      <c r="U4" s="21" t="s">
        <v>12</v>
      </c>
      <c r="V4" s="22" t="s">
        <v>13</v>
      </c>
      <c r="W4" s="23" t="s">
        <v>7</v>
      </c>
      <c r="X4" s="24" t="s">
        <v>11</v>
      </c>
    </row>
    <row r="5" spans="2:28" x14ac:dyDescent="0.25">
      <c r="B5" s="31">
        <v>1</v>
      </c>
      <c r="C5" s="31">
        <v>1415</v>
      </c>
      <c r="D5" s="31">
        <v>1</v>
      </c>
      <c r="E5" s="31">
        <v>4000</v>
      </c>
      <c r="F5" s="31">
        <v>1</v>
      </c>
      <c r="G5" s="31">
        <v>2005</v>
      </c>
      <c r="H5" s="31">
        <v>1</v>
      </c>
      <c r="I5" s="31">
        <v>1351</v>
      </c>
      <c r="K5" s="2">
        <f>C5-B5+1</f>
        <v>1415</v>
      </c>
      <c r="L5" s="2">
        <f>E5-D5+1</f>
        <v>4000</v>
      </c>
      <c r="M5" s="2">
        <f>G5-F5+1</f>
        <v>2005</v>
      </c>
      <c r="N5" s="2">
        <f>I5-H5+1</f>
        <v>1351</v>
      </c>
      <c r="U5" s="2">
        <f>K5+K6</f>
        <v>2753</v>
      </c>
      <c r="V5" s="2">
        <v>4000</v>
      </c>
      <c r="W5" s="2">
        <v>2005</v>
      </c>
      <c r="X5" s="2">
        <v>1351</v>
      </c>
      <c r="Z5" s="2">
        <f>PRODUCT(K5:N5)</f>
        <v>15331553300000</v>
      </c>
      <c r="AB5" s="2">
        <f>PRODUCT(U5:X5)</f>
        <v>29828810060000</v>
      </c>
    </row>
    <row r="6" spans="2:28" x14ac:dyDescent="0.25">
      <c r="B6" s="31">
        <v>2663</v>
      </c>
      <c r="C6" s="31">
        <v>4000</v>
      </c>
      <c r="D6" s="31">
        <v>1</v>
      </c>
      <c r="E6" s="31">
        <v>4000</v>
      </c>
      <c r="F6" s="31">
        <v>1</v>
      </c>
      <c r="G6" s="31">
        <v>2005</v>
      </c>
      <c r="H6" s="31">
        <v>1</v>
      </c>
      <c r="I6" s="31">
        <v>1351</v>
      </c>
      <c r="K6" s="2">
        <f>C6-B6+1</f>
        <v>1338</v>
      </c>
      <c r="L6" s="2">
        <f>E6-D6+1</f>
        <v>4000</v>
      </c>
      <c r="M6" s="2">
        <f>G6-F6+1</f>
        <v>2005</v>
      </c>
      <c r="N6" s="2">
        <f>I6-H6+1</f>
        <v>1351</v>
      </c>
      <c r="Z6" s="2">
        <f>PRODUCT(K6:N6)</f>
        <v>14497256760000</v>
      </c>
    </row>
    <row r="7" spans="2:28" x14ac:dyDescent="0.25">
      <c r="B7" s="32"/>
      <c r="C7" s="32"/>
      <c r="D7" s="32"/>
      <c r="E7" s="32"/>
      <c r="F7" s="32"/>
      <c r="G7" s="32"/>
      <c r="H7" s="32"/>
      <c r="I7" s="32"/>
    </row>
    <row r="8" spans="2:28" x14ac:dyDescent="0.25">
      <c r="B8" s="32"/>
      <c r="C8" s="32"/>
      <c r="D8" s="32"/>
      <c r="E8" s="32"/>
      <c r="F8" s="32"/>
      <c r="G8" s="32"/>
      <c r="H8" s="32"/>
      <c r="I8" s="32"/>
      <c r="K8" s="21" t="s">
        <v>12</v>
      </c>
      <c r="L8" s="22" t="s">
        <v>13</v>
      </c>
      <c r="M8" s="23" t="s">
        <v>7</v>
      </c>
      <c r="N8" s="24" t="s">
        <v>11</v>
      </c>
      <c r="U8" s="21" t="s">
        <v>12</v>
      </c>
      <c r="V8" s="22" t="s">
        <v>13</v>
      </c>
      <c r="W8" s="23" t="s">
        <v>7</v>
      </c>
      <c r="X8" s="24" t="s">
        <v>11</v>
      </c>
    </row>
    <row r="9" spans="2:28" x14ac:dyDescent="0.25">
      <c r="B9" s="31">
        <v>1</v>
      </c>
      <c r="C9" s="31">
        <v>4000</v>
      </c>
      <c r="D9" s="31">
        <v>2091</v>
      </c>
      <c r="E9" s="31">
        <v>4000</v>
      </c>
      <c r="F9" s="31">
        <v>2006</v>
      </c>
      <c r="G9" s="31">
        <v>4000</v>
      </c>
      <c r="H9" s="31">
        <v>1</v>
      </c>
      <c r="I9" s="31">
        <v>1351</v>
      </c>
      <c r="K9" s="2">
        <f>C9-B9+1</f>
        <v>4000</v>
      </c>
      <c r="L9" s="2">
        <f>E9-D9+1</f>
        <v>1910</v>
      </c>
      <c r="M9" s="2">
        <f>G9-F9+1</f>
        <v>1995</v>
      </c>
      <c r="N9" s="2">
        <f>I9-H9+1</f>
        <v>1351</v>
      </c>
      <c r="U9" s="2">
        <f>C9-B9+1</f>
        <v>4000</v>
      </c>
      <c r="V9" s="2">
        <f>E9-D9+1</f>
        <v>1910</v>
      </c>
      <c r="W9" s="2">
        <f>G9-F9+1</f>
        <v>1995</v>
      </c>
      <c r="X9" s="2">
        <f>I9-H9+1</f>
        <v>1351</v>
      </c>
      <c r="Z9" s="2">
        <f>PRODUCT(K9:N9)</f>
        <v>20591671800000</v>
      </c>
      <c r="AB9" s="2">
        <f>PRODUCT(U9:X9)</f>
        <v>20591671800000</v>
      </c>
    </row>
    <row r="10" spans="2:28" x14ac:dyDescent="0.25">
      <c r="B10" s="32"/>
      <c r="C10" s="32"/>
      <c r="D10" s="32"/>
      <c r="E10" s="32"/>
      <c r="F10" s="32"/>
      <c r="G10" s="32"/>
      <c r="H10" s="32"/>
      <c r="I10" s="32"/>
      <c r="K10" s="2"/>
      <c r="L10" s="2"/>
      <c r="M10"/>
      <c r="N10"/>
    </row>
    <row r="11" spans="2:28" x14ac:dyDescent="0.25">
      <c r="B11" s="32"/>
      <c r="C11" s="32"/>
      <c r="D11" s="32"/>
      <c r="E11" s="32"/>
      <c r="F11" s="32"/>
      <c r="G11" s="32"/>
      <c r="H11" s="32"/>
      <c r="I11" s="32"/>
    </row>
    <row r="12" spans="2:28" x14ac:dyDescent="0.25">
      <c r="B12" s="32"/>
      <c r="C12" s="32"/>
      <c r="D12" s="32"/>
      <c r="E12" s="32"/>
      <c r="F12" s="32"/>
      <c r="G12" s="32"/>
      <c r="H12" s="32"/>
      <c r="I12" s="32"/>
      <c r="K12" s="21" t="s">
        <v>12</v>
      </c>
      <c r="L12" s="22" t="s">
        <v>13</v>
      </c>
      <c r="M12" s="23" t="s">
        <v>7</v>
      </c>
      <c r="N12" s="24" t="s">
        <v>11</v>
      </c>
      <c r="U12" s="21" t="s">
        <v>12</v>
      </c>
      <c r="V12" s="22" t="s">
        <v>13</v>
      </c>
      <c r="W12" s="23" t="s">
        <v>7</v>
      </c>
      <c r="X12" s="24" t="s">
        <v>11</v>
      </c>
    </row>
    <row r="13" spans="2:28" x14ac:dyDescent="0.25">
      <c r="B13" s="31">
        <v>1</v>
      </c>
      <c r="C13" s="31">
        <v>2440</v>
      </c>
      <c r="D13" s="31">
        <v>1</v>
      </c>
      <c r="E13" s="31">
        <v>2090</v>
      </c>
      <c r="F13" s="31">
        <v>2006</v>
      </c>
      <c r="G13" s="31">
        <v>4000</v>
      </c>
      <c r="H13" s="31">
        <v>537</v>
      </c>
      <c r="I13" s="31">
        <v>1350</v>
      </c>
      <c r="K13" s="2">
        <f>C13-B13+1</f>
        <v>2440</v>
      </c>
      <c r="L13" s="2">
        <f>E13-D13+1</f>
        <v>2090</v>
      </c>
      <c r="M13" s="2">
        <f>G13-F13+1</f>
        <v>1995</v>
      </c>
      <c r="N13" s="2">
        <f>I13-H13+1</f>
        <v>814</v>
      </c>
      <c r="U13" s="2">
        <f>K13</f>
        <v>2440</v>
      </c>
      <c r="V13" s="2">
        <f>L13</f>
        <v>2090</v>
      </c>
      <c r="W13" s="2">
        <f>M13</f>
        <v>1995</v>
      </c>
      <c r="X13" s="2">
        <f>N13</f>
        <v>814</v>
      </c>
      <c r="Z13" s="2">
        <f>PRODUCT(K13:N13)</f>
        <v>8281393428000</v>
      </c>
      <c r="AB13" s="2">
        <f>PRODUCT(U13:X13)</f>
        <v>8281393428000</v>
      </c>
    </row>
    <row r="14" spans="2:28" x14ac:dyDescent="0.25">
      <c r="B14" s="32"/>
      <c r="C14" s="32"/>
      <c r="D14" s="32"/>
      <c r="E14" s="32"/>
      <c r="F14" s="32"/>
      <c r="G14" s="32"/>
      <c r="H14" s="32"/>
      <c r="I14" s="32"/>
    </row>
    <row r="15" spans="2:28" x14ac:dyDescent="0.25">
      <c r="B15" s="32"/>
      <c r="C15" s="32"/>
      <c r="D15" s="32"/>
      <c r="E15" s="32"/>
      <c r="F15" s="32"/>
      <c r="G15" s="32"/>
      <c r="H15" s="32"/>
      <c r="I15" s="32"/>
      <c r="K15" s="21" t="s">
        <v>12</v>
      </c>
      <c r="L15" s="22" t="s">
        <v>13</v>
      </c>
      <c r="M15" s="23" t="s">
        <v>7</v>
      </c>
      <c r="N15" s="24" t="s">
        <v>11</v>
      </c>
      <c r="P15" s="21" t="s">
        <v>12</v>
      </c>
      <c r="Q15" s="22" t="s">
        <v>13</v>
      </c>
      <c r="R15" s="23" t="s">
        <v>7</v>
      </c>
      <c r="S15" s="24" t="s">
        <v>11</v>
      </c>
      <c r="U15" s="21" t="s">
        <v>12</v>
      </c>
      <c r="V15" s="22" t="s">
        <v>13</v>
      </c>
      <c r="W15" s="23" t="s">
        <v>7</v>
      </c>
      <c r="X15" s="24" t="s">
        <v>11</v>
      </c>
    </row>
    <row r="16" spans="2:28" x14ac:dyDescent="0.25">
      <c r="B16" s="31">
        <v>1</v>
      </c>
      <c r="C16" s="31">
        <v>4000</v>
      </c>
      <c r="D16" s="31">
        <v>1</v>
      </c>
      <c r="E16" s="31">
        <v>4000</v>
      </c>
      <c r="F16" s="31">
        <v>1</v>
      </c>
      <c r="G16" s="31">
        <v>4000</v>
      </c>
      <c r="H16" s="31">
        <v>3449</v>
      </c>
      <c r="I16" s="31">
        <v>4000</v>
      </c>
      <c r="K16" s="2">
        <f>C16-B16+1</f>
        <v>4000</v>
      </c>
      <c r="L16" s="2">
        <f>E16-D16+1</f>
        <v>4000</v>
      </c>
      <c r="M16" s="2">
        <f>G16-F16+1</f>
        <v>4000</v>
      </c>
      <c r="N16" s="2">
        <f>I16-H16+1</f>
        <v>552</v>
      </c>
      <c r="P16">
        <v>4000</v>
      </c>
      <c r="Q16">
        <v>4000</v>
      </c>
      <c r="R16">
        <v>4000</v>
      </c>
      <c r="S16">
        <v>552</v>
      </c>
      <c r="U16">
        <v>4000</v>
      </c>
      <c r="V16">
        <v>4000</v>
      </c>
      <c r="W16">
        <v>4000</v>
      </c>
      <c r="X16">
        <f>S16+S17</f>
        <v>1230</v>
      </c>
      <c r="Z16" s="2">
        <f t="shared" ref="Z16:Z18" si="0">PRODUCT(K16:N16)</f>
        <v>35328000000000</v>
      </c>
      <c r="AB16" s="2">
        <f>PRODUCT(U16:X16)</f>
        <v>78720000000000</v>
      </c>
    </row>
    <row r="17" spans="2:28" x14ac:dyDescent="0.25">
      <c r="B17" s="31">
        <v>1</v>
      </c>
      <c r="C17" s="31">
        <v>4000</v>
      </c>
      <c r="D17" s="31">
        <v>1549</v>
      </c>
      <c r="E17" s="31">
        <v>4000</v>
      </c>
      <c r="F17" s="31">
        <v>1</v>
      </c>
      <c r="G17" s="31">
        <v>4000</v>
      </c>
      <c r="H17" s="31">
        <v>2771</v>
      </c>
      <c r="I17" s="31">
        <v>3448</v>
      </c>
      <c r="K17" s="2">
        <f>C17-B17+1</f>
        <v>4000</v>
      </c>
      <c r="L17" s="2">
        <f>E17-D17+1</f>
        <v>2452</v>
      </c>
      <c r="M17" s="2">
        <f>G17-F17+1</f>
        <v>4000</v>
      </c>
      <c r="N17" s="2">
        <f>I17-H17+1</f>
        <v>678</v>
      </c>
      <c r="P17">
        <v>4000</v>
      </c>
      <c r="Q17" s="2">
        <f>L17+L18</f>
        <v>4000</v>
      </c>
      <c r="R17">
        <v>4000</v>
      </c>
      <c r="S17">
        <v>678</v>
      </c>
      <c r="Z17" s="2">
        <f t="shared" si="0"/>
        <v>26599296000000</v>
      </c>
    </row>
    <row r="18" spans="2:28" x14ac:dyDescent="0.25">
      <c r="B18" s="31">
        <v>1</v>
      </c>
      <c r="C18" s="31">
        <v>4000</v>
      </c>
      <c r="D18" s="31">
        <v>1</v>
      </c>
      <c r="E18" s="31">
        <v>1548</v>
      </c>
      <c r="F18" s="31">
        <v>1</v>
      </c>
      <c r="G18" s="31">
        <v>4000</v>
      </c>
      <c r="H18" s="31">
        <v>2771</v>
      </c>
      <c r="I18" s="31">
        <v>3448</v>
      </c>
      <c r="K18" s="2">
        <f>C18-B18+1</f>
        <v>4000</v>
      </c>
      <c r="L18" s="2">
        <f>E18-D18+1</f>
        <v>1548</v>
      </c>
      <c r="M18" s="2">
        <f>G18-F18+1</f>
        <v>4000</v>
      </c>
      <c r="N18" s="2">
        <f>I18-H18+1</f>
        <v>678</v>
      </c>
      <c r="Z18" s="2">
        <f t="shared" si="0"/>
        <v>16792704000000</v>
      </c>
    </row>
    <row r="19" spans="2:28" x14ac:dyDescent="0.25">
      <c r="B19" s="32"/>
      <c r="C19" s="32"/>
      <c r="D19" s="32"/>
      <c r="E19" s="32"/>
      <c r="F19" s="32"/>
      <c r="G19" s="32"/>
      <c r="H19" s="32"/>
      <c r="I19" s="32"/>
    </row>
    <row r="20" spans="2:28" x14ac:dyDescent="0.25">
      <c r="B20" s="32"/>
      <c r="C20" s="32"/>
      <c r="D20" s="32"/>
      <c r="E20" s="32"/>
      <c r="F20" s="32"/>
      <c r="G20" s="32"/>
      <c r="H20" s="32"/>
      <c r="I20" s="32"/>
    </row>
    <row r="21" spans="2:28" x14ac:dyDescent="0.25">
      <c r="B21" s="32"/>
      <c r="C21" s="32"/>
      <c r="D21" s="32"/>
      <c r="E21" s="32"/>
      <c r="F21" s="32"/>
      <c r="G21" s="32"/>
      <c r="H21" s="32"/>
      <c r="I21" s="32"/>
    </row>
    <row r="22" spans="2:28" x14ac:dyDescent="0.25">
      <c r="B22" s="32"/>
      <c r="C22" s="32"/>
      <c r="D22" s="32"/>
      <c r="E22" s="32"/>
      <c r="F22" s="32"/>
      <c r="G22" s="32"/>
      <c r="H22" s="32"/>
      <c r="I22" s="32"/>
      <c r="K22" s="21" t="s">
        <v>12</v>
      </c>
      <c r="L22" s="22" t="s">
        <v>13</v>
      </c>
      <c r="M22" s="23" t="s">
        <v>7</v>
      </c>
      <c r="N22" s="24" t="s">
        <v>11</v>
      </c>
      <c r="P22" s="21" t="s">
        <v>12</v>
      </c>
      <c r="Q22" s="22" t="s">
        <v>13</v>
      </c>
      <c r="R22" s="23" t="s">
        <v>7</v>
      </c>
      <c r="S22" s="24" t="s">
        <v>11</v>
      </c>
      <c r="U22" s="21" t="s">
        <v>12</v>
      </c>
      <c r="V22" s="22" t="s">
        <v>13</v>
      </c>
      <c r="W22" s="23" t="s">
        <v>7</v>
      </c>
      <c r="X22" s="24" t="s">
        <v>11</v>
      </c>
    </row>
    <row r="23" spans="2:28" x14ac:dyDescent="0.25">
      <c r="B23" s="31">
        <v>1</v>
      </c>
      <c r="C23" s="31">
        <v>4000</v>
      </c>
      <c r="D23" s="31">
        <v>839</v>
      </c>
      <c r="E23" s="31">
        <v>1800</v>
      </c>
      <c r="F23" s="31">
        <v>1</v>
      </c>
      <c r="G23" s="31">
        <v>4000</v>
      </c>
      <c r="H23" s="31">
        <v>1351</v>
      </c>
      <c r="I23" s="31">
        <v>2770</v>
      </c>
      <c r="K23" s="2">
        <f>C23-B23+1</f>
        <v>4000</v>
      </c>
      <c r="L23" s="2">
        <f>E23-D23+1</f>
        <v>962</v>
      </c>
      <c r="M23" s="2">
        <f>G23-F23+1</f>
        <v>4000</v>
      </c>
      <c r="N23" s="2">
        <f>I23-H23+1</f>
        <v>1420</v>
      </c>
      <c r="P23">
        <v>4000</v>
      </c>
      <c r="Q23" s="33">
        <f>L23*M23</f>
        <v>3848000</v>
      </c>
      <c r="R23" s="33"/>
      <c r="S23">
        <v>552</v>
      </c>
      <c r="U23">
        <v>4000</v>
      </c>
      <c r="V23" s="33">
        <f>Q23+Q24</f>
        <v>5762830</v>
      </c>
      <c r="W23" s="33"/>
      <c r="X23">
        <v>552</v>
      </c>
      <c r="Z23" s="2">
        <f>PRODUCT(K23:N23)</f>
        <v>21856640000000</v>
      </c>
      <c r="AB23" s="2">
        <f>PRODUCT(U23:X23)</f>
        <v>12724328640000</v>
      </c>
    </row>
    <row r="24" spans="2:28" x14ac:dyDescent="0.25">
      <c r="B24" s="31">
        <v>1</v>
      </c>
      <c r="C24" s="31">
        <v>4000</v>
      </c>
      <c r="D24" s="31">
        <v>1</v>
      </c>
      <c r="E24" s="31">
        <v>838</v>
      </c>
      <c r="F24" s="31">
        <v>1716</v>
      </c>
      <c r="G24" s="31">
        <v>4000</v>
      </c>
      <c r="H24" s="31">
        <v>1351</v>
      </c>
      <c r="I24" s="31">
        <v>2770</v>
      </c>
      <c r="K24" s="2">
        <f>C24-B24+1</f>
        <v>4000</v>
      </c>
      <c r="L24" s="2">
        <f>E24-D24+1</f>
        <v>838</v>
      </c>
      <c r="M24" s="2">
        <f>G24-F24+1</f>
        <v>2285</v>
      </c>
      <c r="N24" s="2">
        <f>I24-H24+1</f>
        <v>1420</v>
      </c>
      <c r="P24">
        <v>4000</v>
      </c>
      <c r="Q24" s="33">
        <f>L24*M24</f>
        <v>1914830</v>
      </c>
      <c r="R24" s="33"/>
      <c r="S24">
        <v>678</v>
      </c>
      <c r="V24" s="2"/>
      <c r="Z24" s="2">
        <f>PRODUCT(K24:N24)</f>
        <v>10876234400000</v>
      </c>
    </row>
  </sheetData>
  <mergeCells count="7">
    <mergeCell ref="V23:W23"/>
    <mergeCell ref="B4:C4"/>
    <mergeCell ref="D4:E4"/>
    <mergeCell ref="F4:G4"/>
    <mergeCell ref="H4:I4"/>
    <mergeCell ref="Q23:R23"/>
    <mergeCell ref="Q24:R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Styerwalt</dc:creator>
  <cp:lastModifiedBy>Benjamin Styerwalt</cp:lastModifiedBy>
  <dcterms:created xsi:type="dcterms:W3CDTF">2023-12-31T01:54:48Z</dcterms:created>
  <dcterms:modified xsi:type="dcterms:W3CDTF">2023-12-31T09:01:01Z</dcterms:modified>
</cp:coreProperties>
</file>