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codeName="ThisWorkbook"/>
  <mc:AlternateContent xmlns:mc="http://schemas.openxmlformats.org/markup-compatibility/2006">
    <mc:Choice Requires="x15">
      <x15ac:absPath xmlns:x15ac="http://schemas.microsoft.com/office/spreadsheetml/2010/11/ac" url="/Users/benjiwallis/Desktop/Visual Studio/L2ELC-Laser-Tag/"/>
    </mc:Choice>
  </mc:AlternateContent>
  <xr:revisionPtr revIDLastSave="0" documentId="13_ncr:1_{C4CE6736-4D78-DD45-8C48-C894FD1B7964}" xr6:coauthVersionLast="47" xr6:coauthVersionMax="47" xr10:uidLastSave="{00000000-0000-0000-0000-000000000000}"/>
  <bookViews>
    <workbookView xWindow="-20" yWindow="760" windowWidth="30240" windowHeight="17760" xr2:uid="{00000000-000D-0000-FFFF-FFFF00000000}"/>
  </bookViews>
  <sheets>
    <sheet name="GanttChart" sheetId="9" r:id="rId1"/>
    <sheet name="Help" sheetId="6" r:id="rId2"/>
    <sheet name="TermsOfUse" sheetId="11" r:id="rId3"/>
  </sheets>
  <definedNames>
    <definedName name="prevWBS" localSheetId="0">GanttChart!$A1048576</definedName>
    <definedName name="_xlnm.Print_Area" localSheetId="0">GanttChart!$A$1:$BN$35</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F17" i="9"/>
  <c r="F18" i="9"/>
  <c r="F19" i="9"/>
  <c r="F20" i="9"/>
  <c r="F21" i="9"/>
  <c r="F22" i="9"/>
  <c r="F23" i="9"/>
  <c r="F24" i="9"/>
  <c r="F25" i="9"/>
  <c r="F26" i="9"/>
  <c r="F27" i="9"/>
  <c r="F28" i="9"/>
  <c r="F29" i="9"/>
  <c r="F30" i="9"/>
  <c r="F31" i="9"/>
  <c r="F32" i="9"/>
  <c r="F33" i="9"/>
  <c r="A42" i="9"/>
  <c r="I35" i="9" l="1"/>
  <c r="I34" i="9"/>
  <c r="F39" i="9" l="1"/>
  <c r="F40" i="9" s="1"/>
  <c r="I40" i="9" s="1"/>
  <c r="F38" i="9"/>
  <c r="I38" i="9" s="1"/>
  <c r="F8" i="9"/>
  <c r="I8" i="9" s="1"/>
  <c r="I28" i="9"/>
  <c r="I22" i="9"/>
  <c r="I16" i="9"/>
  <c r="F41" i="9" l="1"/>
  <c r="I41" i="9" s="1"/>
  <c r="I39" i="9"/>
  <c r="F12" i="9" l="1"/>
  <c r="F9" i="9"/>
  <c r="I9" i="9" s="1"/>
  <c r="K6" i="9"/>
  <c r="F13" i="9" l="1"/>
  <c r="I13" i="9" s="1"/>
  <c r="I12" i="9"/>
  <c r="F10" i="9"/>
  <c r="I10" i="9" s="1"/>
  <c r="F14" i="9"/>
  <c r="I14" i="9" s="1"/>
  <c r="K7" i="9"/>
  <c r="K4" i="9"/>
  <c r="A8" i="9"/>
  <c r="A38" i="9"/>
  <c r="A39" i="9" s="1"/>
  <c r="A40" i="9" s="1"/>
  <c r="A41" i="9" s="1"/>
  <c r="L6" i="9" l="1"/>
  <c r="I18" i="9" l="1"/>
  <c r="I17" i="9"/>
  <c r="I24" i="9"/>
  <c r="I23" i="9"/>
  <c r="I30" i="9"/>
  <c r="I29" i="9"/>
  <c r="M6" i="9"/>
  <c r="I25" i="9"/>
  <c r="I31" i="9" l="1"/>
  <c r="N6" i="9"/>
  <c r="I32" i="9" l="1"/>
  <c r="I26" i="9"/>
  <c r="O6" i="9"/>
  <c r="F15" i="9"/>
  <c r="I15" i="9" s="1"/>
  <c r="K5" i="9"/>
  <c r="I33" i="9" l="1"/>
  <c r="I27" i="9"/>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A27" i="9" l="1"/>
  <c r="A28" i="9" s="1"/>
  <c r="A29" i="9" s="1"/>
  <c r="A30" i="9" s="1"/>
  <c r="A31" i="9" s="1"/>
  <c r="A32" i="9" s="1"/>
  <c r="A33" i="9" s="1"/>
  <c r="I19" i="9" l="1"/>
  <c r="I20" i="9" l="1"/>
  <c r="I2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<sst xmlns="http://schemas.openxmlformats.org/spreadsheetml/2006/main" count="141" uniqueCount="125">
  <si>
    <t>[Company Name]</t>
  </si>
  <si>
    <t>WBS</t>
  </si>
  <si>
    <t>[Project Name] Project Schedule</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</si>
  <si>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</si>
  <si>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</si>
  <si>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</si>
  <si>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</si>
  <si>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</si>
  <si>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</si>
  <si>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</si>
  <si>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</si>
  <si>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</si>
  <si>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</si>
  <si>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</si>
  <si>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</si>
  <si>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</si>
  <si>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</si>
  <si>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</si>
  <si>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</si>
  <si>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</si>
  <si>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</si>
  <si>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</si>
  <si>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</si>
  <si>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</si>
  <si>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</si>
  <si>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</si>
  <si>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</si>
  <si>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</si>
  <si>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</si>
  <si>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</si>
  <si>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</si>
  <si>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</si>
  <si>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</si>
  <si>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</si>
  <si>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</si>
  <si>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</si>
  <si>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</si>
  <si>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</si>
  <si>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</si>
  <si>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</si>
  <si>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</si>
  <si>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</si>
  <si>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</si>
  <si>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</si>
  <si>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</si>
  <si>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</si>
  <si>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</si>
  <si>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</si>
  <si>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</si>
  <si>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</si>
  <si>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</si>
  <si>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</si>
  <si>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</si>
  <si>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</si>
  <si>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</si>
  <si>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</si>
  <si>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</si>
  <si>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</si>
  <si>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</si>
  <si>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</si>
  <si>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</si>
  <si>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</si>
  <si>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</si>
  <si>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</si>
  <si>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</si>
  <si>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</si>
  <si>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</si>
  <si>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</si>
  <si>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</si>
  <si>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</si>
  <si>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</si>
  <si>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</si>
  <si>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</si>
  <si>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</si>
  <si>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</si>
  <si>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</si>
  <si>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</si>
  <si>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</si>
  <si>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</si>
  <si>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</si>
  <si>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</si>
  <si>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</si>
  <si>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</si>
  <si>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</si>
  <si>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</si>
  <si>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</si>
  <si>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</si>
  <si>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</si>
  <si>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</si>
  <si>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</si>
  <si>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</si>
  <si>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</si>
  <si>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</si>
  <si>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</si>
  <si>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</si>
  <si>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</si>
  <si>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</si>
  <si>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</si>
  <si>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</si>
  <si>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</si>
  <si>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</si>
  <si>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</si>
  <si>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</si>
  <si>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</si>
  <si>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</si>
  <si>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</si>
  <si>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</si>
  <si>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</si>
  <si>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Controller</t>
  </si>
  <si>
    <t>Robot</t>
  </si>
  <si>
    <t>Documentation</t>
  </si>
  <si>
    <t>Completion</t>
  </si>
  <si>
    <t>Circuit diagram</t>
  </si>
  <si>
    <t>Design 3d Printed Peice</t>
  </si>
  <si>
    <t>Test 3d Print</t>
  </si>
  <si>
    <t>Design PCB</t>
  </si>
  <si>
    <t>Prototype Controller</t>
  </si>
  <si>
    <t>Assemble Controller</t>
  </si>
  <si>
    <t>Design Robot</t>
  </si>
  <si>
    <t>Curcuit Diagram</t>
  </si>
  <si>
    <t>Prototype Robot &amp; Testin</t>
  </si>
  <si>
    <t>Continue Designing Robot</t>
  </si>
  <si>
    <t xml:space="preserve">Test Assembled Controller With Robot Prototype </t>
  </si>
  <si>
    <t>Finalise Robot Prototype</t>
  </si>
  <si>
    <t>Program &amp; Finalise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</si>
</sst>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6">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5"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1" fillId="0" borderId="0" xfId="0" applyFont="1"/>
    <xf numFmtId="0" fontId="42" fillId="0" borderId="0" xfId="0" applyFont="1" applyAlignment="1" applyProtection="1">
      <alignment vertical="center"/>
      <protection locked="0"/>
    </xf>
    <xf numFmtId="0" fontId="44" fillId="24" borderId="10" xfId="0" applyFont="1" applyFill="1" applyBorder="1" applyAlignment="1">
      <alignment horizontal="left" vertical="center"/>
    </xf>
    <xf numFmtId="0" fontId="44" fillId="24" borderId="10" xfId="0" applyFont="1" applyFill="1" applyBorder="1" applyAlignment="1">
      <alignment vertical="center"/>
    </xf>
    <xf numFmtId="0" fontId="40" fillId="24" borderId="10" xfId="0" applyFont="1" applyFill="1" applyBorder="1" applyAlignment="1">
      <alignment vertical="center"/>
    </xf>
    <xf numFmtId="0" fontId="40" fillId="24" borderId="10" xfId="0" applyFont="1" applyFill="1" applyBorder="1" applyAlignment="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lignment horizontal="center" vertical="center"/>
    </xf>
    <xf numFmtId="0" fontId="40" fillId="0" borderId="10" xfId="0" applyFont="1" applyBorder="1" applyAlignment="1">
      <alignment horizontal="left" vertical="center"/>
    </xf>
    <xf numFmtId="0" fontId="40" fillId="0" borderId="10" xfId="0" applyFont="1" applyBorder="1" applyAlignment="1">
      <alignment vertical="center"/>
    </xf>
    <xf numFmtId="1" fontId="45" fillId="26" borderId="12" xfId="0" applyNumberFormat="1" applyFont="1" applyFill="1" applyBorder="1" applyAlignment="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lignment horizontal="center" vertical="center"/>
    </xf>
    <xf numFmtId="0" fontId="46" fillId="0" borderId="10" xfId="0" applyFont="1" applyBorder="1" applyAlignment="1">
      <alignment vertical="center"/>
    </xf>
    <xf numFmtId="0" fontId="40" fillId="0" borderId="10" xfId="0" applyFont="1" applyBorder="1" applyAlignment="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Border="1" applyAlignment="1">
      <alignment horizontal="center" vertical="center"/>
    </xf>
    <xf numFmtId="0" fontId="40" fillId="0" borderId="0" xfId="0" applyFont="1" applyAlignment="1">
      <alignment vertical="center"/>
    </xf>
    <xf numFmtId="0" fontId="47" fillId="23" borderId="0" xfId="0" applyFont="1" applyFill="1" applyAlignment="1">
      <alignment vertical="center"/>
    </xf>
    <xf numFmtId="0" fontId="43" fillId="24" borderId="0" xfId="0" applyFont="1" applyFill="1" applyAlignment="1">
      <alignment vertical="center"/>
    </xf>
    <xf numFmtId="0" fontId="48" fillId="23" borderId="0" xfId="0" applyFont="1" applyFill="1" applyAlignment="1">
      <alignment vertical="center"/>
    </xf>
    <xf numFmtId="0" fontId="49" fillId="24" borderId="0" xfId="0" applyFont="1" applyFill="1" applyAlignment="1">
      <alignment vertical="center"/>
    </xf>
    <xf numFmtId="0" fontId="49" fillId="0" borderId="0" xfId="0" applyFont="1" applyAlignment="1">
      <alignment vertical="center"/>
    </xf>
    <xf numFmtId="0" fontId="45" fillId="23" borderId="0" xfId="0" applyFont="1" applyFill="1" applyAlignment="1">
      <alignment vertical="center"/>
    </xf>
    <xf numFmtId="0" fontId="40" fillId="24" borderId="0" xfId="0" applyFont="1" applyFill="1" applyAlignment="1">
      <alignment vertical="center"/>
    </xf>
    <xf numFmtId="0" fontId="45" fillId="22" borderId="11" xfId="0" applyFont="1" applyFill="1" applyBorder="1" applyAlignment="1">
      <alignment vertical="center"/>
    </xf>
    <xf numFmtId="0" fontId="45" fillId="0" borderId="12" xfId="0" quotePrefix="1" applyFont="1" applyBorder="1" applyAlignment="1">
      <alignment horizontal="center" vertical="center"/>
    </xf>
    <xf numFmtId="0" fontId="45" fillId="0" borderId="12" xfId="0" applyFont="1" applyBorder="1" applyAlignment="1">
      <alignment vertical="center"/>
    </xf>
    <xf numFmtId="0" fontId="45"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4" fillId="24" borderId="16" xfId="0" applyFont="1" applyFill="1" applyBorder="1" applyAlignment="1">
      <alignment horizontal="left" vertical="center"/>
    </xf>
    <xf numFmtId="0" fontId="44" fillId="24" borderId="16" xfId="0" applyFont="1" applyFill="1" applyBorder="1" applyAlignment="1">
      <alignment vertical="center"/>
    </xf>
    <xf numFmtId="0" fontId="40" fillId="24" borderId="16" xfId="0" applyFont="1" applyFill="1" applyBorder="1" applyAlignment="1">
      <alignment vertical="center"/>
    </xf>
    <xf numFmtId="0" fontId="40" fillId="24" borderId="16" xfId="0" applyFont="1" applyFill="1" applyBorder="1" applyAlignment="1">
      <alignment horizontal="center" vertical="center"/>
    </xf>
    <xf numFmtId="165" fontId="40" fillId="24" borderId="16" xfId="0" applyNumberFormat="1" applyFont="1" applyFill="1" applyBorder="1" applyAlignment="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1" fillId="24" borderId="16" xfId="0" applyNumberFormat="1" applyFont="1" applyFill="1" applyBorder="1" applyAlignment="1">
      <alignment horizontal="center" vertical="center"/>
    </xf>
    <xf numFmtId="1" fontId="52" fillId="0" borderId="12" xfId="0" applyNumberFormat="1" applyFont="1" applyBorder="1" applyAlignment="1">
      <alignment horizontal="center" vertical="center"/>
    </xf>
    <xf numFmtId="1" fontId="51" fillId="24" borderId="10" xfId="0" applyNumberFormat="1" applyFont="1" applyFill="1" applyBorder="1" applyAlignment="1">
      <alignment horizontal="center" vertical="center"/>
    </xf>
    <xf numFmtId="1" fontId="51" fillId="0" borderId="10" xfId="0" applyNumberFormat="1" applyFont="1" applyBorder="1" applyAlignment="1">
      <alignment horizontal="center" vertical="center"/>
    </xf>
    <xf numFmtId="0" fontId="51" fillId="24" borderId="0" xfId="0" applyFont="1" applyFill="1" applyAlignment="1">
      <alignment vertical="center"/>
    </xf>
    <xf numFmtId="165" fontId="45" fillId="25" borderId="12" xfId="0" applyNumberFormat="1" applyFont="1" applyFill="1" applyBorder="1" applyAlignment="1">
      <alignment horizontal="center" vertical="center"/>
    </xf>
    <xf numFmtId="165" fontId="45" fillId="0" borderId="12" xfId="0" applyNumberFormat="1" applyFont="1" applyBorder="1" applyAlignment="1">
      <alignment horizontal="center" vertical="center"/>
    </xf>
    <xf numFmtId="165" fontId="40" fillId="24" borderId="10" xfId="0" applyNumberFormat="1" applyFont="1" applyFill="1" applyBorder="1" applyAlignment="1">
      <alignment horizontal="center" vertical="center"/>
    </xf>
    <xf numFmtId="0" fontId="46" fillId="0" borderId="10" xfId="0" applyFont="1" applyBorder="1" applyAlignment="1">
      <alignment horizontal="center" vertical="center"/>
    </xf>
    <xf numFmtId="0" fontId="48" fillId="23" borderId="0" xfId="0" applyFont="1" applyFill="1" applyAlignment="1">
      <alignment horizontal="center" vertical="center"/>
    </xf>
    <xf numFmtId="0" fontId="40" fillId="24" borderId="0" xfId="0" applyFont="1" applyFill="1" applyAlignment="1">
      <alignment horizontal="center" vertical="center"/>
    </xf>
    <xf numFmtId="0" fontId="40" fillId="24" borderId="16" xfId="0" applyFont="1" applyFill="1" applyBorder="1" applyAlignment="1">
      <alignment horizontal="left" vertical="center"/>
    </xf>
    <xf numFmtId="9" fontId="40" fillId="0" borderId="10" xfId="0" applyNumberFormat="1" applyFont="1" applyBorder="1" applyAlignment="1">
      <alignment horizontal="left" vertical="center"/>
    </xf>
    <xf numFmtId="0" fontId="40" fillId="24" borderId="10" xfId="0" applyFont="1" applyFill="1" applyBorder="1" applyAlignment="1">
      <alignment horizontal="left" vertical="center"/>
    </xf>
    <xf numFmtId="0" fontId="53" fillId="0" borderId="0" xfId="0" applyFont="1"/>
    <xf numFmtId="0" fontId="53" fillId="0" borderId="0" xfId="0" applyFont="1" applyAlignment="1">
      <alignment horizontal="right" vertical="center"/>
    </xf>
    <xf numFmtId="165" fontId="40" fillId="24" borderId="16" xfId="0" applyNumberFormat="1" applyFont="1" applyFill="1" applyBorder="1" applyAlignment="1">
      <alignment horizontal="center" vertical="center"/>
    </xf>
    <xf numFmtId="0" fontId="54" fillId="0" borderId="20" xfId="0" applyFont="1" applyBorder="1" applyAlignment="1">
      <alignment horizontal="left" vertical="center"/>
    </xf>
    <xf numFmtId="0" fontId="54" fillId="0" borderId="20" xfId="0" applyFont="1" applyBorder="1" applyAlignment="1">
      <alignment horizontal="center" vertical="center" wrapText="1"/>
    </xf>
    <xf numFmtId="0" fontId="55" fillId="0" borderId="20" xfId="0" applyFont="1" applyBorder="1" applyAlignment="1">
      <alignment horizontal="center" vertical="center" wrapText="1"/>
    </xf>
    <xf numFmtId="0" fontId="54" fillId="0" borderId="20" xfId="0" applyFont="1" applyBorder="1" applyAlignment="1">
      <alignment horizontal="center" vertical="center"/>
    </xf>
    <xf numFmtId="0" fontId="40" fillId="0" borderId="21" xfId="0" applyFont="1" applyBorder="1" applyAlignment="1">
      <alignment horizontal="center" vertical="center" shrinkToFit="1"/>
    </xf>
    <xf numFmtId="0" fontId="40" fillId="0" borderId="22" xfId="0" applyFont="1" applyBorder="1" applyAlignment="1">
      <alignment horizontal="center" vertical="center" shrinkToFit="1"/>
    </xf>
    <xf numFmtId="0" fontId="40" fillId="0" borderId="23" xfId="0" applyFont="1" applyBorder="1" applyAlignment="1">
      <alignment horizontal="center" vertical="center" shrinkToFit="1"/>
    </xf>
    <xf numFmtId="0" fontId="56" fillId="0" borderId="0" xfId="0" applyFont="1" applyAlignment="1" applyProtection="1">
      <alignment vertical="center"/>
      <protection locked="0"/>
    </xf>
    <xf numFmtId="0" fontId="40" fillId="0" borderId="10" xfId="0" applyFont="1" applyBorder="1" applyAlignment="1">
      <alignment vertical="center" wrapText="1"/>
    </xf>
    <xf numFmtId="0" fontId="45" fillId="0" borderId="12" xfId="0" applyFont="1" applyBorder="1" applyAlignment="1">
      <alignment horizontal="center" vertical="center"/>
    </xf>
    <xf numFmtId="0" fontId="43" fillId="0" borderId="24" xfId="0" applyFont="1" applyBorder="1" applyAlignment="1" applyProtection="1">
      <alignment horizontal="center" vertical="center"/>
      <protection locked="0"/>
    </xf>
    <xf numFmtId="0" fontId="44" fillId="0" borderId="10" xfId="0" applyFont="1" applyBorder="1" applyAlignment="1">
      <alignment horizontal="left" vertical="center"/>
    </xf>
    <xf numFmtId="0" fontId="57" fillId="22" borderId="11" xfId="0" applyFont="1" applyFill="1" applyBorder="1" applyAlignment="1">
      <alignment vertical="center"/>
    </xf>
    <xf numFmtId="0" fontId="1" fillId="0" borderId="0" xfId="0" applyFont="1" applyAlignment="1">
      <alignment horizontal="right" vertical="center"/>
    </xf>
    <xf numFmtId="0" fontId="60"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1" fillId="0" borderId="0" xfId="0" applyFont="1" applyAlignment="1">
      <alignment wrapText="1"/>
    </xf>
    <xf numFmtId="0" fontId="35"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2" fillId="0" borderId="0" xfId="0" applyFont="1" applyAlignment="1">
      <alignment vertical="center"/>
    </xf>
    <xf numFmtId="0" fontId="62" fillId="0" borderId="0" xfId="0" applyFont="1"/>
    <xf numFmtId="0" fontId="63" fillId="0" borderId="0" xfId="0" applyFont="1" applyAlignment="1">
      <alignment vertical="center" wrapText="1"/>
    </xf>
    <xf numFmtId="0" fontId="35"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alignment horizontal="left" indent="1"/>
    </xf>
    <xf numFmtId="0" fontId="61" fillId="0" borderId="0" xfId="0" quotePrefix="1" applyFont="1" applyAlignment="1">
      <alignment horizontal="left" wrapText="1" indent="1"/>
    </xf>
    <xf numFmtId="0" fontId="34" fillId="0" borderId="0" xfId="0" quotePrefix="1" applyFont="1" applyAlignment="1">
      <alignment horizontal="left" indent="1"/>
    </xf>
    <xf numFmtId="0" fontId="65" fillId="0" borderId="0" xfId="0" applyFont="1" applyAlignment="1">
      <alignment horizontal="left" wrapText="1"/>
    </xf>
    <xf numFmtId="0" fontId="61" fillId="0" borderId="0" xfId="0" applyFont="1" applyAlignment="1">
      <alignment horizontal="left" vertical="center" wrapText="1"/>
    </xf>
    <xf numFmtId="0" fontId="67" fillId="0" borderId="0" xfId="0" applyFont="1" applyAlignment="1">
      <alignment horizontal="right"/>
    </xf>
    <xf numFmtId="0" fontId="68" fillId="0" borderId="0" xfId="0" applyFont="1" applyAlignment="1">
      <alignment vertical="center" wrapText="1"/>
    </xf>
    <xf numFmtId="0" fontId="61" fillId="0" borderId="0" xfId="0" quotePrefix="1" applyFont="1" applyAlignment="1">
      <alignment wrapText="1"/>
    </xf>
    <xf numFmtId="0" fontId="68" fillId="0" borderId="0" xfId="0" applyFont="1"/>
    <xf numFmtId="0" fontId="11" fillId="0" borderId="0" xfId="0" applyFont="1" applyProtection="1">
      <protection locked="0"/>
    </xf>
    <xf numFmtId="0" fontId="67" fillId="0" borderId="0" xfId="0" applyFont="1"/>
    <xf numFmtId="0" fontId="2" fillId="0" borderId="0" xfId="34" applyNumberFormat="1" applyFill="1" applyBorder="1" applyAlignment="1" applyProtection="1"/>
    <xf numFmtId="0" fontId="50" fillId="0" borderId="18" xfId="0" applyFont="1" applyBorder="1" applyAlignment="1">
      <alignment horizontal="center" vertical="center"/>
    </xf>
    <xf numFmtId="0" fontId="50" fillId="0" borderId="13" xfId="0" applyFont="1" applyBorder="1" applyAlignment="1">
      <alignment horizontal="center" vertical="center"/>
    </xf>
    <xf numFmtId="0" fontId="50" fillId="0" borderId="19" xfId="0" applyFont="1" applyBorder="1" applyAlignment="1">
      <alignment horizontal="center" vertical="center"/>
    </xf>
    <xf numFmtId="167" fontId="43" fillId="0" borderId="18" xfId="0" applyNumberFormat="1" applyFont="1" applyBorder="1" applyAlignment="1">
      <alignment horizontal="center" vertical="center"/>
    </xf>
    <xf numFmtId="167" fontId="43" fillId="0" borderId="13" xfId="0" applyNumberFormat="1" applyFont="1" applyBorder="1" applyAlignment="1">
      <alignment horizontal="center" vertical="center"/>
    </xf>
    <xf numFmtId="167" fontId="43" fillId="0" borderId="19" xfId="0" applyNumberFormat="1" applyFont="1" applyBorder="1" applyAlignment="1">
      <alignment horizontal="center" vertical="center"/>
    </xf>
    <xf numFmtId="0" fontId="58" fillId="0" borderId="0" xfId="34" applyFont="1" applyBorder="1" applyAlignment="1" applyProtection="1">
      <alignment horizontal="left" vertical="center"/>
    </xf>
    <xf numFmtId="164" fontId="43" fillId="0" borderId="17" xfId="0" applyNumberFormat="1" applyFont="1" applyBorder="1" applyAlignment="1" applyProtection="1">
      <alignment horizontal="center" vertical="center" shrinkToFit="1"/>
      <protection locked="0"/>
    </xf>
    <xf numFmtId="164" fontId="43" fillId="0" borderId="24" xfId="0" applyNumberFormat="1" applyFont="1" applyBorder="1" applyAlignment="1" applyProtection="1">
      <alignment horizontal="center" vertical="center" shrinkToFit="1"/>
      <protection locked="0"/>
    </xf>
    <xf numFmtId="0" fontId="60"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16"/>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2"/>
  <sheetViews>
    <sheetView showGridLines="0" tabSelected="1" zoomScaleNormal="100" workbookViewId="0">
      <pane ySplit="7" topLeftCell="A8" activePane="bottomLeft" state="frozen"/>
      <selection pane="bottomLeft" activeCell="BA24" sqref="AZ24:BA24"/>
    </sheetView>
  </sheetViews>
  <sheetFormatPr baseColWidth="10" defaultColWidth="9.1640625" defaultRowHeight="13"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93" t="s">
        <v>2</v>
      </c>
      <c r="B1" s="26"/>
      <c r="C1" s="26"/>
      <c r="D1" s="26"/>
      <c r="E1" s="26"/>
      <c r="F1" s="26"/>
      <c r="I1" s="99"/>
      <c r="K1" s="132" t="s">
        <v>53</v>
      </c>
      <c r="L1" s="132"/>
      <c r="M1" s="132"/>
      <c r="N1" s="132"/>
      <c r="O1" s="132"/>
      <c r="P1" s="132"/>
      <c r="Q1" s="132"/>
      <c r="R1" s="132"/>
      <c r="S1" s="132"/>
      <c r="T1" s="132"/>
      <c r="U1" s="132"/>
      <c r="V1" s="132"/>
      <c r="W1" s="132"/>
      <c r="X1" s="132"/>
      <c r="Y1" s="132"/>
      <c r="Z1" s="132"/>
      <c r="AA1" s="132"/>
      <c r="AB1" s="132"/>
      <c r="AC1" s="132"/>
      <c r="AD1" s="132"/>
      <c r="AE1" s="132"/>
    </row>
    <row r="2" spans="1:66" ht="18" customHeight="1" x14ac:dyDescent="0.15">
      <c r="A2" s="28" t="s">
        <v>0</v>
      </c>
      <c r="B2" s="12"/>
      <c r="C2" s="12"/>
      <c r="D2" s="17"/>
      <c r="E2" s="123"/>
      <c r="F2" s="123"/>
      <c r="H2" s="1"/>
    </row>
    <row r="3" spans="1:66" ht="14" x14ac:dyDescent="0.15">
      <c r="A3" s="28"/>
      <c r="B3" s="2"/>
      <c r="H3" s="1"/>
      <c r="K3" s="15"/>
      <c r="L3" s="15"/>
      <c r="M3" s="15"/>
      <c r="N3" s="15"/>
      <c r="O3" s="15"/>
      <c r="P3" s="15"/>
      <c r="Q3" s="15"/>
      <c r="R3" s="15"/>
      <c r="S3" s="15"/>
      <c r="T3" s="15"/>
      <c r="U3" s="15"/>
      <c r="V3" s="15"/>
      <c r="W3" s="15"/>
      <c r="X3" s="15"/>
      <c r="Y3" s="15"/>
      <c r="Z3" s="15"/>
      <c r="AA3" s="15"/>
    </row>
    <row r="4" spans="1:66" ht="17.25" customHeight="1" x14ac:dyDescent="0.15">
      <c r="A4" s="83"/>
      <c r="B4" s="84" t="s">
        <v>50</v>
      </c>
      <c r="C4" s="134">
        <v>44986</v>
      </c>
      <c r="D4" s="134"/>
      <c r="E4" s="134"/>
      <c r="F4" s="83"/>
      <c r="G4" s="84" t="s">
        <v>49</v>
      </c>
      <c r="H4" s="96">
        <v>16</v>
      </c>
      <c r="I4" s="2"/>
      <c r="J4" s="27"/>
      <c r="K4" s="126" t="str">
        <f>"Week "&amp;(K6-($C$4-WEEKDAY($C$4,1)+2))/7+1</f>
        <v>Week 16</v>
      </c>
      <c r="L4" s="127"/>
      <c r="M4" s="127"/>
      <c r="N4" s="127"/>
      <c r="O4" s="127"/>
      <c r="P4" s="127"/>
      <c r="Q4" s="128"/>
      <c r="R4" s="126" t="str">
        <f>"Week "&amp;(R6-($C$4-WEEKDAY($C$4,1)+2))/7+1</f>
        <v>Week 17</v>
      </c>
      <c r="S4" s="127"/>
      <c r="T4" s="127"/>
      <c r="U4" s="127"/>
      <c r="V4" s="127"/>
      <c r="W4" s="127"/>
      <c r="X4" s="128"/>
      <c r="Y4" s="126" t="str">
        <f>"Week "&amp;(Y6-($C$4-WEEKDAY($C$4,1)+2))/7+1</f>
        <v>Week 18</v>
      </c>
      <c r="Z4" s="127"/>
      <c r="AA4" s="127"/>
      <c r="AB4" s="127"/>
      <c r="AC4" s="127"/>
      <c r="AD4" s="127"/>
      <c r="AE4" s="128"/>
      <c r="AF4" s="126" t="str">
        <f>"Week "&amp;(AF6-($C$4-WEEKDAY($C$4,1)+2))/7+1</f>
        <v>Week 19</v>
      </c>
      <c r="AG4" s="127"/>
      <c r="AH4" s="127"/>
      <c r="AI4" s="127"/>
      <c r="AJ4" s="127"/>
      <c r="AK4" s="127"/>
      <c r="AL4" s="128"/>
      <c r="AM4" s="126" t="str">
        <f>"Week "&amp;(AM6-($C$4-WEEKDAY($C$4,1)+2))/7+1</f>
        <v>Week 20</v>
      </c>
      <c r="AN4" s="127"/>
      <c r="AO4" s="127"/>
      <c r="AP4" s="127"/>
      <c r="AQ4" s="127"/>
      <c r="AR4" s="127"/>
      <c r="AS4" s="128"/>
      <c r="AT4" s="126" t="str">
        <f>"Week "&amp;(AT6-($C$4-WEEKDAY($C$4,1)+2))/7+1</f>
        <v>Week 21</v>
      </c>
      <c r="AU4" s="127"/>
      <c r="AV4" s="127"/>
      <c r="AW4" s="127"/>
      <c r="AX4" s="127"/>
      <c r="AY4" s="127"/>
      <c r="AZ4" s="128"/>
      <c r="BA4" s="126" t="str">
        <f>"Week "&amp;(BA6-($C$4-WEEKDAY($C$4,1)+2))/7+1</f>
        <v>Week 22</v>
      </c>
      <c r="BB4" s="127"/>
      <c r="BC4" s="127"/>
      <c r="BD4" s="127"/>
      <c r="BE4" s="127"/>
      <c r="BF4" s="127"/>
      <c r="BG4" s="128"/>
      <c r="BH4" s="126" t="str">
        <f>"Week "&amp;(BH6-($C$4-WEEKDAY($C$4,1)+2))/7+1</f>
        <v>Week 23</v>
      </c>
      <c r="BI4" s="127"/>
      <c r="BJ4" s="127"/>
      <c r="BK4" s="127"/>
      <c r="BL4" s="127"/>
      <c r="BM4" s="127"/>
      <c r="BN4" s="128"/>
    </row>
    <row r="5" spans="1:66" ht="17.25" customHeight="1" x14ac:dyDescent="0.15">
      <c r="A5" s="83"/>
      <c r="B5" s="84" t="s">
        <v>51</v>
      </c>
      <c r="C5" s="133"/>
      <c r="D5" s="133"/>
      <c r="E5" s="133"/>
      <c r="F5" s="83"/>
      <c r="G5" s="83"/>
      <c r="H5" s="83"/>
      <c r="I5" s="83"/>
      <c r="J5" s="27"/>
      <c r="K5" s="129">
        <f>K6</f>
        <v>45089</v>
      </c>
      <c r="L5" s="130"/>
      <c r="M5" s="130"/>
      <c r="N5" s="130"/>
      <c r="O5" s="130"/>
      <c r="P5" s="130"/>
      <c r="Q5" s="131"/>
      <c r="R5" s="129">
        <f>R6</f>
        <v>45096</v>
      </c>
      <c r="S5" s="130"/>
      <c r="T5" s="130"/>
      <c r="U5" s="130"/>
      <c r="V5" s="130"/>
      <c r="W5" s="130"/>
      <c r="X5" s="131"/>
      <c r="Y5" s="129">
        <f>Y6</f>
        <v>45103</v>
      </c>
      <c r="Z5" s="130"/>
      <c r="AA5" s="130"/>
      <c r="AB5" s="130"/>
      <c r="AC5" s="130"/>
      <c r="AD5" s="130"/>
      <c r="AE5" s="131"/>
      <c r="AF5" s="129">
        <f>AF6</f>
        <v>45110</v>
      </c>
      <c r="AG5" s="130"/>
      <c r="AH5" s="130"/>
      <c r="AI5" s="130"/>
      <c r="AJ5" s="130"/>
      <c r="AK5" s="130"/>
      <c r="AL5" s="131"/>
      <c r="AM5" s="129">
        <f>AM6</f>
        <v>45117</v>
      </c>
      <c r="AN5" s="130"/>
      <c r="AO5" s="130"/>
      <c r="AP5" s="130"/>
      <c r="AQ5" s="130"/>
      <c r="AR5" s="130"/>
      <c r="AS5" s="131"/>
      <c r="AT5" s="129">
        <f>AT6</f>
        <v>45124</v>
      </c>
      <c r="AU5" s="130"/>
      <c r="AV5" s="130"/>
      <c r="AW5" s="130"/>
      <c r="AX5" s="130"/>
      <c r="AY5" s="130"/>
      <c r="AZ5" s="131"/>
      <c r="BA5" s="129">
        <f>BA6</f>
        <v>45131</v>
      </c>
      <c r="BB5" s="130"/>
      <c r="BC5" s="130"/>
      <c r="BD5" s="130"/>
      <c r="BE5" s="130"/>
      <c r="BF5" s="130"/>
      <c r="BG5" s="131"/>
      <c r="BH5" s="129">
        <f>BH6</f>
        <v>45138</v>
      </c>
      <c r="BI5" s="130"/>
      <c r="BJ5" s="130"/>
      <c r="BK5" s="130"/>
      <c r="BL5" s="130"/>
      <c r="BM5" s="130"/>
      <c r="BN5" s="131"/>
    </row>
    <row r="6" spans="1:66" x14ac:dyDescent="0.15">
      <c r="A6" s="27"/>
      <c r="B6" s="27"/>
      <c r="C6" s="27"/>
      <c r="D6" s="27"/>
      <c r="E6" s="27"/>
      <c r="F6" s="27"/>
      <c r="G6" s="27"/>
      <c r="H6" s="27"/>
      <c r="I6" s="27"/>
      <c r="J6" s="27"/>
      <c r="K6" s="67">
        <f>C4-WEEKDAY(C4,1)+2+7*(H4-1)</f>
        <v>45089</v>
      </c>
      <c r="L6" s="58">
        <f t="shared" ref="L6:AQ6" si="0">K6+1</f>
        <v>45090</v>
      </c>
      <c r="M6" s="58">
        <f t="shared" si="0"/>
        <v>45091</v>
      </c>
      <c r="N6" s="58">
        <f t="shared" si="0"/>
        <v>45092</v>
      </c>
      <c r="O6" s="58">
        <f t="shared" si="0"/>
        <v>45093</v>
      </c>
      <c r="P6" s="58">
        <f t="shared" si="0"/>
        <v>45094</v>
      </c>
      <c r="Q6" s="68">
        <f t="shared" si="0"/>
        <v>45095</v>
      </c>
      <c r="R6" s="67">
        <f t="shared" si="0"/>
        <v>45096</v>
      </c>
      <c r="S6" s="58">
        <f t="shared" si="0"/>
        <v>45097</v>
      </c>
      <c r="T6" s="58">
        <f t="shared" si="0"/>
        <v>45098</v>
      </c>
      <c r="U6" s="58">
        <f t="shared" si="0"/>
        <v>45099</v>
      </c>
      <c r="V6" s="58">
        <f t="shared" si="0"/>
        <v>45100</v>
      </c>
      <c r="W6" s="58">
        <f t="shared" si="0"/>
        <v>45101</v>
      </c>
      <c r="X6" s="68">
        <f t="shared" si="0"/>
        <v>45102</v>
      </c>
      <c r="Y6" s="67">
        <f t="shared" si="0"/>
        <v>45103</v>
      </c>
      <c r="Z6" s="58">
        <f t="shared" si="0"/>
        <v>45104</v>
      </c>
      <c r="AA6" s="58">
        <f t="shared" si="0"/>
        <v>45105</v>
      </c>
      <c r="AB6" s="58">
        <f t="shared" si="0"/>
        <v>45106</v>
      </c>
      <c r="AC6" s="58">
        <f t="shared" si="0"/>
        <v>45107</v>
      </c>
      <c r="AD6" s="58">
        <f t="shared" si="0"/>
        <v>45108</v>
      </c>
      <c r="AE6" s="68">
        <f t="shared" si="0"/>
        <v>45109</v>
      </c>
      <c r="AF6" s="67">
        <f t="shared" si="0"/>
        <v>45110</v>
      </c>
      <c r="AG6" s="58">
        <f t="shared" si="0"/>
        <v>45111</v>
      </c>
      <c r="AH6" s="58">
        <f t="shared" si="0"/>
        <v>45112</v>
      </c>
      <c r="AI6" s="58">
        <f t="shared" si="0"/>
        <v>45113</v>
      </c>
      <c r="AJ6" s="58">
        <f t="shared" si="0"/>
        <v>45114</v>
      </c>
      <c r="AK6" s="58">
        <f t="shared" si="0"/>
        <v>45115</v>
      </c>
      <c r="AL6" s="68">
        <f t="shared" si="0"/>
        <v>45116</v>
      </c>
      <c r="AM6" s="67">
        <f t="shared" si="0"/>
        <v>45117</v>
      </c>
      <c r="AN6" s="58">
        <f t="shared" si="0"/>
        <v>45118</v>
      </c>
      <c r="AO6" s="58">
        <f t="shared" si="0"/>
        <v>45119</v>
      </c>
      <c r="AP6" s="58">
        <f t="shared" si="0"/>
        <v>45120</v>
      </c>
      <c r="AQ6" s="58">
        <f t="shared" si="0"/>
        <v>45121</v>
      </c>
      <c r="AR6" s="58">
        <f t="shared" ref="AR6:BN6" si="1">AQ6+1</f>
        <v>45122</v>
      </c>
      <c r="AS6" s="68">
        <f t="shared" si="1"/>
        <v>45123</v>
      </c>
      <c r="AT6" s="67">
        <f t="shared" si="1"/>
        <v>45124</v>
      </c>
      <c r="AU6" s="58">
        <f t="shared" si="1"/>
        <v>45125</v>
      </c>
      <c r="AV6" s="58">
        <f t="shared" si="1"/>
        <v>45126</v>
      </c>
      <c r="AW6" s="58">
        <f t="shared" si="1"/>
        <v>45127</v>
      </c>
      <c r="AX6" s="58">
        <f t="shared" si="1"/>
        <v>45128</v>
      </c>
      <c r="AY6" s="58">
        <f t="shared" si="1"/>
        <v>45129</v>
      </c>
      <c r="AZ6" s="68">
        <f t="shared" si="1"/>
        <v>45130</v>
      </c>
      <c r="BA6" s="67">
        <f t="shared" si="1"/>
        <v>45131</v>
      </c>
      <c r="BB6" s="58">
        <f t="shared" si="1"/>
        <v>45132</v>
      </c>
      <c r="BC6" s="58">
        <f t="shared" si="1"/>
        <v>45133</v>
      </c>
      <c r="BD6" s="58">
        <f t="shared" si="1"/>
        <v>45134</v>
      </c>
      <c r="BE6" s="58">
        <f t="shared" si="1"/>
        <v>45135</v>
      </c>
      <c r="BF6" s="58">
        <f t="shared" si="1"/>
        <v>45136</v>
      </c>
      <c r="BG6" s="68">
        <f t="shared" si="1"/>
        <v>45137</v>
      </c>
      <c r="BH6" s="67">
        <f t="shared" si="1"/>
        <v>45138</v>
      </c>
      <c r="BI6" s="58">
        <f t="shared" si="1"/>
        <v>45139</v>
      </c>
      <c r="BJ6" s="58">
        <f t="shared" si="1"/>
        <v>45140</v>
      </c>
      <c r="BK6" s="58">
        <f t="shared" si="1"/>
        <v>45141</v>
      </c>
      <c r="BL6" s="58">
        <f t="shared" si="1"/>
        <v>45142</v>
      </c>
      <c r="BM6" s="58">
        <f t="shared" si="1"/>
        <v>45143</v>
      </c>
      <c r="BN6" s="68">
        <f t="shared" si="1"/>
        <v>45144</v>
      </c>
    </row>
    <row r="7" spans="1:66" s="2" customFormat="1" ht="27" thickBot="1" x14ac:dyDescent="0.2">
      <c r="A7" s="86" t="s">
        <v>1</v>
      </c>
      <c r="B7" s="86" t="s">
        <v>41</v>
      </c>
      <c r="C7" s="87" t="s">
        <v>42</v>
      </c>
      <c r="D7" s="88" t="s">
        <v>48</v>
      </c>
      <c r="E7" s="89" t="s">
        <v>43</v>
      </c>
      <c r="F7" s="89" t="s">
        <v>44</v>
      </c>
      <c r="G7" s="87" t="s">
        <v>45</v>
      </c>
      <c r="H7" s="87" t="s">
        <v>46</v>
      </c>
      <c r="I7" s="87" t="s">
        <v>47</v>
      </c>
      <c r="J7" s="87"/>
      <c r="K7" s="90" t="str">
        <f t="shared" ref="K7:AP7" si="2">CHOOSE(WEEKDAY(K6,1),"S","M","T","W","T","F","S")</f>
        <v>M</v>
      </c>
      <c r="L7" s="91" t="str">
        <f t="shared" si="2"/>
        <v>T</v>
      </c>
      <c r="M7" s="91" t="str">
        <f t="shared" si="2"/>
        <v>W</v>
      </c>
      <c r="N7" s="91" t="str">
        <f t="shared" si="2"/>
        <v>T</v>
      </c>
      <c r="O7" s="91" t="str">
        <f t="shared" si="2"/>
        <v>F</v>
      </c>
      <c r="P7" s="91" t="str">
        <f t="shared" si="2"/>
        <v>S</v>
      </c>
      <c r="Q7" s="92" t="str">
        <f t="shared" si="2"/>
        <v>S</v>
      </c>
      <c r="R7" s="90" t="str">
        <f t="shared" si="2"/>
        <v>M</v>
      </c>
      <c r="S7" s="91" t="str">
        <f t="shared" si="2"/>
        <v>T</v>
      </c>
      <c r="T7" s="91" t="str">
        <f t="shared" si="2"/>
        <v>W</v>
      </c>
      <c r="U7" s="91" t="str">
        <f t="shared" si="2"/>
        <v>T</v>
      </c>
      <c r="V7" s="91" t="str">
        <f t="shared" si="2"/>
        <v>F</v>
      </c>
      <c r="W7" s="91" t="str">
        <f t="shared" si="2"/>
        <v>S</v>
      </c>
      <c r="X7" s="92" t="str">
        <f t="shared" si="2"/>
        <v>S</v>
      </c>
      <c r="Y7" s="90" t="str">
        <f t="shared" si="2"/>
        <v>M</v>
      </c>
      <c r="Z7" s="91" t="str">
        <f t="shared" si="2"/>
        <v>T</v>
      </c>
      <c r="AA7" s="91" t="str">
        <f t="shared" si="2"/>
        <v>W</v>
      </c>
      <c r="AB7" s="91" t="str">
        <f t="shared" si="2"/>
        <v>T</v>
      </c>
      <c r="AC7" s="91" t="str">
        <f t="shared" si="2"/>
        <v>F</v>
      </c>
      <c r="AD7" s="91" t="str">
        <f t="shared" si="2"/>
        <v>S</v>
      </c>
      <c r="AE7" s="92" t="str">
        <f t="shared" si="2"/>
        <v>S</v>
      </c>
      <c r="AF7" s="90" t="str">
        <f t="shared" si="2"/>
        <v>M</v>
      </c>
      <c r="AG7" s="91" t="str">
        <f t="shared" si="2"/>
        <v>T</v>
      </c>
      <c r="AH7" s="91" t="str">
        <f t="shared" si="2"/>
        <v>W</v>
      </c>
      <c r="AI7" s="91" t="str">
        <f t="shared" si="2"/>
        <v>T</v>
      </c>
      <c r="AJ7" s="91" t="str">
        <f t="shared" si="2"/>
        <v>F</v>
      </c>
      <c r="AK7" s="91" t="str">
        <f t="shared" si="2"/>
        <v>S</v>
      </c>
      <c r="AL7" s="92" t="str">
        <f t="shared" si="2"/>
        <v>S</v>
      </c>
      <c r="AM7" s="90" t="str">
        <f t="shared" si="2"/>
        <v>M</v>
      </c>
      <c r="AN7" s="91" t="str">
        <f t="shared" si="2"/>
        <v>T</v>
      </c>
      <c r="AO7" s="91" t="str">
        <f t="shared" si="2"/>
        <v>W</v>
      </c>
      <c r="AP7" s="91" t="str">
        <f t="shared" si="2"/>
        <v>T</v>
      </c>
      <c r="AQ7" s="91" t="str">
        <f t="shared" ref="AQ7:BN7" si="3">CHOOSE(WEEKDAY(AQ6,1),"S","M","T","W","T","F","S")</f>
        <v>F</v>
      </c>
      <c r="AR7" s="91" t="str">
        <f t="shared" si="3"/>
        <v>S</v>
      </c>
      <c r="AS7" s="92" t="str">
        <f t="shared" si="3"/>
        <v>S</v>
      </c>
      <c r="AT7" s="90" t="str">
        <f t="shared" si="3"/>
        <v>M</v>
      </c>
      <c r="AU7" s="91" t="str">
        <f t="shared" si="3"/>
        <v>T</v>
      </c>
      <c r="AV7" s="91" t="str">
        <f t="shared" si="3"/>
        <v>W</v>
      </c>
      <c r="AW7" s="91" t="str">
        <f t="shared" si="3"/>
        <v>T</v>
      </c>
      <c r="AX7" s="91" t="str">
        <f t="shared" si="3"/>
        <v>F</v>
      </c>
      <c r="AY7" s="91" t="str">
        <f t="shared" si="3"/>
        <v>S</v>
      </c>
      <c r="AZ7" s="92" t="str">
        <f t="shared" si="3"/>
        <v>S</v>
      </c>
      <c r="BA7" s="90" t="str">
        <f t="shared" si="3"/>
        <v>M</v>
      </c>
      <c r="BB7" s="91" t="str">
        <f t="shared" si="3"/>
        <v>T</v>
      </c>
      <c r="BC7" s="91" t="str">
        <f t="shared" si="3"/>
        <v>W</v>
      </c>
      <c r="BD7" s="91" t="str">
        <f t="shared" si="3"/>
        <v>T</v>
      </c>
      <c r="BE7" s="91" t="str">
        <f t="shared" si="3"/>
        <v>F</v>
      </c>
      <c r="BF7" s="91" t="str">
        <f t="shared" si="3"/>
        <v>S</v>
      </c>
      <c r="BG7" s="92" t="str">
        <f t="shared" si="3"/>
        <v>S</v>
      </c>
      <c r="BH7" s="90" t="str">
        <f t="shared" si="3"/>
        <v>M</v>
      </c>
      <c r="BI7" s="91" t="str">
        <f t="shared" si="3"/>
        <v>T</v>
      </c>
      <c r="BJ7" s="91" t="str">
        <f t="shared" si="3"/>
        <v>W</v>
      </c>
      <c r="BK7" s="91" t="str">
        <f t="shared" si="3"/>
        <v>T</v>
      </c>
      <c r="BL7" s="91" t="str">
        <f t="shared" si="3"/>
        <v>F</v>
      </c>
      <c r="BM7" s="91" t="str">
        <f t="shared" si="3"/>
        <v>S</v>
      </c>
      <c r="BN7" s="92" t="str">
        <f t="shared" si="3"/>
        <v>S</v>
      </c>
    </row>
    <row r="8" spans="1:66" s="31" customFormat="1" ht="18" x14ac:dyDescent="0.15">
      <c r="A8" s="59" t="str">
        <f>IF(ISERROR(VALUE(SUBSTITUTE(prevWBS,".",""))),"1",IF(ISERROR(FIND("`",SUBSTITUTE(prevWBS,".","`",1))),TEXT(VALUE(prevWBS)+1,"#"),TEXT(VALUE(LEFT(prevWBS,FIND("`",SUBSTITUTE(prevWBS,".","`",1))-1))+1,"#")))</f>
        <v>1</v>
      </c>
      <c r="B8" s="60" t="s">
        <v>108</v>
      </c>
      <c r="C8" s="61"/>
      <c r="D8" s="62"/>
      <c r="E8" s="63"/>
      <c r="F8" s="85" t="str">
        <f>IF(ISBLANK(E8)," - ",IF(G8=0,E8,E8+G8-1))</f>
        <v xml:space="preserve"> - </v>
      </c>
      <c r="G8" s="64"/>
      <c r="H8" s="65"/>
      <c r="I8" s="66" t="str">
        <f t="shared" ref="I8:I35" si="4">IF(OR(F8=0,E8=0)," - ",NETWORKDAYS(E8,F8))</f>
        <v xml:space="preserve"> - </v>
      </c>
      <c r="J8" s="69"/>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row>
    <row r="9" spans="1:66" s="37" customFormat="1" ht="18" x14ac:dyDescent="0.15">
      <c r="A9" s="3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4" t="s">
        <v>112</v>
      </c>
      <c r="D9" s="95"/>
      <c r="E9" s="74">
        <v>45005</v>
      </c>
      <c r="F9" s="75">
        <f>IF(ISBLANK(E9)," - ",IF(G9=0,E9,E9+G9-1))</f>
        <v>45014</v>
      </c>
      <c r="G9" s="38">
        <v>10</v>
      </c>
      <c r="H9" s="39">
        <v>1</v>
      </c>
      <c r="I9" s="40">
        <f>IF(OR(F9=0,E9=0)," - ",NETWORKDAYS(E9,F9))</f>
        <v>8</v>
      </c>
      <c r="J9" s="70"/>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row>
    <row r="10" spans="1:66" s="37" customFormat="1" ht="18" x14ac:dyDescent="0.15">
      <c r="A10" s="36" t="str">
        <f t="shared" si="5"/>
        <v>1.2</v>
      </c>
      <c r="B10" s="94" t="s">
        <v>113</v>
      </c>
      <c r="D10" s="95"/>
      <c r="E10" s="74">
        <v>45015</v>
      </c>
      <c r="F10" s="75">
        <f t="shared" ref="F10:F33" si="6">IF(ISBLANK(E10)," - ",IF(G10=0,E10,E10+G10-1))</f>
        <v>45024</v>
      </c>
      <c r="G10" s="38">
        <v>10</v>
      </c>
      <c r="H10" s="39">
        <v>0</v>
      </c>
      <c r="I10" s="40">
        <f t="shared" si="4"/>
        <v>7</v>
      </c>
      <c r="J10" s="70"/>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row>
    <row r="11" spans="1:66" s="37" customFormat="1" ht="18" x14ac:dyDescent="0.15">
      <c r="A11" s="36" t="str">
        <f t="shared" si="5"/>
        <v>1.3</v>
      </c>
      <c r="B11" s="94" t="s">
        <v>114</v>
      </c>
      <c r="D11" s="95"/>
      <c r="E11" s="74">
        <v>45025</v>
      </c>
      <c r="F11" s="75">
        <f t="shared" si="6"/>
        <v>45029</v>
      </c>
      <c r="G11" s="38">
        <v>5</v>
      </c>
      <c r="H11" s="39">
        <v>0</v>
      </c>
      <c r="I11" s="40">
        <f t="shared" si="4"/>
        <v>4</v>
      </c>
      <c r="J11" s="70"/>
      <c r="K11" s="36"/>
      <c r="L11" s="36"/>
      <c r="M11" s="81"/>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row>
    <row r="12" spans="1:66" s="37" customFormat="1" ht="18" x14ac:dyDescent="0.15">
      <c r="A12" s="36" t="str">
        <f t="shared" si="5"/>
        <v>1.4</v>
      </c>
      <c r="B12" s="94" t="s">
        <v>115</v>
      </c>
      <c r="D12" s="95"/>
      <c r="E12" s="74">
        <v>45030</v>
      </c>
      <c r="F12" s="75">
        <f t="shared" si="6"/>
        <v>45039</v>
      </c>
      <c r="G12" s="38">
        <v>10</v>
      </c>
      <c r="H12" s="39">
        <v>0</v>
      </c>
      <c r="I12" s="40">
        <f t="shared" si="4"/>
        <v>6</v>
      </c>
      <c r="J12" s="70"/>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row>
    <row r="13" spans="1:66" s="37" customFormat="1" ht="18" x14ac:dyDescent="0.15">
      <c r="A13" s="36" t="str">
        <f t="shared" si="5"/>
        <v>1.5</v>
      </c>
      <c r="B13" s="94" t="s">
        <v>116</v>
      </c>
      <c r="D13" s="95"/>
      <c r="E13" s="74">
        <v>45040</v>
      </c>
      <c r="F13" s="75">
        <f t="shared" si="6"/>
        <v>45044</v>
      </c>
      <c r="G13" s="38">
        <v>5</v>
      </c>
      <c r="H13" s="39">
        <v>0</v>
      </c>
      <c r="I13" s="40">
        <f t="shared" si="4"/>
        <v>5</v>
      </c>
      <c r="J13" s="70"/>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row>
    <row r="14" spans="1:66" s="37" customFormat="1" ht="18" x14ac:dyDescent="0.15">
      <c r="A14" s="36" t="str">
        <f t="shared" si="5"/>
        <v>1.6</v>
      </c>
      <c r="B14" s="94" t="s">
        <v>117</v>
      </c>
      <c r="D14" s="95"/>
      <c r="E14" s="74">
        <v>45096</v>
      </c>
      <c r="F14" s="75">
        <f t="shared" si="6"/>
        <v>45107</v>
      </c>
      <c r="G14" s="38">
        <v>12</v>
      </c>
      <c r="H14" s="39">
        <v>0</v>
      </c>
      <c r="I14" s="40">
        <f t="shared" si="4"/>
        <v>10</v>
      </c>
      <c r="J14" s="70"/>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row>
    <row r="15" spans="1:66" s="37" customFormat="1" ht="18" x14ac:dyDescent="0.15">
      <c r="A15" s="36" t="str">
        <f t="shared" si="5"/>
        <v>1.7</v>
      </c>
      <c r="B15" s="94" t="s">
        <v>124</v>
      </c>
      <c r="D15" s="95"/>
      <c r="E15" s="74">
        <v>45124</v>
      </c>
      <c r="F15" s="75">
        <f t="shared" si="6"/>
        <v>45130</v>
      </c>
      <c r="G15" s="38">
        <v>7</v>
      </c>
      <c r="H15" s="39">
        <v>0</v>
      </c>
      <c r="I15" s="40">
        <f t="shared" si="4"/>
        <v>5</v>
      </c>
      <c r="J15" s="70"/>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row>
    <row r="16" spans="1:66" s="31" customFormat="1" ht="18" x14ac:dyDescent="0.15">
      <c r="A16" s="29" t="str">
        <f>IF(ISERROR(VALUE(SUBSTITUTE(prevWBS,".",""))),"1",IF(ISERROR(FIND("`",SUBSTITUTE(prevWBS,".","`",1))),TEXT(VALUE(prevWBS)+1,"#"),TEXT(VALUE(LEFT(prevWBS,FIND("`",SUBSTITUTE(prevWBS,".","`",1))-1))+1,"#")))</f>
        <v>2</v>
      </c>
      <c r="B16" s="30" t="s">
        <v>109</v>
      </c>
      <c r="D16" s="32"/>
      <c r="E16" s="76"/>
      <c r="F16" s="75" t="str">
        <f t="shared" si="6"/>
        <v xml:space="preserve"> - </v>
      </c>
      <c r="G16" s="33"/>
      <c r="H16" s="34"/>
      <c r="I16" s="35" t="str">
        <f t="shared" si="4"/>
        <v xml:space="preserve"> - </v>
      </c>
      <c r="J16" s="71"/>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row>
    <row r="17" spans="1:66" s="37" customFormat="1" ht="18" x14ac:dyDescent="0.15">
      <c r="A17"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94" t="s">
        <v>119</v>
      </c>
      <c r="D17" s="95"/>
      <c r="E17" s="74">
        <v>45045</v>
      </c>
      <c r="F17" s="75">
        <f t="shared" si="6"/>
        <v>45054</v>
      </c>
      <c r="G17" s="38">
        <v>10</v>
      </c>
      <c r="H17" s="39">
        <v>0</v>
      </c>
      <c r="I17" s="40">
        <f t="shared" si="4"/>
        <v>6</v>
      </c>
      <c r="J17" s="70"/>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row>
    <row r="18" spans="1:66" s="37" customFormat="1" ht="18" x14ac:dyDescent="0.15">
      <c r="A18"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94" t="s">
        <v>120</v>
      </c>
      <c r="D18" s="95"/>
      <c r="E18" s="74">
        <v>45055</v>
      </c>
      <c r="F18" s="75">
        <f t="shared" si="6"/>
        <v>45084</v>
      </c>
      <c r="G18" s="38">
        <v>30</v>
      </c>
      <c r="H18" s="39">
        <v>0</v>
      </c>
      <c r="I18" s="40">
        <f t="shared" si="4"/>
        <v>22</v>
      </c>
      <c r="J18" s="70"/>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E18" s="36"/>
      <c r="BF18" s="36"/>
      <c r="BG18" s="36"/>
      <c r="BH18" s="36"/>
      <c r="BI18" s="36"/>
      <c r="BJ18" s="36"/>
      <c r="BK18" s="36"/>
      <c r="BL18" s="36"/>
      <c r="BM18" s="36"/>
      <c r="BN18" s="36"/>
    </row>
    <row r="19" spans="1:66" s="37" customFormat="1" ht="18" x14ac:dyDescent="0.15">
      <c r="A19"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94" t="s">
        <v>118</v>
      </c>
      <c r="D19" s="95"/>
      <c r="E19" s="74">
        <v>45085</v>
      </c>
      <c r="F19" s="75">
        <f t="shared" si="6"/>
        <v>45094</v>
      </c>
      <c r="G19" s="38">
        <v>10</v>
      </c>
      <c r="H19" s="39">
        <v>0</v>
      </c>
      <c r="I19" s="40">
        <f t="shared" si="4"/>
        <v>7</v>
      </c>
      <c r="J19" s="70"/>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row>
    <row r="20" spans="1:66" s="37" customFormat="1" ht="18" x14ac:dyDescent="0.15">
      <c r="A20"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94" t="s">
        <v>121</v>
      </c>
      <c r="D20" s="95"/>
      <c r="E20" s="74">
        <v>45080</v>
      </c>
      <c r="F20" s="75">
        <f t="shared" si="6"/>
        <v>45085</v>
      </c>
      <c r="G20" s="38">
        <v>6</v>
      </c>
      <c r="H20" s="39">
        <v>0</v>
      </c>
      <c r="I20" s="40">
        <f t="shared" si="4"/>
        <v>4</v>
      </c>
      <c r="J20" s="70"/>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row>
    <row r="21" spans="1:66" s="37" customFormat="1" ht="18" x14ac:dyDescent="0.15">
      <c r="A21"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94" t="s">
        <v>10</v>
      </c>
      <c r="D21" s="95"/>
      <c r="E21" s="74">
        <v>43134</v>
      </c>
      <c r="F21" s="75">
        <f t="shared" si="6"/>
        <v>43136</v>
      </c>
      <c r="G21" s="38">
        <v>3</v>
      </c>
      <c r="H21" s="39">
        <v>0</v>
      </c>
      <c r="I21" s="40">
        <f t="shared" si="4"/>
        <v>1</v>
      </c>
      <c r="J21" s="70"/>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row>
    <row r="22" spans="1:66" s="31" customFormat="1" ht="18" x14ac:dyDescent="0.15">
      <c r="A22" s="29" t="str">
        <f>IF(ISERROR(VALUE(SUBSTITUTE(prevWBS,".",""))),"1",IF(ISERROR(FIND("`",SUBSTITUTE(prevWBS,".","`",1))),TEXT(VALUE(prevWBS)+1,"#"),TEXT(VALUE(LEFT(prevWBS,FIND("`",SUBSTITUTE(prevWBS,".","`",1))-1))+1,"#")))</f>
        <v>3</v>
      </c>
      <c r="B22" s="30" t="s">
        <v>111</v>
      </c>
      <c r="D22" s="32"/>
      <c r="E22" s="76"/>
      <c r="F22" s="75" t="str">
        <f t="shared" si="6"/>
        <v xml:space="preserve"> - </v>
      </c>
      <c r="G22" s="33"/>
      <c r="H22" s="34"/>
      <c r="I22" s="35" t="str">
        <f t="shared" si="4"/>
        <v xml:space="preserve"> - </v>
      </c>
      <c r="J22" s="71"/>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row>
    <row r="23" spans="1:66" s="37" customFormat="1" ht="39" x14ac:dyDescent="0.15">
      <c r="A23"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94" t="s">
        <v>122</v>
      </c>
      <c r="D23" s="95"/>
      <c r="E23" s="74">
        <v>45129</v>
      </c>
      <c r="F23" s="75">
        <f t="shared" si="6"/>
        <v>45138</v>
      </c>
      <c r="G23" s="38">
        <v>10</v>
      </c>
      <c r="H23" s="39">
        <v>0</v>
      </c>
      <c r="I23" s="40">
        <f t="shared" si="4"/>
        <v>6</v>
      </c>
      <c r="J23" s="70"/>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row>
    <row r="24" spans="1:66" s="37" customFormat="1" ht="18" x14ac:dyDescent="0.15">
      <c r="A24"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94" t="s">
        <v>123</v>
      </c>
      <c r="D24" s="95"/>
      <c r="E24" s="74">
        <v>45129</v>
      </c>
      <c r="F24" s="75">
        <f t="shared" si="6"/>
        <v>45133</v>
      </c>
      <c r="G24" s="38">
        <v>5</v>
      </c>
      <c r="H24" s="39">
        <v>0</v>
      </c>
      <c r="I24" s="40">
        <f t="shared" si="4"/>
        <v>3</v>
      </c>
      <c r="J24" s="70"/>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row>
    <row r="25" spans="1:66" s="37" customFormat="1" ht="18" x14ac:dyDescent="0.15">
      <c r="A25"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94" t="s">
        <v>10</v>
      </c>
      <c r="D25" s="95"/>
      <c r="E25" s="74">
        <v>43145</v>
      </c>
      <c r="F25" s="75">
        <f t="shared" si="6"/>
        <v>43147</v>
      </c>
      <c r="G25" s="38">
        <v>3</v>
      </c>
      <c r="H25" s="39">
        <v>0</v>
      </c>
      <c r="I25" s="40">
        <f t="shared" si="4"/>
        <v>3</v>
      </c>
      <c r="J25" s="70"/>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row>
    <row r="26" spans="1:66" s="37" customFormat="1" ht="18" x14ac:dyDescent="0.15">
      <c r="A26"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94" t="s">
        <v>10</v>
      </c>
      <c r="D26" s="95"/>
      <c r="E26" s="74">
        <v>43148</v>
      </c>
      <c r="F26" s="75">
        <f t="shared" si="6"/>
        <v>43153</v>
      </c>
      <c r="G26" s="38">
        <v>6</v>
      </c>
      <c r="H26" s="39">
        <v>0</v>
      </c>
      <c r="I26" s="40">
        <f t="shared" si="4"/>
        <v>4</v>
      </c>
      <c r="J26" s="70"/>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row>
    <row r="27" spans="1:66" s="37" customFormat="1" ht="18" x14ac:dyDescent="0.15">
      <c r="A27"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94" t="s">
        <v>10</v>
      </c>
      <c r="D27" s="95"/>
      <c r="E27" s="74">
        <v>43154</v>
      </c>
      <c r="F27" s="75">
        <f t="shared" si="6"/>
        <v>43156</v>
      </c>
      <c r="G27" s="38">
        <v>3</v>
      </c>
      <c r="H27" s="39">
        <v>0</v>
      </c>
      <c r="I27" s="40">
        <f t="shared" si="4"/>
        <v>1</v>
      </c>
      <c r="J27" s="70"/>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row>
    <row r="28" spans="1:66" s="31" customFormat="1" ht="18" x14ac:dyDescent="0.15">
      <c r="A28" s="29" t="str">
        <f>IF(ISERROR(VALUE(SUBSTITUTE(prevWBS,".",""))),"1",IF(ISERROR(FIND("`",SUBSTITUTE(prevWBS,".","`",1))),TEXT(VALUE(prevWBS)+1,"#"),TEXT(VALUE(LEFT(prevWBS,FIND("`",SUBSTITUTE(prevWBS,".","`",1))-1))+1,"#")))</f>
        <v>4</v>
      </c>
      <c r="B28" s="30" t="s">
        <v>110</v>
      </c>
      <c r="D28" s="32"/>
      <c r="E28" s="76"/>
      <c r="F28" s="75" t="str">
        <f t="shared" si="6"/>
        <v xml:space="preserve"> - </v>
      </c>
      <c r="G28" s="33"/>
      <c r="H28" s="34"/>
      <c r="I28" s="35" t="str">
        <f t="shared" si="4"/>
        <v xml:space="preserve"> - </v>
      </c>
      <c r="J28" s="71"/>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row>
    <row r="29" spans="1:66" s="37" customFormat="1" ht="18" x14ac:dyDescent="0.15">
      <c r="A29"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94" t="s">
        <v>10</v>
      </c>
      <c r="D29" s="95"/>
      <c r="E29" s="74">
        <v>43129</v>
      </c>
      <c r="F29" s="75">
        <f t="shared" si="6"/>
        <v>43129</v>
      </c>
      <c r="G29" s="38">
        <v>1</v>
      </c>
      <c r="H29" s="39">
        <v>0</v>
      </c>
      <c r="I29" s="40">
        <f t="shared" si="4"/>
        <v>1</v>
      </c>
      <c r="J29" s="70"/>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row>
    <row r="30" spans="1:66" s="37" customFormat="1" ht="18" x14ac:dyDescent="0.15">
      <c r="A30"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94" t="s">
        <v>10</v>
      </c>
      <c r="D30" s="95"/>
      <c r="E30" s="74">
        <v>43130</v>
      </c>
      <c r="F30" s="75">
        <f t="shared" si="6"/>
        <v>43130</v>
      </c>
      <c r="G30" s="38">
        <v>1</v>
      </c>
      <c r="H30" s="39">
        <v>0</v>
      </c>
      <c r="I30" s="40">
        <f t="shared" si="4"/>
        <v>1</v>
      </c>
      <c r="J30" s="70"/>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row>
    <row r="31" spans="1:66" s="37" customFormat="1" ht="18" x14ac:dyDescent="0.15">
      <c r="A31"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94" t="s">
        <v>10</v>
      </c>
      <c r="D31" s="95"/>
      <c r="E31" s="74">
        <v>43131</v>
      </c>
      <c r="F31" s="75">
        <f t="shared" si="6"/>
        <v>43131</v>
      </c>
      <c r="G31" s="38">
        <v>1</v>
      </c>
      <c r="H31" s="39">
        <v>0</v>
      </c>
      <c r="I31" s="40">
        <f t="shared" si="4"/>
        <v>1</v>
      </c>
      <c r="J31" s="70"/>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row>
    <row r="32" spans="1:66" s="37" customFormat="1" ht="18" x14ac:dyDescent="0.15">
      <c r="A32"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94" t="s">
        <v>10</v>
      </c>
      <c r="D32" s="95"/>
      <c r="E32" s="74">
        <v>43132</v>
      </c>
      <c r="F32" s="75">
        <f t="shared" si="6"/>
        <v>43132</v>
      </c>
      <c r="G32" s="38">
        <v>1</v>
      </c>
      <c r="H32" s="39">
        <v>0</v>
      </c>
      <c r="I32" s="40">
        <f t="shared" si="4"/>
        <v>1</v>
      </c>
      <c r="J32" s="70"/>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row>
    <row r="33" spans="1:66" s="37" customFormat="1" ht="18" x14ac:dyDescent="0.15">
      <c r="A33"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94" t="s">
        <v>10</v>
      </c>
      <c r="D33" s="95"/>
      <c r="E33" s="74">
        <v>43133</v>
      </c>
      <c r="F33" s="75">
        <f t="shared" si="6"/>
        <v>43133</v>
      </c>
      <c r="G33" s="38">
        <v>1</v>
      </c>
      <c r="H33" s="39">
        <v>0</v>
      </c>
      <c r="I33" s="40">
        <f t="shared" si="4"/>
        <v>1</v>
      </c>
      <c r="J33" s="70"/>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row>
    <row r="34" spans="1:66" s="46" customFormat="1" ht="18" x14ac:dyDescent="0.15">
      <c r="A34" s="36"/>
      <c r="B34" s="41"/>
      <c r="C34" s="41"/>
      <c r="D34" s="42"/>
      <c r="E34" s="77"/>
      <c r="F34" s="77"/>
      <c r="G34" s="43"/>
      <c r="H34" s="44"/>
      <c r="I34" s="45" t="str">
        <f t="shared" si="4"/>
        <v xml:space="preserve"> - </v>
      </c>
      <c r="J34" s="72"/>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row>
    <row r="35" spans="1:66" s="46" customFormat="1" ht="18" x14ac:dyDescent="0.15">
      <c r="A35" s="36"/>
      <c r="B35" s="41"/>
      <c r="C35" s="41"/>
      <c r="D35" s="42"/>
      <c r="E35" s="77"/>
      <c r="F35" s="77"/>
      <c r="G35" s="43"/>
      <c r="H35" s="44"/>
      <c r="I35" s="45" t="str">
        <f t="shared" si="4"/>
        <v xml:space="preserve"> - </v>
      </c>
      <c r="J35" s="72"/>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row>
    <row r="36" spans="1:66" s="51" customFormat="1" ht="18" x14ac:dyDescent="0.15">
      <c r="A36" s="47" t="s">
        <v>3</v>
      </c>
      <c r="B36" s="48"/>
      <c r="C36" s="49"/>
      <c r="D36" s="49"/>
      <c r="E36" s="78"/>
      <c r="F36" s="78"/>
      <c r="G36" s="50"/>
      <c r="H36" s="50"/>
      <c r="I36" s="50"/>
      <c r="J36" s="73"/>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row>
    <row r="37" spans="1:66" s="46" customFormat="1" ht="18" x14ac:dyDescent="0.15">
      <c r="A37" s="52" t="s">
        <v>24</v>
      </c>
      <c r="B37" s="53"/>
      <c r="C37" s="53"/>
      <c r="D37" s="53"/>
      <c r="E37" s="79"/>
      <c r="F37" s="79"/>
      <c r="G37" s="53"/>
      <c r="H37" s="53"/>
      <c r="I37" s="53"/>
      <c r="J37" s="73"/>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row>
    <row r="38" spans="1:66" s="46" customFormat="1" ht="18" x14ac:dyDescent="0.15">
      <c r="A38" s="97" t="str">
        <f>IF(ISERROR(VALUE(SUBSTITUTE(prevWBS,".",""))),"1",IF(ISERROR(FIND("`",SUBSTITUTE(prevWBS,".","`",1))),TEXT(VALUE(prevWBS)+1,"#"),TEXT(VALUE(LEFT(prevWBS,FIND("`",SUBSTITUTE(prevWBS,".","`",1))-1))+1,"#")))</f>
        <v>1</v>
      </c>
      <c r="B38" s="98" t="s">
        <v>52</v>
      </c>
      <c r="C38" s="54"/>
      <c r="D38" s="55"/>
      <c r="E38" s="74"/>
      <c r="F38" s="75" t="str">
        <f t="shared" ref="F38:F41" si="7">IF(ISBLANK(E38)," - ",IF(G38=0,E38,E38+G38-1))</f>
        <v xml:space="preserve"> - </v>
      </c>
      <c r="G38" s="38"/>
      <c r="H38" s="39"/>
      <c r="I38" s="40" t="str">
        <f>IF(OR(F38=0,E38=0)," - ",NETWORKDAYS(E38,F38))</f>
        <v xml:space="preserve"> - </v>
      </c>
      <c r="J38" s="70"/>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row>
    <row r="39" spans="1:66" s="46" customFormat="1" ht="18" x14ac:dyDescent="0.15">
      <c r="A39"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56" t="s">
        <v>38</v>
      </c>
      <c r="C39" s="56"/>
      <c r="D39" s="55"/>
      <c r="E39" s="74"/>
      <c r="F39" s="75" t="str">
        <f t="shared" si="7"/>
        <v xml:space="preserve"> - </v>
      </c>
      <c r="G39" s="38"/>
      <c r="H39" s="39"/>
      <c r="I39" s="40" t="str">
        <f t="shared" ref="I39:I41" si="8">IF(OR(F39=0,E39=0)," - ",NETWORKDAYS(E39,F39))</f>
        <v xml:space="preserve"> - </v>
      </c>
      <c r="J39" s="70"/>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row>
    <row r="40" spans="1:66" s="46" customFormat="1" ht="18" x14ac:dyDescent="0.15">
      <c r="A40" s="3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57" t="s">
        <v>39</v>
      </c>
      <c r="C40" s="56"/>
      <c r="D40" s="55"/>
      <c r="E40" s="74"/>
      <c r="F40" s="75" t="str">
        <f t="shared" si="7"/>
        <v xml:space="preserve"> - </v>
      </c>
      <c r="G40" s="38"/>
      <c r="H40" s="39"/>
      <c r="I40" s="40" t="str">
        <f t="shared" si="8"/>
        <v xml:space="preserve"> - </v>
      </c>
      <c r="J40" s="70"/>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row>
    <row r="41" spans="1:66" s="46" customFormat="1" ht="18" x14ac:dyDescent="0.15">
      <c r="A41" s="3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57" t="s">
        <v>40</v>
      </c>
      <c r="C41" s="56"/>
      <c r="D41" s="55"/>
      <c r="E41" s="74"/>
      <c r="F41" s="75" t="str">
        <f t="shared" si="7"/>
        <v xml:space="preserve"> - </v>
      </c>
      <c r="G41" s="38"/>
      <c r="H41" s="39"/>
      <c r="I41" s="40" t="str">
        <f t="shared" si="8"/>
        <v xml:space="preserve"> - </v>
      </c>
      <c r="J41" s="70"/>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row>
    <row r="42" spans="1:66" s="16" customFormat="1" x14ac:dyDescent="0.15">
      <c r="A42" s="125" t="str">
        <f>HYPERLINK("https://vertex42.link/HowToCreateAGanttChart","► Watch How to Create a Gantt Chart in Excel")</f>
        <v>► Watch How to Create a Gantt Chart in Excel</v>
      </c>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8:BN17 K20:BN41 K18:BC19 BE18:BN19">
    <cfRule type="expression" dxfId="4" priority="48">
      <formula>AND($E8&lt;=K$6,ROUNDDOWN(($F8-$E8+1)*$H8,0)+$E8-1&gt;=K$6)</formula>
    </cfRule>
    <cfRule type="expression" dxfId="3" priority="49">
      <formula>AND(NOT(ISBLANK($E8)),$E8&lt;=K$6,$F8&gt;=K$6)</formula>
    </cfRule>
  </conditionalFormatting>
  <conditionalFormatting sqref="K6:BN17 K18:BC18 BE18:BN18 K19:BN41">
    <cfRule type="expression" dxfId="2" priority="8">
      <formula>K$6=TODAY()</formula>
    </cfRule>
  </conditionalFormatting>
  <conditionalFormatting sqref="BD19">
    <cfRule type="expression" dxfId="1" priority="52">
      <formula>AND($E18&lt;=BD$6,ROUNDDOWN(($F18-$E18+1)*$H18,0)+$E18-1&gt;=BD$6)</formula>
    </cfRule>
    <cfRule type="expression" dxfId="0" priority="53">
      <formula>AND(NOT(ISBLANK($E18)),$E18&lt;=BD$6,$F18&gt;=BD$6)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4:B35 B29 B30:B32 B25:B26 A37:B37 B36 E16 E22 E28 E34:H37 G16:H16 G22:H22 G28:H32 H20 G38 G39:G40 G41 H18 H19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2" customWidth="1"/>
    <col min="2" max="2" width="90.5" style="2" customWidth="1"/>
    <col min="3" max="3" width="16.5" style="2" bestFit="1" customWidth="1"/>
    <col min="4" max="16384" width="8.83203125" style="2"/>
  </cols>
  <sheetData>
    <row r="1" spans="1:3" ht="30" customHeight="1" x14ac:dyDescent="0.15">
      <c r="A1" s="21" t="s">
        <v>98</v>
      </c>
      <c r="B1" s="22"/>
    </row>
    <row r="2" spans="1:3" ht="14" x14ac:dyDescent="0.15">
      <c r="A2" s="105" t="s">
        <v>25</v>
      </c>
      <c r="B2" s="3"/>
    </row>
    <row r="3" spans="1:3" x14ac:dyDescent="0.15">
      <c r="B3" s="3"/>
    </row>
    <row r="4" spans="1:3" ht="18" x14ac:dyDescent="0.2">
      <c r="A4" s="100" t="s">
        <v>65</v>
      </c>
      <c r="B4" s="13"/>
    </row>
    <row r="5" spans="1:3" ht="60" x14ac:dyDescent="0.15">
      <c r="B5" s="106" t="s">
        <v>54</v>
      </c>
    </row>
    <row r="7" spans="1:3" ht="30" x14ac:dyDescent="0.15">
      <c r="B7" s="106" t="s">
        <v>66</v>
      </c>
    </row>
    <row r="9" spans="1:3" ht="14" x14ac:dyDescent="0.15">
      <c r="B9" s="105" t="s">
        <v>36</v>
      </c>
    </row>
    <row r="11" spans="1:3" ht="30" x14ac:dyDescent="0.15">
      <c r="B11" s="104" t="s">
        <v>37</v>
      </c>
    </row>
    <row r="13" spans="1:3" ht="18" x14ac:dyDescent="0.2">
      <c r="A13" s="135" t="s">
        <v>6</v>
      </c>
      <c r="B13" s="135"/>
    </row>
    <row r="15" spans="1:3" s="101" customFormat="1" ht="18" x14ac:dyDescent="0.15">
      <c r="A15" s="108"/>
      <c r="B15" s="107" t="s">
        <v>57</v>
      </c>
    </row>
    <row r="16" spans="1:3" s="101" customFormat="1" ht="18" x14ac:dyDescent="0.15">
      <c r="A16" s="108"/>
      <c r="B16" s="107" t="s">
        <v>55</v>
      </c>
      <c r="C16" s="103" t="s">
        <v>5</v>
      </c>
    </row>
    <row r="17" spans="1:3" ht="18" x14ac:dyDescent="0.2">
      <c r="A17" s="109"/>
      <c r="B17" s="107" t="s">
        <v>59</v>
      </c>
    </row>
    <row r="18" spans="1:3" ht="18" x14ac:dyDescent="0.2">
      <c r="A18" s="109"/>
      <c r="B18" s="107" t="s">
        <v>67</v>
      </c>
    </row>
    <row r="19" spans="1:3" ht="18" x14ac:dyDescent="0.2">
      <c r="A19" s="109"/>
      <c r="B19" s="107" t="s">
        <v>68</v>
      </c>
    </row>
    <row r="20" spans="1:3" s="101" customFormat="1" ht="18" x14ac:dyDescent="0.15">
      <c r="A20" s="108"/>
      <c r="B20" s="107" t="s">
        <v>56</v>
      </c>
      <c r="C20" s="102" t="s">
        <v>4</v>
      </c>
    </row>
    <row r="21" spans="1:3" ht="18" x14ac:dyDescent="0.2">
      <c r="A21" s="109"/>
      <c r="B21" s="107" t="s">
        <v>58</v>
      </c>
    </row>
    <row r="22" spans="1:3" ht="18" x14ac:dyDescent="0.2">
      <c r="A22" s="109"/>
      <c r="B22" s="110" t="s">
        <v>60</v>
      </c>
    </row>
    <row r="23" spans="1:3" ht="18" x14ac:dyDescent="0.2">
      <c r="A23" s="109"/>
      <c r="B23" s="4"/>
    </row>
    <row r="24" spans="1:3" ht="18" x14ac:dyDescent="0.2">
      <c r="A24" s="135" t="s">
        <v>61</v>
      </c>
      <c r="B24" s="135"/>
    </row>
    <row r="25" spans="1:3" ht="45" x14ac:dyDescent="0.2">
      <c r="A25" s="109"/>
      <c r="B25" s="107" t="s">
        <v>69</v>
      </c>
    </row>
    <row r="26" spans="1:3" ht="18" x14ac:dyDescent="0.2">
      <c r="A26" s="109"/>
      <c r="B26" s="107"/>
    </row>
    <row r="27" spans="1:3" ht="18" x14ac:dyDescent="0.2">
      <c r="A27" s="109"/>
      <c r="B27" s="124" t="s">
        <v>73</v>
      </c>
    </row>
    <row r="28" spans="1:3" ht="18" x14ac:dyDescent="0.2">
      <c r="A28" s="109"/>
      <c r="B28" s="107" t="s">
        <v>62</v>
      </c>
    </row>
    <row r="29" spans="1:3" ht="30" x14ac:dyDescent="0.2">
      <c r="A29" s="109"/>
      <c r="B29" s="107" t="s">
        <v>64</v>
      </c>
    </row>
    <row r="30" spans="1:3" ht="18" x14ac:dyDescent="0.2">
      <c r="A30" s="109"/>
      <c r="B30" s="107"/>
    </row>
    <row r="31" spans="1:3" ht="18" x14ac:dyDescent="0.2">
      <c r="A31" s="109"/>
      <c r="B31" s="124" t="s">
        <v>70</v>
      </c>
    </row>
    <row r="32" spans="1:3" ht="18" x14ac:dyDescent="0.2">
      <c r="A32" s="109"/>
      <c r="B32" s="107" t="s">
        <v>63</v>
      </c>
    </row>
    <row r="33" spans="1:2" ht="18" x14ac:dyDescent="0.2">
      <c r="A33" s="109"/>
      <c r="B33" s="107" t="s">
        <v>71</v>
      </c>
    </row>
    <row r="34" spans="1:2" ht="18" x14ac:dyDescent="0.2">
      <c r="A34" s="109"/>
      <c r="B34" s="4"/>
    </row>
    <row r="35" spans="1:2" ht="30" x14ac:dyDescent="0.2">
      <c r="A35" s="109"/>
      <c r="B35" s="107" t="s">
        <v>104</v>
      </c>
    </row>
    <row r="36" spans="1:2" ht="18" x14ac:dyDescent="0.2">
      <c r="A36" s="109"/>
      <c r="B36" s="111" t="s">
        <v>72</v>
      </c>
    </row>
    <row r="37" spans="1:2" ht="18" x14ac:dyDescent="0.2">
      <c r="A37" s="109"/>
      <c r="B37" s="4"/>
    </row>
    <row r="38" spans="1:2" ht="18" x14ac:dyDescent="0.2">
      <c r="A38" s="135" t="s">
        <v>12</v>
      </c>
      <c r="B38" s="135"/>
    </row>
    <row r="39" spans="1:2" ht="30" x14ac:dyDescent="0.15">
      <c r="B39" s="107" t="s">
        <v>75</v>
      </c>
    </row>
    <row r="41" spans="1:2" ht="15" x14ac:dyDescent="0.15">
      <c r="B41" s="107" t="s">
        <v>76</v>
      </c>
    </row>
    <row r="43" spans="1:2" ht="30" x14ac:dyDescent="0.15">
      <c r="B43" s="107" t="s">
        <v>74</v>
      </c>
    </row>
    <row r="45" spans="1:2" ht="30" x14ac:dyDescent="0.15">
      <c r="B45" s="107" t="s">
        <v>77</v>
      </c>
    </row>
    <row r="46" spans="1:2" x14ac:dyDescent="0.15">
      <c r="B46" s="11"/>
    </row>
    <row r="47" spans="1:2" ht="30" x14ac:dyDescent="0.15">
      <c r="B47" s="107" t="s">
        <v>78</v>
      </c>
    </row>
    <row r="49" spans="1:2" ht="18" x14ac:dyDescent="0.2">
      <c r="A49" s="135" t="s">
        <v>9</v>
      </c>
      <c r="B49" s="135"/>
    </row>
    <row r="50" spans="1:2" ht="30" x14ac:dyDescent="0.15">
      <c r="B50" s="107" t="s">
        <v>105</v>
      </c>
    </row>
    <row r="52" spans="1:2" ht="15" x14ac:dyDescent="0.15">
      <c r="A52" s="112" t="s">
        <v>13</v>
      </c>
      <c r="B52" s="107" t="s">
        <v>14</v>
      </c>
    </row>
    <row r="53" spans="1:2" ht="15" x14ac:dyDescent="0.15">
      <c r="A53" s="112" t="s">
        <v>15</v>
      </c>
      <c r="B53" s="107" t="s">
        <v>16</v>
      </c>
    </row>
    <row r="54" spans="1:2" ht="15" x14ac:dyDescent="0.15">
      <c r="A54" s="112" t="s">
        <v>17</v>
      </c>
      <c r="B54" s="107" t="s">
        <v>18</v>
      </c>
    </row>
    <row r="55" spans="1:2" ht="30" x14ac:dyDescent="0.15">
      <c r="A55" s="104"/>
      <c r="B55" s="107" t="s">
        <v>79</v>
      </c>
    </row>
    <row r="56" spans="1:2" ht="30" x14ac:dyDescent="0.15">
      <c r="A56" s="104"/>
      <c r="B56" s="107" t="s">
        <v>80</v>
      </c>
    </row>
    <row r="57" spans="1:2" ht="15" x14ac:dyDescent="0.15">
      <c r="A57" s="112" t="s">
        <v>19</v>
      </c>
      <c r="B57" s="107" t="s">
        <v>20</v>
      </c>
    </row>
    <row r="58" spans="1:2" ht="15" x14ac:dyDescent="0.15">
      <c r="A58" s="104"/>
      <c r="B58" s="107" t="s">
        <v>81</v>
      </c>
    </row>
    <row r="59" spans="1:2" ht="15" x14ac:dyDescent="0.15">
      <c r="A59" s="104"/>
      <c r="B59" s="107" t="s">
        <v>82</v>
      </c>
    </row>
    <row r="60" spans="1:2" ht="15" x14ac:dyDescent="0.15">
      <c r="A60" s="112" t="s">
        <v>21</v>
      </c>
      <c r="B60" s="107" t="s">
        <v>22</v>
      </c>
    </row>
    <row r="61" spans="1:2" ht="30" x14ac:dyDescent="0.15">
      <c r="A61" s="104"/>
      <c r="B61" s="107" t="s">
        <v>83</v>
      </c>
    </row>
    <row r="62" spans="1:2" ht="15" x14ac:dyDescent="0.15">
      <c r="A62" s="112" t="s">
        <v>84</v>
      </c>
      <c r="B62" s="107" t="s">
        <v>85</v>
      </c>
    </row>
    <row r="63" spans="1:2" ht="15" x14ac:dyDescent="0.15">
      <c r="A63" s="113"/>
      <c r="B63" s="107" t="s">
        <v>86</v>
      </c>
    </row>
    <row r="64" spans="1:2" x14ac:dyDescent="0.15">
      <c r="B64" s="5"/>
    </row>
    <row r="65" spans="1:2" ht="18" x14ac:dyDescent="0.2">
      <c r="A65" s="135" t="s">
        <v>11</v>
      </c>
      <c r="B65" s="135"/>
    </row>
    <row r="66" spans="1:2" ht="45" x14ac:dyDescent="0.15">
      <c r="B66" s="107" t="s">
        <v>87</v>
      </c>
    </row>
    <row r="68" spans="1:2" ht="18" x14ac:dyDescent="0.2">
      <c r="A68" s="135" t="s">
        <v>7</v>
      </c>
      <c r="B68" s="135"/>
    </row>
    <row r="69" spans="1:2" ht="15" x14ac:dyDescent="0.15">
      <c r="A69" s="119" t="s">
        <v>8</v>
      </c>
      <c r="B69" s="120" t="s">
        <v>88</v>
      </c>
    </row>
    <row r="70" spans="1:2" ht="30" x14ac:dyDescent="0.15">
      <c r="A70" s="113"/>
      <c r="B70" s="118" t="s">
        <v>90</v>
      </c>
    </row>
    <row r="71" spans="1:2" ht="14" x14ac:dyDescent="0.15">
      <c r="A71" s="113"/>
      <c r="B71" s="114"/>
    </row>
    <row r="72" spans="1:2" ht="15" x14ac:dyDescent="0.15">
      <c r="A72" s="119" t="s">
        <v>8</v>
      </c>
      <c r="B72" s="120" t="s">
        <v>103</v>
      </c>
    </row>
    <row r="73" spans="1:2" ht="30" x14ac:dyDescent="0.15">
      <c r="A73" s="113"/>
      <c r="B73" s="118" t="s">
        <v>107</v>
      </c>
    </row>
    <row r="74" spans="1:2" ht="14" x14ac:dyDescent="0.15">
      <c r="A74" s="113"/>
      <c r="B74" s="114"/>
    </row>
    <row r="75" spans="1:2" ht="14" x14ac:dyDescent="0.15">
      <c r="A75" s="119" t="s">
        <v>8</v>
      </c>
      <c r="B75" s="122" t="s">
        <v>93</v>
      </c>
    </row>
    <row r="76" spans="1:2" ht="30" x14ac:dyDescent="0.15">
      <c r="A76" s="113"/>
      <c r="B76" s="106" t="s">
        <v>106</v>
      </c>
    </row>
    <row r="77" spans="1:2" ht="14" x14ac:dyDescent="0.15">
      <c r="A77" s="113"/>
      <c r="B77" s="113"/>
    </row>
    <row r="78" spans="1:2" ht="14" x14ac:dyDescent="0.15">
      <c r="A78" s="119" t="s">
        <v>8</v>
      </c>
      <c r="B78" s="122" t="s">
        <v>99</v>
      </c>
    </row>
    <row r="79" spans="1:2" ht="30" x14ac:dyDescent="0.15">
      <c r="A79" s="113"/>
      <c r="B79" s="106" t="s">
        <v>94</v>
      </c>
    </row>
    <row r="80" spans="1:2" ht="14" x14ac:dyDescent="0.15">
      <c r="A80" s="113"/>
      <c r="B80" s="113"/>
    </row>
    <row r="81" spans="1:2" ht="14" x14ac:dyDescent="0.15">
      <c r="A81" s="119" t="s">
        <v>8</v>
      </c>
      <c r="B81" s="122" t="s">
        <v>100</v>
      </c>
    </row>
    <row r="82" spans="1:2" ht="15" x14ac:dyDescent="0.15">
      <c r="A82" s="113"/>
      <c r="B82" s="117" t="s">
        <v>95</v>
      </c>
    </row>
    <row r="83" spans="1:2" ht="15" x14ac:dyDescent="0.15">
      <c r="A83" s="113"/>
      <c r="B83" s="117" t="s">
        <v>96</v>
      </c>
    </row>
    <row r="84" spans="1:2" ht="15" x14ac:dyDescent="0.15">
      <c r="A84" s="113"/>
      <c r="B84" s="117" t="s">
        <v>97</v>
      </c>
    </row>
    <row r="85" spans="1:2" ht="14" x14ac:dyDescent="0.15">
      <c r="A85" s="113"/>
      <c r="B85" s="116"/>
    </row>
    <row r="86" spans="1:2" ht="14" x14ac:dyDescent="0.15">
      <c r="A86" s="119" t="s">
        <v>8</v>
      </c>
      <c r="B86" s="122" t="s">
        <v>101</v>
      </c>
    </row>
    <row r="87" spans="1:2" ht="45" x14ac:dyDescent="0.15">
      <c r="A87" s="113"/>
      <c r="B87" s="106" t="s">
        <v>89</v>
      </c>
    </row>
    <row r="88" spans="1:2" ht="15" x14ac:dyDescent="0.15">
      <c r="A88" s="113"/>
      <c r="B88" s="115" t="s">
        <v>91</v>
      </c>
    </row>
    <row r="89" spans="1:2" ht="45" x14ac:dyDescent="0.15">
      <c r="A89" s="113"/>
      <c r="B89" s="121" t="s">
        <v>92</v>
      </c>
    </row>
    <row r="90" spans="1:2" ht="14" x14ac:dyDescent="0.15">
      <c r="A90" s="113"/>
      <c r="B90" s="113"/>
    </row>
    <row r="91" spans="1:2" ht="14" x14ac:dyDescent="0.15">
      <c r="A91" s="119" t="s">
        <v>8</v>
      </c>
      <c r="B91" s="122" t="s">
        <v>102</v>
      </c>
    </row>
    <row r="92" spans="1:2" ht="30" x14ac:dyDescent="0.15">
      <c r="A92" s="104"/>
      <c r="B92" s="117" t="s">
        <v>23</v>
      </c>
    </row>
    <row r="94" spans="1:2" x14ac:dyDescent="0.15">
      <c r="A94" s="14" t="s">
        <v>29</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3203125" defaultRowHeight="13" x14ac:dyDescent="0.15"/>
  <cols>
    <col min="1" max="1" width="5.5" style="2" customWidth="1"/>
    <col min="2" max="2" width="82.1640625" style="2" customWidth="1"/>
  </cols>
  <sheetData>
    <row r="1" spans="1:3" ht="30" customHeight="1" x14ac:dyDescent="0.15">
      <c r="A1" s="21" t="s">
        <v>27</v>
      </c>
      <c r="B1" s="21"/>
    </row>
    <row r="2" spans="1:3" ht="16" x14ac:dyDescent="0.2">
      <c r="B2" s="25"/>
    </row>
    <row r="3" spans="1:3" ht="17" x14ac:dyDescent="0.2">
      <c r="A3" s="23"/>
      <c r="B3" s="18" t="s">
        <v>28</v>
      </c>
      <c r="C3" s="24"/>
    </row>
    <row r="4" spans="1:3" ht="15" x14ac:dyDescent="0.15">
      <c r="A4" s="6"/>
      <c r="B4" s="20" t="s">
        <v>25</v>
      </c>
      <c r="C4" s="7"/>
    </row>
    <row r="5" spans="1:3" ht="16" x14ac:dyDescent="0.2">
      <c r="A5" s="6"/>
      <c r="B5" s="8"/>
      <c r="C5" s="7"/>
    </row>
    <row r="6" spans="1:3" ht="17" x14ac:dyDescent="0.2">
      <c r="A6" s="6"/>
      <c r="B6" s="9" t="s">
        <v>29</v>
      </c>
      <c r="C6" s="7"/>
    </row>
    <row r="7" spans="1:3" ht="16" x14ac:dyDescent="0.2">
      <c r="A7" s="6"/>
      <c r="B7" s="8"/>
      <c r="C7" s="7"/>
    </row>
    <row r="8" spans="1:3" ht="34" x14ac:dyDescent="0.2">
      <c r="A8" s="6"/>
      <c r="B8" s="8" t="s">
        <v>30</v>
      </c>
      <c r="C8" s="7"/>
    </row>
    <row r="9" spans="1:3" ht="16" x14ac:dyDescent="0.2">
      <c r="A9" s="6"/>
      <c r="B9" s="8"/>
      <c r="C9" s="7"/>
    </row>
    <row r="10" spans="1:3" ht="51" x14ac:dyDescent="0.2">
      <c r="A10" s="6"/>
      <c r="B10" s="8" t="s">
        <v>31</v>
      </c>
      <c r="C10" s="7"/>
    </row>
    <row r="11" spans="1:3" ht="16" x14ac:dyDescent="0.2">
      <c r="A11" s="6"/>
      <c r="B11" s="8"/>
      <c r="C11" s="7"/>
    </row>
    <row r="12" spans="1:3" ht="51" x14ac:dyDescent="0.2">
      <c r="A12" s="6"/>
      <c r="B12" s="8" t="s">
        <v>32</v>
      </c>
      <c r="C12" s="7"/>
    </row>
    <row r="13" spans="1:3" ht="16" x14ac:dyDescent="0.2">
      <c r="A13" s="6"/>
      <c r="B13" s="8"/>
      <c r="C13" s="7"/>
    </row>
    <row r="14" spans="1:3" ht="51" x14ac:dyDescent="0.2">
      <c r="A14" s="6"/>
      <c r="B14" s="8" t="s">
        <v>33</v>
      </c>
      <c r="C14" s="7"/>
    </row>
    <row r="15" spans="1:3" ht="16" x14ac:dyDescent="0.2">
      <c r="A15" s="6"/>
      <c r="B15" s="8"/>
      <c r="C15" s="7"/>
    </row>
    <row r="16" spans="1:3" ht="34" x14ac:dyDescent="0.2">
      <c r="A16" s="6"/>
      <c r="B16" s="8" t="s">
        <v>34</v>
      </c>
      <c r="C16" s="7"/>
    </row>
    <row r="17" spans="1:3" ht="16" x14ac:dyDescent="0.2">
      <c r="A17" s="6"/>
      <c r="B17" s="8"/>
      <c r="C17" s="7"/>
    </row>
    <row r="18" spans="1:3" ht="17" x14ac:dyDescent="0.2">
      <c r="A18" s="6"/>
      <c r="B18" s="9" t="s">
        <v>35</v>
      </c>
      <c r="C18" s="7"/>
    </row>
    <row r="19" spans="1:3" ht="17" x14ac:dyDescent="0.2">
      <c r="A19" s="6"/>
      <c r="B19" s="19" t="s">
        <v>26</v>
      </c>
      <c r="C19" s="7"/>
    </row>
    <row r="20" spans="1:3" ht="16" x14ac:dyDescent="0.2">
      <c r="A20" s="6"/>
      <c r="B20" s="10"/>
      <c r="C20" s="7"/>
    </row>
    <row r="21" spans="1:3" x14ac:dyDescent="0.15">
      <c r="A21" s="6"/>
      <c r="B21" s="6"/>
      <c r="C21" s="7"/>
    </row>
    <row r="22" spans="1:3" x14ac:dyDescent="0.15">
      <c r="A22" s="6"/>
      <c r="B22" s="6"/>
      <c r="C22" s="7"/>
    </row>
    <row r="23" spans="1:3" x14ac:dyDescent="0.15">
      <c r="A23" s="6"/>
      <c r="B23" s="6"/>
      <c r="C23" s="7"/>
    </row>
    <row r="24" spans="1:3" x14ac:dyDescent="0.15">
      <c r="A24" s="6"/>
      <c r="B24" s="6"/>
      <c r="C24" s="7"/>
    </row>
    <row r="25" spans="1:3" x14ac:dyDescent="0.15">
      <c r="A25" s="6"/>
      <c r="B25" s="6"/>
      <c r="C25" s="7"/>
    </row>
    <row r="26" spans="1:3" x14ac:dyDescent="0.15">
      <c r="A26" s="6"/>
      <c r="B26" s="6"/>
      <c r="C26" s="7"/>
    </row>
    <row r="27" spans="1:3" x14ac:dyDescent="0.15">
      <c r="A27" s="6"/>
      <c r="B27" s="6"/>
      <c r="C27" s="7"/>
    </row>
    <row r="28" spans="1:3" x14ac:dyDescent="0.15">
      <c r="A28" s="6"/>
      <c r="B28" s="6"/>
      <c r="C28" s="7"/>
    </row>
    <row r="29" spans="1:3" x14ac:dyDescent="0.1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Help</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benji wallis</cp:lastModifiedBy>
  <cp:lastPrinted>2018-02-12T20:25:38Z</cp:lastPrinted>
  <dcterms:created xsi:type="dcterms:W3CDTF">2010-06-09T16:05:03Z</dcterms:created>
  <dcterms:modified xsi:type="dcterms:W3CDTF">2023-07-23T01:39:21Z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