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Ex2" sheetId="1" r:id="rId3"/>
    <sheet state="visible" name="0" sheetId="2" r:id="rId4"/>
    <sheet state="visible" name="Step1" sheetId="3" r:id="rId5"/>
    <sheet state="visible" name="Step2(Auto)(N)" sheetId="4" r:id="rId6"/>
    <sheet state="visible" name="Step2(Auto)" sheetId="5" r:id="rId7"/>
    <sheet state="visible" name="Step2(Sports)" sheetId="6" r:id="rId8"/>
    <sheet state="visible" name="Step2(Comp)" sheetId="7" r:id="rId9"/>
    <sheet state="visible" name="Step3Classify(N)" sheetId="8" r:id="rId10"/>
    <sheet state="visible" name="Step3Classify" sheetId="9" r:id="rId11"/>
  </sheets>
  <definedNames/>
  <calcPr/>
</workbook>
</file>

<file path=xl/sharedStrings.xml><?xml version="1.0" encoding="utf-8"?>
<sst xmlns="http://schemas.openxmlformats.org/spreadsheetml/2006/main" count="428" uniqueCount="123">
  <si>
    <t>DATASET</t>
  </si>
  <si>
    <t>Step 1: Convert documents to feature sets. Where the attributes are the possible words and the values are the frequency the word occurs in the document.</t>
  </si>
  <si>
    <t>FREQUENCY COUNT</t>
  </si>
  <si>
    <t>TASK: Classify Category</t>
  </si>
  <si>
    <t>Document</t>
  </si>
  <si>
    <t>Content</t>
  </si>
  <si>
    <t>Category</t>
  </si>
  <si>
    <t>D1</t>
  </si>
  <si>
    <t>Saturn Dealer’s Car</t>
  </si>
  <si>
    <t>ANALYSIS</t>
  </si>
  <si>
    <t>Auto</t>
  </si>
  <si>
    <t>D6</t>
  </si>
  <si>
    <t>Car Toyota Play</t>
  </si>
  <si>
    <t>?</t>
  </si>
  <si>
    <t>D2</t>
  </si>
  <si>
    <t>Toyota Car Tercel</t>
  </si>
  <si>
    <t>D7</t>
  </si>
  <si>
    <t>TEST</t>
  </si>
  <si>
    <t>Game GIFs Muscle</t>
  </si>
  <si>
    <t>D3</t>
  </si>
  <si>
    <t>Baseball Game Play</t>
  </si>
  <si>
    <t>Sports</t>
  </si>
  <si>
    <t>ID</t>
  </si>
  <si>
    <t>Word</t>
  </si>
  <si>
    <t>Language</t>
  </si>
  <si>
    <t>Words</t>
  </si>
  <si>
    <t>Count</t>
  </si>
  <si>
    <t>Language: Casual</t>
  </si>
  <si>
    <t>D4</t>
  </si>
  <si>
    <t>Game Pulled Muscle Game</t>
  </si>
  <si>
    <t>Saturn</t>
  </si>
  <si>
    <t>Dealers</t>
  </si>
  <si>
    <t>Car</t>
  </si>
  <si>
    <t>Toyota</t>
  </si>
  <si>
    <t>D5</t>
  </si>
  <si>
    <t>Tercel</t>
  </si>
  <si>
    <t>Baseball</t>
  </si>
  <si>
    <t>Colored GIFs Root</t>
  </si>
  <si>
    <t>Game</t>
  </si>
  <si>
    <t>Computer</t>
  </si>
  <si>
    <t>Play</t>
  </si>
  <si>
    <t>Pulled</t>
  </si>
  <si>
    <t>Muscle</t>
  </si>
  <si>
    <t>Colored</t>
  </si>
  <si>
    <t>GIFs</t>
  </si>
  <si>
    <t>Root</t>
  </si>
  <si>
    <t>Vocabulary (V)</t>
  </si>
  <si>
    <t>Letter 1: Hi Sir, I love you</t>
  </si>
  <si>
    <t>{Saturn, Dealers, Car, Toyota, Tercel, Baseball, Game, Play, Pulled, Muscle, Colored, Root}</t>
  </si>
  <si>
    <t>Game Baseball Game Play</t>
  </si>
  <si>
    <t>Pulled Muscle Game</t>
  </si>
  <si>
    <t>|V|</t>
  </si>
  <si>
    <t>Hi</t>
  </si>
  <si>
    <t>Casual</t>
  </si>
  <si>
    <t>P(word|casual)</t>
  </si>
  <si>
    <t>P(word|formal)</t>
  </si>
  <si>
    <t>Sir</t>
  </si>
  <si>
    <t>Formal</t>
  </si>
  <si>
    <t>Are</t>
  </si>
  <si>
    <t>Dear</t>
  </si>
  <si>
    <t>How</t>
  </si>
  <si>
    <t>I</t>
  </si>
  <si>
    <t>Love</t>
  </si>
  <si>
    <t>You</t>
  </si>
  <si>
    <t>P(casual|word)</t>
  </si>
  <si>
    <t>P(casual) * Product(P(word|casual))</t>
  </si>
  <si>
    <t>CASUAL</t>
  </si>
  <si>
    <t>P(formal|word)</t>
  </si>
  <si>
    <t>P(formal) * Product(P(word|formal))</t>
  </si>
  <si>
    <t>Total</t>
  </si>
  <si>
    <t>Language: Formal</t>
  </si>
  <si>
    <t>Letter 1: Dear Sir, how are you</t>
  </si>
  <si>
    <t>FORMAL</t>
  </si>
  <si>
    <t>Summary</t>
  </si>
  <si>
    <t>Total Count</t>
  </si>
  <si>
    <t>P(Language)</t>
  </si>
  <si>
    <t>Step 2(Auto) (with notes): Looking at documents classified as "Auto"</t>
  </si>
  <si>
    <t>Prior Computation</t>
  </si>
  <si>
    <t>P(Auto)</t>
  </si>
  <si>
    <t>(no. of documents classified into the category) / (total number of documents)</t>
  </si>
  <si>
    <t>Likelihood Computation</t>
  </si>
  <si>
    <t>Compute</t>
  </si>
  <si>
    <t>P(Saturn|Auto), P(Dealers|Auto), P(Car|Auto), P(Toyota|Auto), P(Tercel|Auto)</t>
  </si>
  <si>
    <t>Let n be</t>
  </si>
  <si>
    <t>Number of words in the [Auto] cases</t>
  </si>
  <si>
    <t>Let nk be</t>
  </si>
  <si>
    <t>Number of times k word appears in [Auto] cases</t>
  </si>
  <si>
    <t>Let p(wk | Auto)</t>
  </si>
  <si>
    <t>(nk+1)/(n+|V|)</t>
  </si>
  <si>
    <t>Step 2(Auto): Looking at documents classified as "Auto"</t>
  </si>
  <si>
    <t>Step 2(Sports): Looking at documents classified as "Sports"</t>
  </si>
  <si>
    <t>P(Sports)</t>
  </si>
  <si>
    <t>P(wk|Auto)</t>
  </si>
  <si>
    <t>where</t>
  </si>
  <si>
    <t>n</t>
  </si>
  <si>
    <t>P(wk | Sports)</t>
  </si>
  <si>
    <t>P(word|Sports)</t>
  </si>
  <si>
    <t>P(word|Auto)</t>
  </si>
  <si>
    <t>Step 2(Computer): Looking at documents classified as "Computer"</t>
  </si>
  <si>
    <t>P(Comp)</t>
  </si>
  <si>
    <t>Step 3: Classification</t>
  </si>
  <si>
    <t>Formula</t>
  </si>
  <si>
    <t>c is the classification/category</t>
  </si>
  <si>
    <t>P(wk|Comp)</t>
  </si>
  <si>
    <t>x is the word</t>
  </si>
  <si>
    <t>P(word|Comp)</t>
  </si>
  <si>
    <r>
      <rPr>
        <rFont val="Arial"/>
        <sz val="10.0"/>
        <u/>
      </rPr>
      <t xml:space="preserve">Classifying D6: </t>
    </r>
    <r>
      <rPr>
        <rFont val="Arial"/>
        <b/>
        <sz val="10.0"/>
      </rPr>
      <t>Car Toyota Play</t>
    </r>
  </si>
  <si>
    <r>
      <rPr>
        <rFont val="Arial"/>
        <sz val="10.0"/>
      </rPr>
      <t xml:space="preserve">if </t>
    </r>
    <r>
      <rPr>
        <rFont val="Arial"/>
        <b/>
        <sz val="10.0"/>
      </rPr>
      <t>Auto</t>
    </r>
    <r>
      <rPr>
        <rFont val="Arial"/>
        <color rgb="FF000000"/>
        <sz val="10.0"/>
      </rPr>
      <t>:</t>
    </r>
  </si>
  <si>
    <t>P(Auto)*P(Car|Auto)*P(Toyota|Auto)*P(Play|Auto)</t>
  </si>
  <si>
    <t>&lt;&lt;&lt;MAXIMUM&gt;&gt;&gt;</t>
  </si>
  <si>
    <r>
      <rPr>
        <rFont val="Arial"/>
        <sz val="10.0"/>
      </rPr>
      <t xml:space="preserve">if </t>
    </r>
    <r>
      <rPr>
        <rFont val="Arial"/>
        <b/>
        <sz val="10.0"/>
      </rPr>
      <t>Sports</t>
    </r>
    <r>
      <rPr>
        <rFont val="Arial"/>
        <color rgb="FF000000"/>
        <sz val="10.0"/>
      </rPr>
      <t>:</t>
    </r>
  </si>
  <si>
    <t>P(Sports)*P(Car|Sports)*P(Toyota|Sports)*P(Play|Sports)</t>
  </si>
  <si>
    <r>
      <rPr>
        <rFont val="Arial"/>
        <sz val="10.0"/>
      </rPr>
      <t xml:space="preserve">if </t>
    </r>
    <r>
      <rPr>
        <rFont val="Arial"/>
        <b/>
        <sz val="10.0"/>
      </rPr>
      <t>Computer</t>
    </r>
    <r>
      <rPr>
        <rFont val="Arial"/>
        <color rgb="FF000000"/>
        <sz val="10.0"/>
      </rPr>
      <t>:</t>
    </r>
  </si>
  <si>
    <t>P(Computer)*P(Car|Computer)*P(Toyota|Computer)*P(Play|Computer)</t>
  </si>
  <si>
    <r>
      <rPr>
        <rFont val="Arial"/>
        <sz val="10.0"/>
      </rPr>
      <t xml:space="preserve">Classification for Car Toyota Play: </t>
    </r>
    <r>
      <rPr>
        <rFont val="Arial"/>
        <b/>
        <sz val="10.0"/>
      </rPr>
      <t>Auto</t>
    </r>
  </si>
  <si>
    <t>Classifying D7: Game GIFs Muscle</t>
  </si>
  <si>
    <r>
      <rPr>
        <rFont val="Arial"/>
        <sz val="10.0"/>
      </rPr>
      <t xml:space="preserve">if </t>
    </r>
    <r>
      <rPr>
        <rFont val="Arial"/>
        <b/>
        <sz val="10.0"/>
      </rPr>
      <t>Auto</t>
    </r>
    <r>
      <rPr>
        <rFont val="Arial"/>
        <color rgb="FF000000"/>
        <sz val="10.0"/>
      </rPr>
      <t>:</t>
    </r>
  </si>
  <si>
    <t>P(Auto)*P(Game|Auto)*P(GIFs|Auto)*P(Muscle|Auto)</t>
  </si>
  <si>
    <r>
      <rPr>
        <rFont val="Arial"/>
        <sz val="10.0"/>
      </rPr>
      <t xml:space="preserve">if </t>
    </r>
    <r>
      <rPr>
        <rFont val="Arial"/>
        <b/>
        <sz val="10.0"/>
      </rPr>
      <t>Sports</t>
    </r>
    <r>
      <rPr>
        <rFont val="Arial"/>
        <color rgb="FF000000"/>
        <sz val="10.0"/>
      </rPr>
      <t>:</t>
    </r>
  </si>
  <si>
    <t>P(Sports)*P(Game|Sports)*P(GIFs|Sports)*P(Muscle|Sports)</t>
  </si>
  <si>
    <r>
      <rPr>
        <rFont val="Arial"/>
        <sz val="10.0"/>
      </rPr>
      <t xml:space="preserve">if </t>
    </r>
    <r>
      <rPr>
        <rFont val="Arial"/>
        <b/>
        <sz val="10.0"/>
      </rPr>
      <t>Computer</t>
    </r>
    <r>
      <rPr>
        <rFont val="Arial"/>
        <color rgb="FF000000"/>
        <sz val="10.0"/>
      </rPr>
      <t>:</t>
    </r>
  </si>
  <si>
    <t>P(Computer)*P(Game|Computer)*P(GIFs|Computer)*P(Muscle|Computer)</t>
  </si>
  <si>
    <r>
      <rPr>
        <rFont val="Arial"/>
        <sz val="10.0"/>
      </rPr>
      <t xml:space="preserve">Classification for Game GIFs Muscle: </t>
    </r>
    <r>
      <rPr>
        <rFont val="Arial"/>
        <b/>
        <sz val="10.0"/>
      </rPr>
      <t>Sports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</si>
</sst>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/>
    <font>
      <sz val="10.0"/>
      <name val="Arial"/>
    </font>
    <font>
      <i/>
      <sz val="10.0"/>
      <name val="Arial"/>
    </font>
    <font>
      <b/>
      <u/>
      <sz val="10.0"/>
      <name val="Arial"/>
    </font>
    <font>
      <u/>
      <sz val="10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2" numFmtId="0" xfId="0" applyBorder="1" applyFont="1"/>
    <xf borderId="0" fillId="0" fontId="2" numFmtId="0" xfId="0" applyBorder="1" applyFont="1"/>
    <xf borderId="0" fillId="0" fontId="3" numFmtId="0" xfId="0" applyAlignment="1" applyFont="1">
      <alignment vertical="center"/>
    </xf>
    <xf borderId="0" fillId="0" fontId="0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0" fillId="3" fontId="3" numFmtId="0" xfId="0" applyAlignment="1" applyBorder="1" applyFill="1" applyFont="1">
      <alignment horizontal="center"/>
    </xf>
    <xf borderId="0" fillId="0" fontId="3" numFmtId="0" xfId="0" applyAlignment="1" applyFont="1">
      <alignment wrapText="1"/>
    </xf>
    <xf borderId="0" fillId="3" fontId="3" numFmtId="0" xfId="0" applyBorder="1" applyFont="1"/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4" fontId="1" numFmtId="0" xfId="0" applyBorder="1" applyFill="1" applyFont="1"/>
    <xf borderId="0" fillId="0" fontId="4" numFmtId="0" xfId="0" applyFont="1"/>
    <xf borderId="0" fillId="0" fontId="1" numFmtId="0" xfId="0" applyAlignment="1" applyFont="1">
      <alignment horizontal="right"/>
    </xf>
    <xf borderId="0" fillId="4" fontId="3" numFmtId="0" xfId="0" applyBorder="1" applyFont="1"/>
    <xf borderId="0" fillId="0" fontId="5" numFmtId="0" xfId="0" applyFont="1"/>
    <xf borderId="0" fillId="5" fontId="3" numFmtId="0" xfId="0" applyBorder="1" applyFill="1" applyFont="1"/>
    <xf borderId="0" fillId="5" fontId="3" numFmtId="0" xfId="0" applyBorder="1" applyFont="1"/>
    <xf borderId="0" fillId="4" fontId="3" numFmtId="0" xfId="0" applyBorder="1" applyFont="1"/>
    <xf borderId="0" fillId="6" fontId="3" numFmtId="0" xfId="0" applyBorder="1" applyFill="1" applyFont="1"/>
    <xf borderId="0" fillId="6" fontId="3" numFmtId="0" xfId="0" applyBorder="1" applyFont="1"/>
    <xf borderId="0" fillId="7" fontId="3" numFmtId="0" xfId="0" applyBorder="1" applyFill="1" applyFont="1"/>
    <xf borderId="0" fillId="0" fontId="0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0</xdr:colOff>
      <xdr:row>2</xdr:row>
      <xdr:rowOff>0</xdr:rowOff>
    </xdr:from>
    <xdr:to>
      <xdr:col>2</xdr:col>
      <xdr:colOff>266700</xdr:colOff>
      <xdr:row>2</xdr:row>
      <xdr:rowOff>533400</xdr:rowOff>
    </xdr:to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314575" cy="533400"/>
        </a:xfrm>
        <a:prstGeom prst="rect">
          <a:avLst/>
        </a:prstGeom>
        <a:noFill/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0</xdr:colOff>
      <xdr:row>2</xdr:row>
      <xdr:rowOff>0</xdr:rowOff>
    </xdr:from>
    <xdr:to>
      <xdr:col>2</xdr:col>
      <xdr:colOff>276225</xdr:colOff>
      <xdr:row>2</xdr:row>
      <xdr:rowOff>542925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219325" cy="5429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29"/>
    <col customWidth="1" min="2" max="4" width="15.29"/>
    <col customWidth="1" min="5" max="5" width="3.57"/>
    <col customWidth="1" min="6" max="9" width="15.29"/>
    <col customWidth="1" min="10" max="10" width="4.57"/>
    <col customWidth="1" min="11" max="11" width="15.29"/>
    <col customWidth="1" min="12" max="12" width="34.43"/>
    <col customWidth="1" min="13" max="24" width="15.29"/>
    <col customWidth="1" min="25" max="26" width="8.71"/>
  </cols>
  <sheetData>
    <row r="1" ht="15.75" customHeight="1">
      <c r="A1" s="1" t="s">
        <v>2</v>
      </c>
      <c r="B1" s="2"/>
      <c r="C1" s="2"/>
      <c r="D1" s="3"/>
      <c r="E1" s="9"/>
      <c r="F1" s="1" t="s">
        <v>9</v>
      </c>
      <c r="G1" s="2"/>
      <c r="H1" s="2"/>
      <c r="I1" s="3"/>
      <c r="J1" s="5"/>
      <c r="K1" s="9"/>
      <c r="L1" s="1" t="s">
        <v>17</v>
      </c>
      <c r="M1" s="2"/>
      <c r="N1" s="3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8" t="s">
        <v>22</v>
      </c>
      <c r="B2" s="8" t="s">
        <v>23</v>
      </c>
      <c r="C2" s="8" t="s">
        <v>24</v>
      </c>
      <c r="D2" s="8" t="s">
        <v>26</v>
      </c>
      <c r="E2" s="9"/>
      <c r="F2" s="10" t="s">
        <v>27</v>
      </c>
      <c r="G2" s="2"/>
      <c r="H2" s="2"/>
      <c r="I2" s="3"/>
      <c r="J2" s="5"/>
      <c r="K2" s="9"/>
      <c r="L2" s="12" t="s">
        <v>47</v>
      </c>
      <c r="M2" s="2"/>
      <c r="N2" s="3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9">
        <v>1.0</v>
      </c>
      <c r="B3" s="9" t="s">
        <v>52</v>
      </c>
      <c r="C3" s="9" t="s">
        <v>53</v>
      </c>
      <c r="D3" s="9">
        <v>100.0</v>
      </c>
      <c r="E3" s="9"/>
      <c r="F3" s="13" t="s">
        <v>23</v>
      </c>
      <c r="G3" s="13" t="s">
        <v>24</v>
      </c>
      <c r="H3" s="13" t="s">
        <v>26</v>
      </c>
      <c r="I3" s="13" t="s">
        <v>54</v>
      </c>
      <c r="J3" s="5"/>
      <c r="K3" s="9"/>
      <c r="L3" s="13" t="s">
        <v>23</v>
      </c>
      <c r="M3" s="8" t="s">
        <v>54</v>
      </c>
      <c r="N3" s="8" t="s">
        <v>55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9">
        <v>2.0</v>
      </c>
      <c r="B4" s="9" t="s">
        <v>56</v>
      </c>
      <c r="C4" s="9" t="s">
        <v>57</v>
      </c>
      <c r="D4" s="9">
        <v>200.0</v>
      </c>
      <c r="E4" s="9"/>
      <c r="F4" s="14" t="s">
        <v>58</v>
      </c>
      <c r="G4" s="14" t="s">
        <v>53</v>
      </c>
      <c r="H4" s="15">
        <v>500.0</v>
      </c>
      <c r="I4" s="14">
        <f t="shared" ref="I4:I11" si="1">H4/SUM(H$4:H$11)</f>
        <v>0.1149425287</v>
      </c>
      <c r="J4" s="5"/>
      <c r="K4" s="9"/>
      <c r="L4" s="9" t="s">
        <v>52</v>
      </c>
      <c r="M4" s="5">
        <f>H6/H12</f>
        <v>0.02298850575</v>
      </c>
      <c r="N4" s="5">
        <f>H18/H24</f>
        <v>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9">
        <v>3.0</v>
      </c>
      <c r="B5" s="9" t="s">
        <v>56</v>
      </c>
      <c r="C5" s="9" t="s">
        <v>53</v>
      </c>
      <c r="D5" s="9">
        <v>100.0</v>
      </c>
      <c r="E5" s="9"/>
      <c r="F5" s="14" t="s">
        <v>59</v>
      </c>
      <c r="G5" s="14" t="s">
        <v>53</v>
      </c>
      <c r="H5" s="15">
        <v>800.0</v>
      </c>
      <c r="I5" s="14">
        <f t="shared" si="1"/>
        <v>0.183908046</v>
      </c>
      <c r="J5" s="5"/>
      <c r="K5" s="9"/>
      <c r="L5" s="9" t="s">
        <v>56</v>
      </c>
      <c r="M5" s="5">
        <f>H10/H12</f>
        <v>0.02298850575</v>
      </c>
      <c r="N5" s="5">
        <f>H22/H24</f>
        <v>0.0701754386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9">
        <v>4.0</v>
      </c>
      <c r="B6" s="9" t="s">
        <v>60</v>
      </c>
      <c r="C6" s="9" t="s">
        <v>53</v>
      </c>
      <c r="D6" s="9">
        <v>400.0</v>
      </c>
      <c r="E6" s="9"/>
      <c r="F6" s="14" t="s">
        <v>52</v>
      </c>
      <c r="G6" s="14" t="s">
        <v>53</v>
      </c>
      <c r="H6" s="15">
        <v>100.0</v>
      </c>
      <c r="I6" s="14">
        <f t="shared" si="1"/>
        <v>0.02298850575</v>
      </c>
      <c r="J6" s="5"/>
      <c r="K6" s="9"/>
      <c r="L6" s="9" t="s">
        <v>61</v>
      </c>
      <c r="M6" s="5">
        <f>H8/H12</f>
        <v>0.275862069</v>
      </c>
      <c r="N6" s="5">
        <f>H20/H24</f>
        <v>0.2807017544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9">
        <v>5.0</v>
      </c>
      <c r="B7" s="9" t="s">
        <v>60</v>
      </c>
      <c r="C7" s="9" t="s">
        <v>57</v>
      </c>
      <c r="D7" s="9">
        <v>250.0</v>
      </c>
      <c r="E7" s="9"/>
      <c r="F7" s="14" t="s">
        <v>60</v>
      </c>
      <c r="G7" s="14" t="s">
        <v>53</v>
      </c>
      <c r="H7" s="15">
        <v>400.0</v>
      </c>
      <c r="I7" s="14">
        <f t="shared" si="1"/>
        <v>0.09195402299</v>
      </c>
      <c r="J7" s="5"/>
      <c r="K7" s="9"/>
      <c r="L7" s="9" t="s">
        <v>62</v>
      </c>
      <c r="M7" s="5">
        <f>H9/H12</f>
        <v>0.1034482759</v>
      </c>
      <c r="N7" s="5">
        <f>H21/H24</f>
        <v>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9">
        <v>6.0</v>
      </c>
      <c r="B8" s="9" t="s">
        <v>62</v>
      </c>
      <c r="C8" s="9" t="s">
        <v>53</v>
      </c>
      <c r="D8" s="9">
        <v>450.0</v>
      </c>
      <c r="E8" s="9"/>
      <c r="F8" s="14" t="s">
        <v>61</v>
      </c>
      <c r="G8" s="14" t="s">
        <v>53</v>
      </c>
      <c r="H8" s="15">
        <v>1200.0</v>
      </c>
      <c r="I8" s="14">
        <f t="shared" si="1"/>
        <v>0.275862069</v>
      </c>
      <c r="J8" s="5"/>
      <c r="K8" s="9"/>
      <c r="L8" s="9" t="s">
        <v>63</v>
      </c>
      <c r="M8" s="5">
        <f>H11/H12</f>
        <v>0.183908046</v>
      </c>
      <c r="N8" s="5">
        <f>H23/H24</f>
        <v>0.1754385965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9">
        <v>7.0</v>
      </c>
      <c r="B9" s="9" t="s">
        <v>63</v>
      </c>
      <c r="C9" s="9" t="s">
        <v>53</v>
      </c>
      <c r="D9" s="9">
        <v>800.0</v>
      </c>
      <c r="E9" s="9"/>
      <c r="F9" s="14" t="s">
        <v>62</v>
      </c>
      <c r="G9" s="14" t="s">
        <v>53</v>
      </c>
      <c r="H9" s="15">
        <v>450.0</v>
      </c>
      <c r="I9" s="14">
        <f t="shared" si="1"/>
        <v>0.1034482759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9">
        <v>8.0</v>
      </c>
      <c r="B10" s="9" t="s">
        <v>63</v>
      </c>
      <c r="C10" s="9" t="s">
        <v>57</v>
      </c>
      <c r="D10" s="9">
        <v>500.0</v>
      </c>
      <c r="E10" s="9"/>
      <c r="F10" s="14" t="s">
        <v>56</v>
      </c>
      <c r="G10" s="14" t="s">
        <v>53</v>
      </c>
      <c r="H10" s="15">
        <v>100.0</v>
      </c>
      <c r="I10" s="14">
        <f t="shared" si="1"/>
        <v>0.02298850575</v>
      </c>
      <c r="J10" s="5"/>
      <c r="K10" s="9" t="s">
        <v>64</v>
      </c>
      <c r="L10" s="9" t="s">
        <v>65</v>
      </c>
      <c r="M10" s="5">
        <f>H28*PRODUCT(M4:M8)</f>
        <v>0.000001675692101</v>
      </c>
      <c r="N10" s="16" t="s">
        <v>66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9">
        <v>9.0</v>
      </c>
      <c r="B11" s="9" t="s">
        <v>58</v>
      </c>
      <c r="C11" s="9" t="s">
        <v>57</v>
      </c>
      <c r="D11" s="9">
        <v>500.0</v>
      </c>
      <c r="E11" s="9"/>
      <c r="F11" s="14" t="s">
        <v>63</v>
      </c>
      <c r="G11" s="14" t="s">
        <v>53</v>
      </c>
      <c r="H11" s="15">
        <v>800.0</v>
      </c>
      <c r="I11" s="14">
        <f t="shared" si="1"/>
        <v>0.183908046</v>
      </c>
      <c r="J11" s="5"/>
      <c r="K11" s="17" t="s">
        <v>67</v>
      </c>
      <c r="L11" s="9" t="s">
        <v>68</v>
      </c>
      <c r="M11" s="5">
        <f>H29*PRODUCT(N4:N8)</f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9">
        <v>10.0</v>
      </c>
      <c r="B12" s="9" t="s">
        <v>58</v>
      </c>
      <c r="C12" s="9" t="s">
        <v>53</v>
      </c>
      <c r="D12" s="9">
        <v>500.0</v>
      </c>
      <c r="E12" s="9"/>
      <c r="F12" s="14"/>
      <c r="G12" s="13" t="s">
        <v>69</v>
      </c>
      <c r="H12" s="18">
        <f t="shared" ref="H12:I12" si="2">SUM(H4:H11)</f>
        <v>4350</v>
      </c>
      <c r="I12" s="13">
        <f t="shared" si="2"/>
        <v>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9">
        <v>11.0</v>
      </c>
      <c r="B13" s="9" t="s">
        <v>61</v>
      </c>
      <c r="C13" s="9" t="s">
        <v>53</v>
      </c>
      <c r="D13" s="9">
        <v>1200.0</v>
      </c>
      <c r="E13" s="9"/>
      <c r="F13" s="9"/>
      <c r="G13" s="9"/>
      <c r="H13" s="9"/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9">
        <v>12.0</v>
      </c>
      <c r="B14" s="9" t="s">
        <v>61</v>
      </c>
      <c r="C14" s="9" t="s">
        <v>57</v>
      </c>
      <c r="D14" s="9">
        <v>800.0</v>
      </c>
      <c r="E14" s="9"/>
      <c r="F14" s="10" t="s">
        <v>70</v>
      </c>
      <c r="G14" s="2"/>
      <c r="H14" s="2"/>
      <c r="I14" s="3"/>
      <c r="J14" s="5"/>
      <c r="K14" s="9"/>
      <c r="L14" s="12" t="s">
        <v>71</v>
      </c>
      <c r="M14" s="2"/>
      <c r="N14" s="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9">
        <v>13.0</v>
      </c>
      <c r="B15" s="9" t="s">
        <v>59</v>
      </c>
      <c r="C15" s="9" t="s">
        <v>57</v>
      </c>
      <c r="D15" s="9">
        <v>600.0</v>
      </c>
      <c r="E15" s="9"/>
      <c r="F15" s="13" t="s">
        <v>23</v>
      </c>
      <c r="G15" s="13" t="s">
        <v>24</v>
      </c>
      <c r="H15" s="13" t="s">
        <v>26</v>
      </c>
      <c r="I15" s="13" t="s">
        <v>55</v>
      </c>
      <c r="J15" s="5"/>
      <c r="K15" s="9"/>
      <c r="L15" s="13" t="s">
        <v>23</v>
      </c>
      <c r="M15" s="8" t="s">
        <v>54</v>
      </c>
      <c r="N15" s="8" t="s">
        <v>55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9">
        <v>14.0</v>
      </c>
      <c r="B16" s="9" t="s">
        <v>59</v>
      </c>
      <c r="C16" s="9" t="s">
        <v>53</v>
      </c>
      <c r="D16" s="9">
        <v>800.0</v>
      </c>
      <c r="E16" s="9"/>
      <c r="F16" s="14" t="s">
        <v>58</v>
      </c>
      <c r="G16" s="14" t="s">
        <v>57</v>
      </c>
      <c r="H16" s="15">
        <v>500.0</v>
      </c>
      <c r="I16" s="14">
        <f t="shared" ref="I16:I23" si="3">H16/SUM(H$16:H$23)</f>
        <v>0.1754385965</v>
      </c>
      <c r="J16" s="5"/>
      <c r="K16" s="9"/>
      <c r="L16" s="9" t="s">
        <v>59</v>
      </c>
      <c r="M16" s="5">
        <f>I5</f>
        <v>0.183908046</v>
      </c>
      <c r="N16" s="5">
        <f>I17</f>
        <v>0.2105263158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9"/>
      <c r="B17" s="9"/>
      <c r="C17" s="9"/>
      <c r="D17" s="9"/>
      <c r="E17" s="9"/>
      <c r="F17" s="14" t="s">
        <v>59</v>
      </c>
      <c r="G17" s="14" t="s">
        <v>57</v>
      </c>
      <c r="H17" s="15">
        <v>600.0</v>
      </c>
      <c r="I17" s="14">
        <f t="shared" si="3"/>
        <v>0.2105263158</v>
      </c>
      <c r="J17" s="5"/>
      <c r="K17" s="9"/>
      <c r="L17" s="9" t="s">
        <v>56</v>
      </c>
      <c r="M17" s="5">
        <f>I10</f>
        <v>0.02298850575</v>
      </c>
      <c r="N17" s="5">
        <f>I22</f>
        <v>0.0701754386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9"/>
      <c r="B18" s="9"/>
      <c r="C18" s="9"/>
      <c r="D18" s="9"/>
      <c r="E18" s="9"/>
      <c r="F18" s="14" t="s">
        <v>52</v>
      </c>
      <c r="G18" s="14" t="s">
        <v>57</v>
      </c>
      <c r="H18" s="15">
        <v>0.0</v>
      </c>
      <c r="I18" s="14">
        <f t="shared" si="3"/>
        <v>0</v>
      </c>
      <c r="J18" s="5"/>
      <c r="K18" s="9"/>
      <c r="L18" s="9" t="s">
        <v>60</v>
      </c>
      <c r="M18" s="5">
        <f>I7</f>
        <v>0.09195402299</v>
      </c>
      <c r="N18" s="5">
        <f>I19</f>
        <v>0.08771929825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9"/>
      <c r="E19" s="9"/>
      <c r="F19" s="14" t="s">
        <v>60</v>
      </c>
      <c r="G19" s="14" t="s">
        <v>57</v>
      </c>
      <c r="H19" s="15">
        <v>250.0</v>
      </c>
      <c r="I19" s="14">
        <f t="shared" si="3"/>
        <v>0.08771929825</v>
      </c>
      <c r="J19" s="5"/>
      <c r="K19" s="9"/>
      <c r="L19" s="9" t="s">
        <v>58</v>
      </c>
      <c r="M19" s="5">
        <f>I4</f>
        <v>0.1149425287</v>
      </c>
      <c r="N19" s="5">
        <f>I16</f>
        <v>0.1754385965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9"/>
      <c r="E20" s="9"/>
      <c r="F20" s="14" t="s">
        <v>61</v>
      </c>
      <c r="G20" s="14" t="s">
        <v>57</v>
      </c>
      <c r="H20" s="15">
        <v>800.0</v>
      </c>
      <c r="I20" s="14">
        <f t="shared" si="3"/>
        <v>0.2807017544</v>
      </c>
      <c r="J20" s="5"/>
      <c r="K20" s="9"/>
      <c r="L20" s="9" t="s">
        <v>63</v>
      </c>
      <c r="M20" s="5">
        <f>I11</f>
        <v>0.183908046</v>
      </c>
      <c r="N20" s="5">
        <f>I23</f>
        <v>0.1754385965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9"/>
      <c r="E21" s="9"/>
      <c r="F21" s="14" t="s">
        <v>62</v>
      </c>
      <c r="G21" s="14" t="s">
        <v>57</v>
      </c>
      <c r="H21" s="15">
        <v>0.0</v>
      </c>
      <c r="I21" s="14">
        <f t="shared" si="3"/>
        <v>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9"/>
      <c r="E22" s="9"/>
      <c r="F22" s="14" t="s">
        <v>56</v>
      </c>
      <c r="G22" s="14" t="s">
        <v>57</v>
      </c>
      <c r="H22" s="15">
        <v>200.0</v>
      </c>
      <c r="I22" s="14">
        <f t="shared" si="3"/>
        <v>0.0701754386</v>
      </c>
      <c r="J22" s="5"/>
      <c r="K22" s="9" t="s">
        <v>64</v>
      </c>
      <c r="L22" s="9" t="s">
        <v>65</v>
      </c>
      <c r="M22" s="5">
        <f>H28*PRODUCT(M16:M20)</f>
        <v>0.000004965013634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9"/>
      <c r="F23" s="14" t="s">
        <v>63</v>
      </c>
      <c r="G23" s="14" t="s">
        <v>57</v>
      </c>
      <c r="H23" s="15">
        <v>500.0</v>
      </c>
      <c r="I23" s="14">
        <f t="shared" si="3"/>
        <v>0.1754385965</v>
      </c>
      <c r="J23" s="5"/>
      <c r="K23" s="17" t="s">
        <v>67</v>
      </c>
      <c r="L23" s="9" t="s">
        <v>68</v>
      </c>
      <c r="M23" s="5">
        <f>H29*PRODUCT(N16:N20)</f>
        <v>0.0000157888074</v>
      </c>
      <c r="N23" s="16" t="s">
        <v>72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9"/>
      <c r="B24" s="9"/>
      <c r="C24" s="9"/>
      <c r="D24" s="9"/>
      <c r="E24" s="9"/>
      <c r="F24" s="14"/>
      <c r="G24" s="13" t="s">
        <v>69</v>
      </c>
      <c r="H24" s="18">
        <f t="shared" ref="H24:I24" si="4">SUM(H16:H23)</f>
        <v>2850</v>
      </c>
      <c r="I24" s="13">
        <f t="shared" si="4"/>
        <v>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9"/>
      <c r="G25" s="9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10" t="s">
        <v>73</v>
      </c>
      <c r="G26" s="2"/>
      <c r="H26" s="3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8" t="s">
        <v>24</v>
      </c>
      <c r="G27" s="8" t="s">
        <v>74</v>
      </c>
      <c r="H27" s="8" t="s">
        <v>75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9" t="s">
        <v>53</v>
      </c>
      <c r="G28" s="9">
        <v>4350.0</v>
      </c>
      <c r="H28" s="9">
        <f>H12/SUM(H12+H24)</f>
        <v>0.6041666667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9" t="s">
        <v>57</v>
      </c>
      <c r="G29" s="9">
        <v>2850.0</v>
      </c>
      <c r="H29" s="9">
        <f>H24/SUM(H24,H12)</f>
        <v>0.3958333333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9" t="s">
        <v>69</v>
      </c>
      <c r="G30" s="9">
        <f t="shared" ref="G30:H30" si="5">SUM(G28:G29)</f>
        <v>7200</v>
      </c>
      <c r="H30" s="9">
        <f t="shared" si="5"/>
        <v>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A1:D1"/>
    <mergeCell ref="F1:I1"/>
    <mergeCell ref="L1:N1"/>
    <mergeCell ref="F2:I2"/>
    <mergeCell ref="L2:N2"/>
    <mergeCell ref="F14:I14"/>
    <mergeCell ref="L14:N14"/>
    <mergeCell ref="F26:H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71"/>
    <col customWidth="1" min="2" max="2" width="20.86"/>
    <col customWidth="1" min="3" max="3" width="15.29"/>
    <col customWidth="1" min="4" max="5" width="5.71"/>
    <col customWidth="1" min="6" max="6" width="17.71"/>
    <col customWidth="1" min="7" max="7" width="24.43"/>
    <col customWidth="1" min="8" max="18" width="15.29"/>
    <col customWidth="1" min="19" max="26" width="8.71"/>
  </cols>
  <sheetData>
    <row r="1" ht="15.75" customHeight="1">
      <c r="A1" s="1" t="s">
        <v>0</v>
      </c>
      <c r="B1" s="2"/>
      <c r="C1" s="3"/>
      <c r="D1" s="5"/>
      <c r="E1" s="5"/>
      <c r="F1" s="1" t="s">
        <v>3</v>
      </c>
      <c r="G1" s="2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8" t="s">
        <v>4</v>
      </c>
      <c r="B2" s="8" t="s">
        <v>5</v>
      </c>
      <c r="C2" s="8" t="s">
        <v>6</v>
      </c>
      <c r="D2" s="5"/>
      <c r="E2" s="5"/>
      <c r="F2" s="8" t="s">
        <v>4</v>
      </c>
      <c r="G2" s="8" t="s">
        <v>5</v>
      </c>
      <c r="H2" s="8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9" t="s">
        <v>7</v>
      </c>
      <c r="B3" s="9" t="s">
        <v>8</v>
      </c>
      <c r="C3" s="9" t="s">
        <v>10</v>
      </c>
      <c r="D3" s="5"/>
      <c r="E3" s="5"/>
      <c r="F3" s="9" t="s">
        <v>11</v>
      </c>
      <c r="G3" s="9" t="s">
        <v>12</v>
      </c>
      <c r="H3" s="9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9" t="s">
        <v>14</v>
      </c>
      <c r="B4" s="9" t="s">
        <v>15</v>
      </c>
      <c r="C4" s="9" t="s">
        <v>10</v>
      </c>
      <c r="D4" s="5"/>
      <c r="E4" s="5"/>
      <c r="F4" s="9" t="s">
        <v>16</v>
      </c>
      <c r="G4" s="9" t="s">
        <v>18</v>
      </c>
      <c r="H4" s="9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9" t="s">
        <v>19</v>
      </c>
      <c r="B5" s="9" t="s">
        <v>20</v>
      </c>
      <c r="C5" s="9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9" t="s">
        <v>28</v>
      </c>
      <c r="B6" s="9" t="s">
        <v>29</v>
      </c>
      <c r="C6" s="9" t="s">
        <v>21</v>
      </c>
      <c r="D6" s="5"/>
      <c r="E6" s="5"/>
      <c r="F6" s="9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9" t="s">
        <v>34</v>
      </c>
      <c r="B7" s="9" t="s">
        <v>37</v>
      </c>
      <c r="C7" s="9" t="s">
        <v>39</v>
      </c>
      <c r="D7" s="5"/>
      <c r="E7" s="5"/>
      <c r="F7" s="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5"/>
      <c r="C8" s="5"/>
      <c r="D8" s="5"/>
      <c r="E8" s="5"/>
      <c r="F8" s="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9"/>
      <c r="B9" s="5"/>
      <c r="C9" s="5"/>
      <c r="D9" s="5"/>
      <c r="E9" s="5"/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9.75" customHeight="1">
      <c r="A10" s="9" t="s">
        <v>46</v>
      </c>
      <c r="B10" s="11" t="s">
        <v>48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9" t="s">
        <v>51</v>
      </c>
      <c r="B11" s="9">
        <v>13.0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A1:C1"/>
    <mergeCell ref="F1:H1"/>
    <mergeCell ref="B10:C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0"/>
    <col customWidth="1" min="2" max="2" width="25.86"/>
    <col customWidth="1" min="3" max="7" width="7.71"/>
    <col customWidth="1" min="8" max="8" width="9.29"/>
    <col customWidth="1" min="9" max="15" width="7.71"/>
    <col customWidth="1" min="16" max="26" width="15.29"/>
  </cols>
  <sheetData>
    <row r="1" ht="15.75" customHeight="1">
      <c r="A1" s="4" t="s">
        <v>1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  <c r="Q1" s="8"/>
      <c r="R1" s="8"/>
      <c r="S1" s="8"/>
      <c r="T1" s="8"/>
      <c r="U1" s="8"/>
      <c r="V1" s="8"/>
      <c r="W1" s="8"/>
      <c r="X1" s="5"/>
      <c r="Y1" s="5"/>
      <c r="Z1" s="5"/>
    </row>
    <row r="2" ht="15.75" customHeight="1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/>
      <c r="Q2" s="8"/>
      <c r="R2" s="8"/>
      <c r="S2" s="8"/>
      <c r="T2" s="8"/>
      <c r="U2" s="8"/>
      <c r="V2" s="8"/>
      <c r="W2" s="8"/>
      <c r="X2" s="5"/>
      <c r="Y2" s="5"/>
      <c r="Z2" s="5"/>
    </row>
    <row r="3" ht="15.75" customHeight="1">
      <c r="A3" s="6" t="s">
        <v>4</v>
      </c>
      <c r="B3" s="6" t="s">
        <v>5</v>
      </c>
      <c r="C3" s="7" t="s">
        <v>25</v>
      </c>
      <c r="P3" s="6" t="s">
        <v>6</v>
      </c>
      <c r="Q3" s="8"/>
      <c r="R3" s="8"/>
      <c r="S3" s="8"/>
      <c r="T3" s="8"/>
      <c r="U3" s="8"/>
      <c r="V3" s="8"/>
      <c r="W3" s="8"/>
      <c r="X3" s="5"/>
      <c r="Y3" s="5"/>
      <c r="Z3" s="5"/>
    </row>
    <row r="4" ht="15.75" customHeight="1">
      <c r="C4" s="9" t="s">
        <v>30</v>
      </c>
      <c r="D4" s="9" t="s">
        <v>31</v>
      </c>
      <c r="E4" s="9" t="s">
        <v>32</v>
      </c>
      <c r="F4" s="9" t="s">
        <v>33</v>
      </c>
      <c r="G4" s="9" t="s">
        <v>35</v>
      </c>
      <c r="H4" s="9" t="s">
        <v>36</v>
      </c>
      <c r="I4" s="9" t="s">
        <v>38</v>
      </c>
      <c r="J4" s="9" t="s">
        <v>40</v>
      </c>
      <c r="K4" s="9" t="s">
        <v>41</v>
      </c>
      <c r="L4" s="9" t="s">
        <v>42</v>
      </c>
      <c r="M4" s="9" t="s">
        <v>43</v>
      </c>
      <c r="N4" s="9" t="s">
        <v>44</v>
      </c>
      <c r="O4" s="9" t="s">
        <v>45</v>
      </c>
      <c r="Q4" s="8"/>
      <c r="R4" s="8"/>
      <c r="S4" s="8"/>
      <c r="T4" s="8"/>
      <c r="U4" s="8"/>
      <c r="V4" s="8"/>
      <c r="W4" s="8"/>
    </row>
    <row r="5" ht="15.75" customHeight="1">
      <c r="A5" s="9" t="s">
        <v>7</v>
      </c>
      <c r="B5" s="9" t="s">
        <v>8</v>
      </c>
      <c r="C5" s="9">
        <v>1.0</v>
      </c>
      <c r="D5" s="9">
        <v>1.0</v>
      </c>
      <c r="E5" s="9">
        <v>1.0</v>
      </c>
      <c r="F5" s="5"/>
      <c r="G5" s="5"/>
      <c r="H5" s="5"/>
      <c r="I5" s="5"/>
      <c r="J5" s="5"/>
      <c r="K5" s="5"/>
      <c r="L5" s="5"/>
      <c r="M5" s="5"/>
      <c r="N5" s="5"/>
      <c r="O5" s="5"/>
      <c r="P5" s="9" t="s">
        <v>10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9" t="s">
        <v>14</v>
      </c>
      <c r="B6" s="9" t="s">
        <v>15</v>
      </c>
      <c r="C6" s="5"/>
      <c r="D6" s="5"/>
      <c r="E6" s="9">
        <v>1.0</v>
      </c>
      <c r="F6" s="9">
        <v>1.0</v>
      </c>
      <c r="G6" s="9">
        <v>1.0</v>
      </c>
      <c r="H6" s="5"/>
      <c r="I6" s="5"/>
      <c r="J6" s="5"/>
      <c r="K6" s="5"/>
      <c r="L6" s="5"/>
      <c r="M6" s="5"/>
      <c r="N6" s="5"/>
      <c r="O6" s="5"/>
      <c r="P6" s="9" t="s">
        <v>10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9" t="s">
        <v>19</v>
      </c>
      <c r="B7" s="9" t="s">
        <v>49</v>
      </c>
      <c r="C7" s="5"/>
      <c r="D7" s="5"/>
      <c r="E7" s="5"/>
      <c r="F7" s="5"/>
      <c r="G7" s="5"/>
      <c r="H7" s="9">
        <v>1.0</v>
      </c>
      <c r="I7" s="9">
        <v>2.0</v>
      </c>
      <c r="J7" s="9">
        <v>1.0</v>
      </c>
      <c r="K7" s="5"/>
      <c r="L7" s="5"/>
      <c r="M7" s="5"/>
      <c r="N7" s="5"/>
      <c r="O7" s="5"/>
      <c r="P7" s="9" t="s">
        <v>21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9" t="s">
        <v>28</v>
      </c>
      <c r="B8" s="9" t="s">
        <v>50</v>
      </c>
      <c r="C8" s="5"/>
      <c r="D8" s="5"/>
      <c r="E8" s="5"/>
      <c r="F8" s="5"/>
      <c r="G8" s="5"/>
      <c r="H8" s="5"/>
      <c r="I8" s="9">
        <v>1.0</v>
      </c>
      <c r="J8" s="5"/>
      <c r="K8" s="9">
        <v>1.0</v>
      </c>
      <c r="L8" s="9">
        <v>1.0</v>
      </c>
      <c r="M8" s="5"/>
      <c r="N8" s="5"/>
      <c r="O8" s="5"/>
      <c r="P8" s="9" t="s">
        <v>21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9" t="s">
        <v>34</v>
      </c>
      <c r="B9" s="9" t="s">
        <v>37</v>
      </c>
      <c r="C9" s="5"/>
      <c r="D9" s="5"/>
      <c r="E9" s="5"/>
      <c r="F9" s="5"/>
      <c r="G9" s="5"/>
      <c r="H9" s="5"/>
      <c r="I9" s="5"/>
      <c r="J9" s="5"/>
      <c r="K9" s="5"/>
      <c r="L9" s="5"/>
      <c r="M9" s="9">
        <v>1.0</v>
      </c>
      <c r="N9" s="9">
        <v>1.0</v>
      </c>
      <c r="O9" s="9">
        <v>1.0</v>
      </c>
      <c r="P9" s="9" t="s">
        <v>39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A3:A4"/>
    <mergeCell ref="B3:B4"/>
    <mergeCell ref="C3:O3"/>
    <mergeCell ref="P3:P4"/>
    <mergeCell ref="W4:Z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0"/>
    <col customWidth="1" min="2" max="2" width="25.86"/>
    <col customWidth="1" min="3" max="7" width="7.71"/>
    <col customWidth="1" min="8" max="8" width="9.29"/>
    <col customWidth="1" min="9" max="15" width="7.71"/>
    <col customWidth="1" min="16" max="26" width="15.29"/>
  </cols>
  <sheetData>
    <row r="1" ht="15.75" customHeight="1">
      <c r="A1" s="6" t="s">
        <v>76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  <c r="Q1" s="8"/>
      <c r="R1" s="8"/>
      <c r="S1" s="8"/>
      <c r="T1" s="8"/>
      <c r="U1" s="8"/>
      <c r="V1" s="8"/>
      <c r="W1" s="8"/>
      <c r="X1" s="5"/>
      <c r="Y1" s="5"/>
      <c r="Z1" s="5"/>
    </row>
    <row r="2" ht="15.75" customHeight="1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/>
      <c r="Q2" s="8"/>
      <c r="R2" s="8"/>
      <c r="S2" s="8"/>
      <c r="T2" s="8"/>
      <c r="U2" s="8"/>
      <c r="V2" s="8"/>
      <c r="W2" s="8"/>
      <c r="X2" s="5"/>
      <c r="Y2" s="5"/>
      <c r="Z2" s="5"/>
    </row>
    <row r="3" ht="15.75" customHeight="1">
      <c r="A3" s="6" t="s">
        <v>4</v>
      </c>
      <c r="B3" s="6" t="s">
        <v>5</v>
      </c>
      <c r="C3" s="7" t="s">
        <v>25</v>
      </c>
      <c r="P3" s="6" t="s">
        <v>6</v>
      </c>
      <c r="Q3" s="8"/>
      <c r="R3" s="8"/>
      <c r="S3" s="8"/>
      <c r="T3" s="8"/>
      <c r="U3" s="8"/>
      <c r="V3" s="8"/>
      <c r="W3" s="8"/>
      <c r="X3" s="5"/>
      <c r="Y3" s="5"/>
      <c r="Z3" s="5"/>
    </row>
    <row r="4" ht="15.75" customHeight="1">
      <c r="C4" s="9" t="s">
        <v>30</v>
      </c>
      <c r="D4" s="9" t="s">
        <v>31</v>
      </c>
      <c r="E4" s="9" t="s">
        <v>32</v>
      </c>
      <c r="F4" s="9" t="s">
        <v>33</v>
      </c>
      <c r="G4" s="9" t="s">
        <v>35</v>
      </c>
      <c r="H4" s="9" t="s">
        <v>36</v>
      </c>
      <c r="I4" s="9" t="s">
        <v>38</v>
      </c>
      <c r="J4" s="9" t="s">
        <v>40</v>
      </c>
      <c r="K4" s="9" t="s">
        <v>41</v>
      </c>
      <c r="L4" s="9" t="s">
        <v>42</v>
      </c>
      <c r="M4" s="9" t="s">
        <v>43</v>
      </c>
      <c r="N4" s="9" t="s">
        <v>44</v>
      </c>
      <c r="O4" s="9" t="s">
        <v>45</v>
      </c>
      <c r="Q4" s="8"/>
      <c r="R4" s="8"/>
      <c r="S4" s="8"/>
      <c r="T4" s="8"/>
      <c r="U4" s="8"/>
      <c r="V4" s="8"/>
      <c r="W4" s="8"/>
    </row>
    <row r="5" ht="15.75" customHeight="1">
      <c r="A5" s="19" t="s">
        <v>7</v>
      </c>
      <c r="B5" s="19" t="s">
        <v>8</v>
      </c>
      <c r="C5" s="19">
        <v>1.0</v>
      </c>
      <c r="D5" s="19">
        <v>1.0</v>
      </c>
      <c r="E5" s="19">
        <v>1.0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 t="s">
        <v>10</v>
      </c>
      <c r="Q5" s="9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9" t="s">
        <v>14</v>
      </c>
      <c r="B6" s="19" t="s">
        <v>15</v>
      </c>
      <c r="C6" s="19"/>
      <c r="D6" s="19"/>
      <c r="E6" s="19">
        <v>1.0</v>
      </c>
      <c r="F6" s="19">
        <v>1.0</v>
      </c>
      <c r="G6" s="19">
        <v>1.0</v>
      </c>
      <c r="H6" s="19"/>
      <c r="I6" s="19"/>
      <c r="J6" s="19"/>
      <c r="K6" s="19"/>
      <c r="L6" s="19"/>
      <c r="M6" s="19"/>
      <c r="N6" s="19"/>
      <c r="O6" s="19"/>
      <c r="P6" s="19" t="s">
        <v>10</v>
      </c>
      <c r="Q6" s="9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9" t="s">
        <v>19</v>
      </c>
      <c r="B7" s="9" t="s">
        <v>49</v>
      </c>
      <c r="C7" s="5"/>
      <c r="D7" s="5"/>
      <c r="E7" s="5"/>
      <c r="F7" s="5"/>
      <c r="G7" s="5"/>
      <c r="H7" s="9">
        <v>1.0</v>
      </c>
      <c r="I7" s="9">
        <v>2.0</v>
      </c>
      <c r="J7" s="9">
        <v>1.0</v>
      </c>
      <c r="K7" s="5"/>
      <c r="L7" s="5"/>
      <c r="M7" s="5"/>
      <c r="N7" s="5"/>
      <c r="O7" s="5"/>
      <c r="P7" s="9" t="s">
        <v>21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9" t="s">
        <v>28</v>
      </c>
      <c r="B8" s="9" t="s">
        <v>50</v>
      </c>
      <c r="C8" s="5"/>
      <c r="D8" s="5"/>
      <c r="E8" s="5"/>
      <c r="F8" s="5"/>
      <c r="G8" s="5"/>
      <c r="H8" s="5"/>
      <c r="I8" s="9">
        <v>1.0</v>
      </c>
      <c r="J8" s="5"/>
      <c r="K8" s="9">
        <v>1.0</v>
      </c>
      <c r="L8" s="9">
        <v>1.0</v>
      </c>
      <c r="M8" s="5"/>
      <c r="N8" s="5"/>
      <c r="O8" s="5"/>
      <c r="P8" s="9" t="s">
        <v>21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9" t="s">
        <v>34</v>
      </c>
      <c r="B9" s="9" t="s">
        <v>37</v>
      </c>
      <c r="C9" s="5"/>
      <c r="D9" s="5"/>
      <c r="E9" s="5"/>
      <c r="F9" s="5"/>
      <c r="G9" s="5"/>
      <c r="H9" s="5"/>
      <c r="I9" s="5"/>
      <c r="J9" s="5"/>
      <c r="K9" s="5"/>
      <c r="L9" s="5"/>
      <c r="M9" s="9">
        <v>1.0</v>
      </c>
      <c r="N9" s="9">
        <v>1.0</v>
      </c>
      <c r="O9" s="9">
        <v>1.0</v>
      </c>
      <c r="P9" s="9" t="s">
        <v>39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20" t="s">
        <v>77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21" t="s">
        <v>78</v>
      </c>
      <c r="C12" s="22" t="s">
        <v>79</v>
      </c>
      <c r="D12" s="2"/>
      <c r="E12" s="2"/>
      <c r="F12" s="2"/>
      <c r="G12" s="2"/>
      <c r="H12" s="2"/>
      <c r="I12" s="2"/>
      <c r="J12" s="2"/>
      <c r="K12" s="2"/>
      <c r="L12" s="3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19" t="s">
        <v>78</v>
      </c>
      <c r="C13" s="23">
        <f>2/5</f>
        <v>0.4</v>
      </c>
      <c r="D13" s="2"/>
      <c r="E13" s="2"/>
      <c r="F13" s="2"/>
      <c r="G13" s="2"/>
      <c r="H13" s="2"/>
      <c r="I13" s="2"/>
      <c r="J13" s="2"/>
      <c r="K13" s="2"/>
      <c r="L13" s="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20" t="s">
        <v>80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24" t="s">
        <v>81</v>
      </c>
      <c r="C16" s="25" t="s">
        <v>82</v>
      </c>
      <c r="D16" s="2"/>
      <c r="E16" s="2"/>
      <c r="F16" s="2"/>
      <c r="G16" s="2"/>
      <c r="H16" s="2"/>
      <c r="I16" s="2"/>
      <c r="J16" s="2"/>
      <c r="K16" s="2"/>
      <c r="L16" s="3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21" t="s">
        <v>83</v>
      </c>
      <c r="C17" s="22" t="s">
        <v>84</v>
      </c>
      <c r="D17" s="2"/>
      <c r="E17" s="2"/>
      <c r="F17" s="2"/>
      <c r="G17" s="2"/>
      <c r="H17" s="2"/>
      <c r="I17" s="2"/>
      <c r="J17" s="2"/>
      <c r="K17" s="2"/>
      <c r="L17" s="3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21" t="s">
        <v>85</v>
      </c>
      <c r="C18" s="22" t="s">
        <v>86</v>
      </c>
      <c r="D18" s="2"/>
      <c r="E18" s="2"/>
      <c r="F18" s="2"/>
      <c r="G18" s="2"/>
      <c r="H18" s="2"/>
      <c r="I18" s="2"/>
      <c r="J18" s="2"/>
      <c r="K18" s="2"/>
      <c r="L18" s="3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21" t="s">
        <v>87</v>
      </c>
      <c r="C19" s="22" t="s">
        <v>88</v>
      </c>
      <c r="D19" s="2"/>
      <c r="E19" s="2"/>
      <c r="F19" s="2"/>
      <c r="G19" s="2"/>
      <c r="H19" s="2"/>
      <c r="I19" s="2"/>
      <c r="J19" s="2"/>
      <c r="K19" s="2"/>
      <c r="L19" s="3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P3:P4"/>
    <mergeCell ref="A3:A4"/>
    <mergeCell ref="B3:B4"/>
    <mergeCell ref="C3:O3"/>
    <mergeCell ref="W4:Z4"/>
    <mergeCell ref="C12:L12"/>
    <mergeCell ref="C13:L13"/>
    <mergeCell ref="C16:L16"/>
    <mergeCell ref="C17:L17"/>
    <mergeCell ref="C18:L18"/>
    <mergeCell ref="C19:L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0"/>
    <col customWidth="1" min="2" max="2" width="25.86"/>
    <col customWidth="1" min="3" max="7" width="7.71"/>
    <col customWidth="1" min="8" max="8" width="9.29"/>
    <col customWidth="1" min="9" max="15" width="7.71"/>
    <col customWidth="1" min="16" max="26" width="15.29"/>
  </cols>
  <sheetData>
    <row r="1" ht="15.75" customHeight="1">
      <c r="A1" s="6" t="s">
        <v>89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  <c r="Q1" s="8"/>
      <c r="R1" s="8"/>
      <c r="S1" s="8"/>
      <c r="T1" s="8"/>
      <c r="U1" s="8"/>
      <c r="V1" s="8"/>
      <c r="W1" s="8"/>
      <c r="X1" s="5"/>
      <c r="Y1" s="5"/>
      <c r="Z1" s="5"/>
    </row>
    <row r="2" ht="15.75" customHeight="1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/>
      <c r="Q2" s="8"/>
      <c r="R2" s="8"/>
      <c r="S2" s="8"/>
      <c r="T2" s="8"/>
      <c r="U2" s="8"/>
      <c r="V2" s="8"/>
      <c r="W2" s="8"/>
      <c r="X2" s="5"/>
      <c r="Y2" s="5"/>
      <c r="Z2" s="5"/>
    </row>
    <row r="3" ht="15.75" customHeight="1">
      <c r="A3" s="6" t="s">
        <v>4</v>
      </c>
      <c r="B3" s="6" t="s">
        <v>5</v>
      </c>
      <c r="C3" s="7" t="s">
        <v>25</v>
      </c>
      <c r="P3" s="6" t="s">
        <v>6</v>
      </c>
      <c r="Q3" s="8"/>
      <c r="R3" s="8"/>
      <c r="S3" s="8"/>
      <c r="T3" s="8"/>
      <c r="U3" s="8"/>
      <c r="V3" s="8"/>
      <c r="W3" s="8"/>
      <c r="X3" s="5"/>
      <c r="Y3" s="5"/>
      <c r="Z3" s="5"/>
    </row>
    <row r="4" ht="15.75" customHeight="1">
      <c r="C4" s="9" t="s">
        <v>30</v>
      </c>
      <c r="D4" s="9" t="s">
        <v>31</v>
      </c>
      <c r="E4" s="9" t="s">
        <v>32</v>
      </c>
      <c r="F4" s="9" t="s">
        <v>33</v>
      </c>
      <c r="G4" s="9" t="s">
        <v>35</v>
      </c>
      <c r="H4" s="9" t="s">
        <v>36</v>
      </c>
      <c r="I4" s="9" t="s">
        <v>38</v>
      </c>
      <c r="J4" s="9" t="s">
        <v>40</v>
      </c>
      <c r="K4" s="9" t="s">
        <v>41</v>
      </c>
      <c r="L4" s="9" t="s">
        <v>42</v>
      </c>
      <c r="M4" s="9" t="s">
        <v>43</v>
      </c>
      <c r="N4" s="9" t="s">
        <v>44</v>
      </c>
      <c r="O4" s="9" t="s">
        <v>45</v>
      </c>
      <c r="Q4" s="8"/>
      <c r="R4" s="8"/>
      <c r="S4" s="8"/>
      <c r="T4" s="8"/>
      <c r="U4" s="8"/>
      <c r="V4" s="8"/>
      <c r="W4" s="8"/>
    </row>
    <row r="5" ht="15.75" customHeight="1">
      <c r="A5" s="19" t="s">
        <v>7</v>
      </c>
      <c r="B5" s="19" t="s">
        <v>8</v>
      </c>
      <c r="C5" s="19">
        <v>1.0</v>
      </c>
      <c r="D5" s="19">
        <v>1.0</v>
      </c>
      <c r="E5" s="19">
        <v>1.0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 t="s">
        <v>10</v>
      </c>
      <c r="Q5" s="9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9" t="s">
        <v>14</v>
      </c>
      <c r="B6" s="19" t="s">
        <v>15</v>
      </c>
      <c r="C6" s="19"/>
      <c r="D6" s="19"/>
      <c r="E6" s="19">
        <v>1.0</v>
      </c>
      <c r="F6" s="19">
        <v>1.0</v>
      </c>
      <c r="G6" s="19">
        <v>1.0</v>
      </c>
      <c r="H6" s="19"/>
      <c r="I6" s="19"/>
      <c r="J6" s="19"/>
      <c r="K6" s="19"/>
      <c r="L6" s="19"/>
      <c r="M6" s="19"/>
      <c r="N6" s="19"/>
      <c r="O6" s="19"/>
      <c r="P6" s="19" t="s">
        <v>10</v>
      </c>
      <c r="Q6" s="9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9" t="s">
        <v>19</v>
      </c>
      <c r="B7" s="9" t="s">
        <v>49</v>
      </c>
      <c r="C7" s="5"/>
      <c r="D7" s="5"/>
      <c r="E7" s="5"/>
      <c r="F7" s="5"/>
      <c r="G7" s="5"/>
      <c r="H7" s="9">
        <v>1.0</v>
      </c>
      <c r="I7" s="9">
        <v>2.0</v>
      </c>
      <c r="J7" s="9">
        <v>1.0</v>
      </c>
      <c r="K7" s="5"/>
      <c r="L7" s="5"/>
      <c r="M7" s="5"/>
      <c r="N7" s="5"/>
      <c r="O7" s="5"/>
      <c r="P7" s="9" t="s">
        <v>21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9" t="s">
        <v>28</v>
      </c>
      <c r="B8" s="9" t="s">
        <v>50</v>
      </c>
      <c r="C8" s="5"/>
      <c r="D8" s="5"/>
      <c r="E8" s="5"/>
      <c r="F8" s="5"/>
      <c r="G8" s="5"/>
      <c r="H8" s="5"/>
      <c r="I8" s="9">
        <v>1.0</v>
      </c>
      <c r="J8" s="5"/>
      <c r="K8" s="9">
        <v>1.0</v>
      </c>
      <c r="L8" s="9">
        <v>1.0</v>
      </c>
      <c r="M8" s="5"/>
      <c r="N8" s="5"/>
      <c r="O8" s="5"/>
      <c r="P8" s="9" t="s">
        <v>21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9" t="s">
        <v>34</v>
      </c>
      <c r="B9" s="9" t="s">
        <v>37</v>
      </c>
      <c r="C9" s="5"/>
      <c r="D9" s="5"/>
      <c r="E9" s="5"/>
      <c r="F9" s="5"/>
      <c r="G9" s="5"/>
      <c r="H9" s="5"/>
      <c r="I9" s="5"/>
      <c r="J9" s="5"/>
      <c r="K9" s="5"/>
      <c r="L9" s="5"/>
      <c r="M9" s="9">
        <v>1.0</v>
      </c>
      <c r="N9" s="9">
        <v>1.0</v>
      </c>
      <c r="O9" s="9">
        <v>1.0</v>
      </c>
      <c r="P9" s="9" t="s">
        <v>39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20" t="s">
        <v>77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16" t="s">
        <v>78</v>
      </c>
      <c r="C12" s="19">
        <f>2/5</f>
        <v>0.4</v>
      </c>
      <c r="D12" s="26"/>
      <c r="E12" s="5"/>
      <c r="F12" s="5"/>
      <c r="G12" s="5"/>
      <c r="H12" s="26"/>
      <c r="I12" s="26"/>
      <c r="J12" s="26"/>
      <c r="K12" s="26"/>
      <c r="L12" s="26"/>
      <c r="M12" s="26"/>
      <c r="N12" s="26"/>
      <c r="O12" s="26"/>
      <c r="P12" s="2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20" t="s">
        <v>80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26" t="s">
        <v>92</v>
      </c>
      <c r="C15" s="26" t="s">
        <v>88</v>
      </c>
      <c r="D15" s="5"/>
      <c r="E15" s="9"/>
      <c r="F15" s="9"/>
      <c r="G15" s="9"/>
      <c r="H15" s="9"/>
      <c r="I15" s="9"/>
      <c r="J15" s="9"/>
      <c r="K15" s="9"/>
      <c r="L15" s="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9" t="s">
        <v>93</v>
      </c>
      <c r="B16" s="9" t="s">
        <v>94</v>
      </c>
      <c r="C16" s="9">
        <f>SUM(C5:O6)</f>
        <v>6</v>
      </c>
      <c r="D16" s="9"/>
      <c r="E16" s="9"/>
      <c r="F16" s="9"/>
      <c r="G16" s="9"/>
      <c r="H16" s="9"/>
      <c r="I16" s="9"/>
      <c r="J16" s="9"/>
      <c r="K16" s="9"/>
      <c r="L16" s="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9" t="s">
        <v>51</v>
      </c>
      <c r="C17" s="15">
        <f>COUNTA(C4:O4)</f>
        <v>13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9"/>
      <c r="C18" s="7" t="s">
        <v>25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19"/>
      <c r="C19" s="19" t="s">
        <v>30</v>
      </c>
      <c r="D19" s="19" t="s">
        <v>31</v>
      </c>
      <c r="E19" s="19" t="s">
        <v>32</v>
      </c>
      <c r="F19" s="19" t="s">
        <v>33</v>
      </c>
      <c r="G19" s="19" t="s">
        <v>35</v>
      </c>
      <c r="H19" s="19" t="s">
        <v>36</v>
      </c>
      <c r="I19" s="19" t="s">
        <v>38</v>
      </c>
      <c r="J19" s="19" t="s">
        <v>40</v>
      </c>
      <c r="K19" s="19" t="s">
        <v>41</v>
      </c>
      <c r="L19" s="19" t="s">
        <v>42</v>
      </c>
      <c r="M19" s="19" t="s">
        <v>43</v>
      </c>
      <c r="N19" s="19" t="s">
        <v>44</v>
      </c>
      <c r="O19" s="19" t="s">
        <v>45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16" t="s">
        <v>97</v>
      </c>
      <c r="C20" s="19">
        <f t="shared" ref="C20:O20" si="1">(SUM(C5:C6)+1)/($C$16+$C$17)</f>
        <v>0.1052631579</v>
      </c>
      <c r="D20" s="19">
        <f t="shared" si="1"/>
        <v>0.1052631579</v>
      </c>
      <c r="E20" s="19">
        <f t="shared" si="1"/>
        <v>0.1578947368</v>
      </c>
      <c r="F20" s="19">
        <f t="shared" si="1"/>
        <v>0.1052631579</v>
      </c>
      <c r="G20" s="19">
        <f t="shared" si="1"/>
        <v>0.1052631579</v>
      </c>
      <c r="H20" s="19">
        <f t="shared" si="1"/>
        <v>0.05263157895</v>
      </c>
      <c r="I20" s="19">
        <f t="shared" si="1"/>
        <v>0.05263157895</v>
      </c>
      <c r="J20" s="19">
        <f t="shared" si="1"/>
        <v>0.05263157895</v>
      </c>
      <c r="K20" s="19">
        <f t="shared" si="1"/>
        <v>0.05263157895</v>
      </c>
      <c r="L20" s="19">
        <f t="shared" si="1"/>
        <v>0.05263157895</v>
      </c>
      <c r="M20" s="19">
        <f t="shared" si="1"/>
        <v>0.05263157895</v>
      </c>
      <c r="N20" s="19">
        <f t="shared" si="1"/>
        <v>0.05263157895</v>
      </c>
      <c r="O20" s="19">
        <f t="shared" si="1"/>
        <v>0.05263157895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A3:A4"/>
    <mergeCell ref="B3:B4"/>
    <mergeCell ref="C3:O3"/>
    <mergeCell ref="P3:P4"/>
    <mergeCell ref="W4:Z4"/>
    <mergeCell ref="C18:O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0"/>
    <col customWidth="1" min="2" max="2" width="22.86"/>
    <col customWidth="1" min="3" max="7" width="7.71"/>
    <col customWidth="1" min="8" max="8" width="9.29"/>
    <col customWidth="1" min="9" max="15" width="7.71"/>
    <col customWidth="1" min="16" max="26" width="15.29"/>
  </cols>
  <sheetData>
    <row r="1" ht="15.75" customHeight="1">
      <c r="A1" s="6" t="s">
        <v>90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  <c r="Q1" s="8"/>
      <c r="R1" s="8"/>
      <c r="S1" s="8"/>
      <c r="T1" s="8"/>
      <c r="U1" s="8"/>
      <c r="V1" s="8"/>
      <c r="W1" s="8"/>
      <c r="X1" s="5"/>
      <c r="Y1" s="5"/>
      <c r="Z1" s="5"/>
    </row>
    <row r="2" ht="15.75" customHeight="1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/>
      <c r="Q2" s="8"/>
      <c r="R2" s="8"/>
      <c r="S2" s="8"/>
      <c r="T2" s="8"/>
      <c r="U2" s="8"/>
      <c r="V2" s="8"/>
      <c r="W2" s="8"/>
      <c r="X2" s="5"/>
      <c r="Y2" s="5"/>
      <c r="Z2" s="5"/>
    </row>
    <row r="3" ht="15.75" customHeight="1">
      <c r="A3" s="6" t="s">
        <v>4</v>
      </c>
      <c r="B3" s="6" t="s">
        <v>5</v>
      </c>
      <c r="C3" s="7" t="s">
        <v>25</v>
      </c>
      <c r="P3" s="6" t="s">
        <v>6</v>
      </c>
      <c r="Q3" s="8"/>
      <c r="R3" s="8"/>
      <c r="S3" s="8"/>
      <c r="T3" s="8"/>
      <c r="U3" s="8"/>
      <c r="V3" s="8"/>
      <c r="W3" s="8"/>
      <c r="X3" s="5"/>
      <c r="Y3" s="5"/>
      <c r="Z3" s="5"/>
    </row>
    <row r="4" ht="15.75" customHeight="1">
      <c r="C4" s="9" t="s">
        <v>30</v>
      </c>
      <c r="D4" s="9" t="s">
        <v>31</v>
      </c>
      <c r="E4" s="9" t="s">
        <v>32</v>
      </c>
      <c r="F4" s="9" t="s">
        <v>33</v>
      </c>
      <c r="G4" s="9" t="s">
        <v>35</v>
      </c>
      <c r="H4" s="9" t="s">
        <v>36</v>
      </c>
      <c r="I4" s="9" t="s">
        <v>38</v>
      </c>
      <c r="J4" s="9" t="s">
        <v>40</v>
      </c>
      <c r="K4" s="9" t="s">
        <v>41</v>
      </c>
      <c r="L4" s="9" t="s">
        <v>42</v>
      </c>
      <c r="M4" s="9" t="s">
        <v>43</v>
      </c>
      <c r="N4" s="9" t="s">
        <v>44</v>
      </c>
      <c r="O4" s="9" t="s">
        <v>45</v>
      </c>
      <c r="Q4" s="8"/>
      <c r="R4" s="8"/>
      <c r="S4" s="8"/>
      <c r="T4" s="8"/>
      <c r="U4" s="8"/>
      <c r="V4" s="8"/>
      <c r="W4" s="8"/>
    </row>
    <row r="5" ht="15.75" customHeight="1">
      <c r="A5" s="9" t="s">
        <v>7</v>
      </c>
      <c r="B5" s="9" t="s">
        <v>8</v>
      </c>
      <c r="C5" s="9">
        <v>1.0</v>
      </c>
      <c r="D5" s="9">
        <v>1.0</v>
      </c>
      <c r="E5" s="9">
        <v>1.0</v>
      </c>
      <c r="F5" s="5"/>
      <c r="G5" s="5"/>
      <c r="H5" s="5"/>
      <c r="I5" s="5"/>
      <c r="J5" s="5"/>
      <c r="K5" s="5"/>
      <c r="L5" s="5"/>
      <c r="M5" s="5"/>
      <c r="N5" s="5"/>
      <c r="O5" s="5"/>
      <c r="P5" s="9" t="s">
        <v>10</v>
      </c>
      <c r="Q5" s="9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9" t="s">
        <v>14</v>
      </c>
      <c r="B6" s="9" t="s">
        <v>15</v>
      </c>
      <c r="C6" s="5"/>
      <c r="D6" s="5"/>
      <c r="E6" s="9">
        <v>1.0</v>
      </c>
      <c r="F6" s="9">
        <v>1.0</v>
      </c>
      <c r="G6" s="9">
        <v>1.0</v>
      </c>
      <c r="H6" s="5"/>
      <c r="I6" s="5"/>
      <c r="J6" s="5"/>
      <c r="K6" s="5"/>
      <c r="L6" s="5"/>
      <c r="M6" s="5"/>
      <c r="N6" s="5"/>
      <c r="O6" s="5"/>
      <c r="P6" s="9" t="s">
        <v>10</v>
      </c>
      <c r="Q6" s="9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9" t="s">
        <v>19</v>
      </c>
      <c r="B7" s="19" t="s">
        <v>49</v>
      </c>
      <c r="C7" s="19"/>
      <c r="D7" s="19"/>
      <c r="E7" s="19"/>
      <c r="F7" s="19"/>
      <c r="G7" s="19"/>
      <c r="H7" s="19">
        <v>1.0</v>
      </c>
      <c r="I7" s="19">
        <v>2.0</v>
      </c>
      <c r="J7" s="19">
        <v>1.0</v>
      </c>
      <c r="K7" s="19"/>
      <c r="L7" s="19"/>
      <c r="M7" s="19"/>
      <c r="N7" s="19"/>
      <c r="O7" s="19"/>
      <c r="P7" s="19" t="s">
        <v>21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9" t="s">
        <v>28</v>
      </c>
      <c r="B8" s="19" t="s">
        <v>50</v>
      </c>
      <c r="C8" s="19"/>
      <c r="D8" s="19"/>
      <c r="E8" s="19"/>
      <c r="F8" s="19"/>
      <c r="G8" s="19"/>
      <c r="H8" s="19"/>
      <c r="I8" s="19">
        <v>1.0</v>
      </c>
      <c r="J8" s="19"/>
      <c r="K8" s="19">
        <v>1.0</v>
      </c>
      <c r="L8" s="19">
        <v>1.0</v>
      </c>
      <c r="M8" s="19"/>
      <c r="N8" s="19"/>
      <c r="O8" s="19"/>
      <c r="P8" s="19" t="s">
        <v>21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9" t="s">
        <v>34</v>
      </c>
      <c r="B9" s="9" t="s">
        <v>37</v>
      </c>
      <c r="C9" s="5"/>
      <c r="D9" s="5"/>
      <c r="E9" s="5"/>
      <c r="F9" s="5"/>
      <c r="G9" s="5"/>
      <c r="H9" s="5"/>
      <c r="I9" s="5"/>
      <c r="J9" s="5"/>
      <c r="K9" s="5"/>
      <c r="L9" s="5"/>
      <c r="M9" s="9">
        <v>1.0</v>
      </c>
      <c r="N9" s="9">
        <v>1.0</v>
      </c>
      <c r="O9" s="9">
        <v>1.0</v>
      </c>
      <c r="P9" s="9" t="s">
        <v>39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20" t="s">
        <v>77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16" t="s">
        <v>91</v>
      </c>
      <c r="C12" s="19">
        <f>2/5</f>
        <v>0.4</v>
      </c>
      <c r="D12" s="26"/>
      <c r="E12" s="5"/>
      <c r="F12" s="5"/>
      <c r="G12" s="5"/>
      <c r="H12" s="26"/>
      <c r="I12" s="26"/>
      <c r="J12" s="26"/>
      <c r="K12" s="26"/>
      <c r="L12" s="26"/>
      <c r="M12" s="26"/>
      <c r="N12" s="26"/>
      <c r="O12" s="26"/>
      <c r="P12" s="2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20" t="s">
        <v>80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26" t="s">
        <v>95</v>
      </c>
      <c r="C15" s="26" t="s">
        <v>88</v>
      </c>
      <c r="D15" s="5"/>
      <c r="E15" s="9"/>
      <c r="F15" s="9"/>
      <c r="G15" s="9"/>
      <c r="H15" s="9"/>
      <c r="I15" s="9"/>
      <c r="J15" s="9"/>
      <c r="K15" s="9"/>
      <c r="L15" s="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9" t="s">
        <v>93</v>
      </c>
      <c r="B16" s="9" t="s">
        <v>94</v>
      </c>
      <c r="C16" s="9">
        <f>SUM(C7:O8)</f>
        <v>7</v>
      </c>
      <c r="D16" s="9"/>
      <c r="E16" s="9"/>
      <c r="F16" s="9"/>
      <c r="G16" s="9"/>
      <c r="H16" s="9"/>
      <c r="I16" s="9"/>
      <c r="J16" s="9"/>
      <c r="K16" s="9"/>
      <c r="L16" s="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9" t="s">
        <v>51</v>
      </c>
      <c r="C17" s="15">
        <f>COUNTA(C4:O4)</f>
        <v>13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9"/>
      <c r="C18" s="7" t="s">
        <v>25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19"/>
      <c r="C19" s="19" t="s">
        <v>30</v>
      </c>
      <c r="D19" s="19" t="s">
        <v>31</v>
      </c>
      <c r="E19" s="19" t="s">
        <v>32</v>
      </c>
      <c r="F19" s="19" t="s">
        <v>33</v>
      </c>
      <c r="G19" s="19" t="s">
        <v>35</v>
      </c>
      <c r="H19" s="19" t="s">
        <v>36</v>
      </c>
      <c r="I19" s="19" t="s">
        <v>38</v>
      </c>
      <c r="J19" s="19" t="s">
        <v>40</v>
      </c>
      <c r="K19" s="19" t="s">
        <v>41</v>
      </c>
      <c r="L19" s="19" t="s">
        <v>42</v>
      </c>
      <c r="M19" s="19" t="s">
        <v>43</v>
      </c>
      <c r="N19" s="19" t="s">
        <v>44</v>
      </c>
      <c r="O19" s="19" t="s">
        <v>45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16" t="s">
        <v>96</v>
      </c>
      <c r="C20" s="19">
        <f t="shared" ref="C20:O20" si="1">(SUM(C7:C8)+1)/($C$16+$C$17)</f>
        <v>0.05</v>
      </c>
      <c r="D20" s="19">
        <f t="shared" si="1"/>
        <v>0.05</v>
      </c>
      <c r="E20" s="19">
        <f t="shared" si="1"/>
        <v>0.05</v>
      </c>
      <c r="F20" s="19">
        <f t="shared" si="1"/>
        <v>0.05</v>
      </c>
      <c r="G20" s="19">
        <f t="shared" si="1"/>
        <v>0.05</v>
      </c>
      <c r="H20" s="19">
        <f t="shared" si="1"/>
        <v>0.1</v>
      </c>
      <c r="I20" s="19">
        <f t="shared" si="1"/>
        <v>0.2</v>
      </c>
      <c r="J20" s="19">
        <f t="shared" si="1"/>
        <v>0.1</v>
      </c>
      <c r="K20" s="19">
        <f t="shared" si="1"/>
        <v>0.1</v>
      </c>
      <c r="L20" s="19">
        <f t="shared" si="1"/>
        <v>0.1</v>
      </c>
      <c r="M20" s="19">
        <f t="shared" si="1"/>
        <v>0.05</v>
      </c>
      <c r="N20" s="19">
        <f t="shared" si="1"/>
        <v>0.05</v>
      </c>
      <c r="O20" s="19">
        <f t="shared" si="1"/>
        <v>0.05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A3:A4"/>
    <mergeCell ref="B3:B4"/>
    <mergeCell ref="C3:O3"/>
    <mergeCell ref="P3:P4"/>
    <mergeCell ref="W4:Z4"/>
    <mergeCell ref="C18:O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0"/>
    <col customWidth="1" min="2" max="2" width="22.86"/>
    <col customWidth="1" min="3" max="7" width="7.71"/>
    <col customWidth="1" min="8" max="8" width="9.29"/>
    <col customWidth="1" min="9" max="15" width="7.71"/>
    <col customWidth="1" min="16" max="26" width="15.29"/>
  </cols>
  <sheetData>
    <row r="1" ht="15.75" customHeight="1">
      <c r="A1" s="6" t="s">
        <v>98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  <c r="Q1" s="8"/>
      <c r="R1" s="8"/>
      <c r="S1" s="8"/>
      <c r="T1" s="8"/>
      <c r="U1" s="8"/>
      <c r="V1" s="8"/>
      <c r="W1" s="8"/>
      <c r="X1" s="5"/>
      <c r="Y1" s="5"/>
      <c r="Z1" s="5"/>
    </row>
    <row r="2" ht="15.75" customHeight="1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/>
      <c r="Q2" s="8"/>
      <c r="R2" s="8"/>
      <c r="S2" s="8"/>
      <c r="T2" s="8"/>
      <c r="U2" s="8"/>
      <c r="V2" s="8"/>
      <c r="W2" s="8"/>
      <c r="X2" s="5"/>
      <c r="Y2" s="5"/>
      <c r="Z2" s="5"/>
    </row>
    <row r="3" ht="15.75" customHeight="1">
      <c r="A3" s="6" t="s">
        <v>4</v>
      </c>
      <c r="B3" s="6" t="s">
        <v>5</v>
      </c>
      <c r="C3" s="7" t="s">
        <v>25</v>
      </c>
      <c r="P3" s="6" t="s">
        <v>6</v>
      </c>
      <c r="Q3" s="8"/>
      <c r="R3" s="8"/>
      <c r="S3" s="8"/>
      <c r="T3" s="8"/>
      <c r="U3" s="8"/>
      <c r="V3" s="8"/>
      <c r="W3" s="8"/>
      <c r="X3" s="5"/>
      <c r="Y3" s="5"/>
      <c r="Z3" s="5"/>
    </row>
    <row r="4" ht="15.75" customHeight="1">
      <c r="C4" s="9" t="s">
        <v>30</v>
      </c>
      <c r="D4" s="9" t="s">
        <v>31</v>
      </c>
      <c r="E4" s="9" t="s">
        <v>32</v>
      </c>
      <c r="F4" s="9" t="s">
        <v>33</v>
      </c>
      <c r="G4" s="9" t="s">
        <v>35</v>
      </c>
      <c r="H4" s="9" t="s">
        <v>36</v>
      </c>
      <c r="I4" s="9" t="s">
        <v>38</v>
      </c>
      <c r="J4" s="9" t="s">
        <v>40</v>
      </c>
      <c r="K4" s="9" t="s">
        <v>41</v>
      </c>
      <c r="L4" s="9" t="s">
        <v>42</v>
      </c>
      <c r="M4" s="9" t="s">
        <v>43</v>
      </c>
      <c r="N4" s="9" t="s">
        <v>44</v>
      </c>
      <c r="O4" s="9" t="s">
        <v>45</v>
      </c>
      <c r="Q4" s="8"/>
      <c r="R4" s="8"/>
      <c r="S4" s="8"/>
      <c r="T4" s="8"/>
      <c r="U4" s="8"/>
      <c r="V4" s="8"/>
      <c r="W4" s="8"/>
    </row>
    <row r="5" ht="15.75" customHeight="1">
      <c r="A5" s="9" t="s">
        <v>7</v>
      </c>
      <c r="B5" s="9" t="s">
        <v>8</v>
      </c>
      <c r="C5" s="9">
        <v>1.0</v>
      </c>
      <c r="D5" s="9">
        <v>1.0</v>
      </c>
      <c r="E5" s="9">
        <v>1.0</v>
      </c>
      <c r="F5" s="5"/>
      <c r="G5" s="5"/>
      <c r="H5" s="5"/>
      <c r="I5" s="5"/>
      <c r="J5" s="5"/>
      <c r="K5" s="5"/>
      <c r="L5" s="5"/>
      <c r="M5" s="5"/>
      <c r="N5" s="5"/>
      <c r="O5" s="5"/>
      <c r="P5" s="9" t="s">
        <v>10</v>
      </c>
      <c r="Q5" s="9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9" t="s">
        <v>14</v>
      </c>
      <c r="B6" s="9" t="s">
        <v>15</v>
      </c>
      <c r="C6" s="5"/>
      <c r="D6" s="5"/>
      <c r="E6" s="9">
        <v>1.0</v>
      </c>
      <c r="F6" s="9">
        <v>1.0</v>
      </c>
      <c r="G6" s="9">
        <v>1.0</v>
      </c>
      <c r="H6" s="5"/>
      <c r="I6" s="5"/>
      <c r="J6" s="5"/>
      <c r="K6" s="5"/>
      <c r="L6" s="5"/>
      <c r="M6" s="5"/>
      <c r="N6" s="5"/>
      <c r="O6" s="5"/>
      <c r="P6" s="9" t="s">
        <v>10</v>
      </c>
      <c r="Q6" s="9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9" t="s">
        <v>19</v>
      </c>
      <c r="B7" s="9" t="s">
        <v>49</v>
      </c>
      <c r="C7" s="5"/>
      <c r="D7" s="5"/>
      <c r="E7" s="5"/>
      <c r="F7" s="5"/>
      <c r="G7" s="5"/>
      <c r="H7" s="9">
        <v>1.0</v>
      </c>
      <c r="I7" s="9">
        <v>2.0</v>
      </c>
      <c r="J7" s="9">
        <v>1.0</v>
      </c>
      <c r="K7" s="5"/>
      <c r="L7" s="5"/>
      <c r="M7" s="5"/>
      <c r="N7" s="5"/>
      <c r="O7" s="5"/>
      <c r="P7" s="9" t="s">
        <v>21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9" t="s">
        <v>28</v>
      </c>
      <c r="B8" s="9" t="s">
        <v>50</v>
      </c>
      <c r="C8" s="5"/>
      <c r="D8" s="5"/>
      <c r="E8" s="5"/>
      <c r="F8" s="5"/>
      <c r="G8" s="5"/>
      <c r="H8" s="5"/>
      <c r="I8" s="9">
        <v>1.0</v>
      </c>
      <c r="J8" s="5"/>
      <c r="K8" s="9">
        <v>1.0</v>
      </c>
      <c r="L8" s="9">
        <v>1.0</v>
      </c>
      <c r="M8" s="5"/>
      <c r="N8" s="5"/>
      <c r="O8" s="5"/>
      <c r="P8" s="9" t="s">
        <v>21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9" t="s">
        <v>34</v>
      </c>
      <c r="B9" s="19" t="s">
        <v>37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>
        <v>1.0</v>
      </c>
      <c r="N9" s="19">
        <v>1.0</v>
      </c>
      <c r="O9" s="19">
        <v>1.0</v>
      </c>
      <c r="P9" s="19" t="s">
        <v>39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8" t="s">
        <v>77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26" t="s">
        <v>99</v>
      </c>
      <c r="C12" s="26">
        <f>1/5</f>
        <v>0.2</v>
      </c>
      <c r="D12" s="26"/>
      <c r="E12" s="5"/>
      <c r="F12" s="5"/>
      <c r="G12" s="5"/>
      <c r="H12" s="26"/>
      <c r="I12" s="26"/>
      <c r="J12" s="26"/>
      <c r="K12" s="26"/>
      <c r="L12" s="26"/>
      <c r="M12" s="26"/>
      <c r="N12" s="26"/>
      <c r="O12" s="26"/>
      <c r="P12" s="2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8" t="s">
        <v>80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26" t="s">
        <v>103</v>
      </c>
      <c r="C15" s="26" t="s">
        <v>88</v>
      </c>
      <c r="D15" s="5"/>
      <c r="E15" s="9"/>
      <c r="F15" s="9"/>
      <c r="G15" s="9"/>
      <c r="H15" s="9"/>
      <c r="I15" s="9"/>
      <c r="J15" s="9"/>
      <c r="K15" s="9"/>
      <c r="L15" s="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9" t="s">
        <v>93</v>
      </c>
      <c r="B16" s="9" t="s">
        <v>94</v>
      </c>
      <c r="C16" s="9">
        <f>SUM(C9:O9)</f>
        <v>3</v>
      </c>
      <c r="D16" s="9"/>
      <c r="E16" s="9"/>
      <c r="F16" s="9"/>
      <c r="G16" s="9"/>
      <c r="H16" s="9"/>
      <c r="I16" s="9"/>
      <c r="J16" s="9"/>
      <c r="K16" s="9"/>
      <c r="L16" s="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9" t="s">
        <v>51</v>
      </c>
      <c r="C17" s="15">
        <f>COUNTA(C4:O4)</f>
        <v>13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9"/>
      <c r="C18" s="7" t="s">
        <v>25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19"/>
      <c r="C19" s="19" t="s">
        <v>30</v>
      </c>
      <c r="D19" s="19" t="s">
        <v>31</v>
      </c>
      <c r="E19" s="19" t="s">
        <v>32</v>
      </c>
      <c r="F19" s="19" t="s">
        <v>33</v>
      </c>
      <c r="G19" s="19" t="s">
        <v>35</v>
      </c>
      <c r="H19" s="19" t="s">
        <v>36</v>
      </c>
      <c r="I19" s="19" t="s">
        <v>38</v>
      </c>
      <c r="J19" s="19" t="s">
        <v>40</v>
      </c>
      <c r="K19" s="19" t="s">
        <v>41</v>
      </c>
      <c r="L19" s="19" t="s">
        <v>42</v>
      </c>
      <c r="M19" s="19" t="s">
        <v>43</v>
      </c>
      <c r="N19" s="19" t="s">
        <v>44</v>
      </c>
      <c r="O19" s="19" t="s">
        <v>45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16" t="s">
        <v>105</v>
      </c>
      <c r="C20" s="19">
        <f t="shared" ref="C20:O20" si="1">(SUM(C9)+1)/($C$16+$C$17)</f>
        <v>0.0625</v>
      </c>
      <c r="D20" s="19">
        <f t="shared" si="1"/>
        <v>0.0625</v>
      </c>
      <c r="E20" s="19">
        <f t="shared" si="1"/>
        <v>0.0625</v>
      </c>
      <c r="F20" s="19">
        <f t="shared" si="1"/>
        <v>0.0625</v>
      </c>
      <c r="G20" s="19">
        <f t="shared" si="1"/>
        <v>0.0625</v>
      </c>
      <c r="H20" s="19">
        <f t="shared" si="1"/>
        <v>0.0625</v>
      </c>
      <c r="I20" s="19">
        <f t="shared" si="1"/>
        <v>0.0625</v>
      </c>
      <c r="J20" s="19">
        <f t="shared" si="1"/>
        <v>0.0625</v>
      </c>
      <c r="K20" s="19">
        <f t="shared" si="1"/>
        <v>0.0625</v>
      </c>
      <c r="L20" s="19">
        <f t="shared" si="1"/>
        <v>0.0625</v>
      </c>
      <c r="M20" s="19">
        <f t="shared" si="1"/>
        <v>0.125</v>
      </c>
      <c r="N20" s="19">
        <f t="shared" si="1"/>
        <v>0.125</v>
      </c>
      <c r="O20" s="19">
        <f t="shared" si="1"/>
        <v>0.125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A3:A4"/>
    <mergeCell ref="B3:B4"/>
    <mergeCell ref="C3:O3"/>
    <mergeCell ref="P3:P4"/>
    <mergeCell ref="W4:Z4"/>
    <mergeCell ref="C18:O1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0"/>
    <col customWidth="1" min="2" max="2" width="30.71"/>
    <col customWidth="1" min="3" max="3" width="15.14"/>
    <col customWidth="1" min="4" max="4" width="20.29"/>
    <col customWidth="1" min="5" max="5" width="11.0"/>
    <col customWidth="1" min="6" max="7" width="7.71"/>
    <col customWidth="1" min="8" max="8" width="9.29"/>
    <col customWidth="1" min="9" max="13" width="7.71"/>
    <col customWidth="1" min="14" max="26" width="8.71"/>
  </cols>
  <sheetData>
    <row r="1" ht="12.75" customHeight="1">
      <c r="A1" s="6" t="s">
        <v>100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8.0" customHeight="1">
      <c r="A3" s="6" t="s">
        <v>101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9" t="s">
        <v>93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9"/>
      <c r="B6" s="27" t="s">
        <v>102</v>
      </c>
      <c r="C6" s="5"/>
      <c r="D6" s="5"/>
      <c r="E6" s="5"/>
      <c r="F6" s="9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9"/>
      <c r="B7" s="9" t="s">
        <v>104</v>
      </c>
      <c r="C7" s="5"/>
      <c r="D7" s="5"/>
      <c r="E7" s="5"/>
      <c r="F7" s="5"/>
      <c r="G7" s="5"/>
      <c r="H7" s="9"/>
      <c r="I7" s="9"/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9"/>
      <c r="B8" s="9"/>
      <c r="C8" s="5"/>
      <c r="D8" s="5"/>
      <c r="E8" s="5"/>
      <c r="F8" s="5"/>
      <c r="G8" s="5"/>
      <c r="H8" s="5"/>
      <c r="I8" s="9"/>
      <c r="J8" s="5"/>
      <c r="K8" s="9"/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" t="s">
        <v>3</v>
      </c>
      <c r="B9" s="2"/>
      <c r="C9" s="3"/>
      <c r="D9" s="5"/>
      <c r="E9" s="5"/>
      <c r="F9" s="5"/>
      <c r="G9" s="5"/>
      <c r="H9" s="5"/>
      <c r="I9" s="5"/>
      <c r="J9" s="5"/>
      <c r="K9" s="5"/>
      <c r="L9" s="5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8" t="s">
        <v>4</v>
      </c>
      <c r="B10" s="8" t="s">
        <v>5</v>
      </c>
      <c r="C10" s="8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9" t="s">
        <v>11</v>
      </c>
      <c r="B11" s="9" t="s">
        <v>12</v>
      </c>
      <c r="C11" s="9" t="s">
        <v>13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9" t="s">
        <v>16</v>
      </c>
      <c r="B12" s="9" t="s">
        <v>18</v>
      </c>
      <c r="C12" s="9" t="s">
        <v>13</v>
      </c>
      <c r="D12" s="5"/>
      <c r="E12" s="5"/>
      <c r="F12" s="5"/>
      <c r="G12" s="5"/>
      <c r="H12" s="9"/>
      <c r="I12" s="9"/>
      <c r="J12" s="9"/>
      <c r="K12" s="9"/>
      <c r="L12" s="9"/>
      <c r="M12" s="9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9:C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57"/>
    <col customWidth="1" min="2" max="2" width="29.14"/>
    <col customWidth="1" min="3" max="3" width="39.71"/>
    <col customWidth="1" min="4" max="4" width="20.29"/>
    <col customWidth="1" min="5" max="5" width="11.0"/>
    <col customWidth="1" min="6" max="7" width="7.71"/>
    <col customWidth="1" min="8" max="8" width="9.29"/>
    <col customWidth="1" min="9" max="15" width="7.71"/>
    <col customWidth="1" min="16" max="26" width="8.71"/>
  </cols>
  <sheetData>
    <row r="1" ht="12.75" customHeight="1">
      <c r="A1" s="6" t="s">
        <v>100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8.0" customHeight="1">
      <c r="A3" s="6" t="s">
        <v>101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28" t="s">
        <v>106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9" t="s">
        <v>107</v>
      </c>
      <c r="B6" s="23" t="s">
        <v>108</v>
      </c>
      <c r="C6" s="3"/>
      <c r="D6" s="19">
        <f>'Step2(Auto)'!C12*'Step2(Auto)'!E20*'Step2(Auto)'!F20*'Step2(Auto)'!J20</f>
        <v>0.000349905234</v>
      </c>
      <c r="E6" s="9" t="s">
        <v>109</v>
      </c>
      <c r="F6" s="9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9" t="s">
        <v>110</v>
      </c>
      <c r="B7" s="9" t="s">
        <v>111</v>
      </c>
      <c r="D7" s="5">
        <f>'Step2(Sports)'!C12*'Step2(Sports)'!E20*'Step2(Sports)'!F20*'Step2(Sports)'!J20</f>
        <v>0.0001</v>
      </c>
      <c r="E7" s="5"/>
      <c r="F7" s="5"/>
      <c r="G7" s="5"/>
      <c r="H7" s="9"/>
      <c r="I7" s="9"/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9" t="s">
        <v>112</v>
      </c>
      <c r="B8" s="9" t="s">
        <v>113</v>
      </c>
      <c r="D8" s="5">
        <f>'Step2(Comp)'!C12*'Step2(Comp)'!E20*'Step2(Comp)'!F20*'Step2(Comp)'!J20</f>
        <v>0.000048828125</v>
      </c>
      <c r="E8" s="5"/>
      <c r="F8" s="5"/>
      <c r="G8" s="5"/>
      <c r="H8" s="5"/>
      <c r="I8" s="9"/>
      <c r="J8" s="5"/>
      <c r="K8" s="9"/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9" t="s">
        <v>114</v>
      </c>
      <c r="B9" s="9"/>
      <c r="C9" s="9"/>
      <c r="D9" s="5"/>
      <c r="E9" s="5"/>
      <c r="F9" s="5"/>
      <c r="G9" s="5"/>
      <c r="H9" s="5"/>
      <c r="I9" s="5"/>
      <c r="J9" s="5"/>
      <c r="K9" s="5"/>
      <c r="L9" s="5"/>
      <c r="M9" s="9"/>
      <c r="N9" s="9"/>
      <c r="O9" s="9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/>
      <c r="B10" s="9"/>
      <c r="C10" s="9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28" t="s">
        <v>115</v>
      </c>
      <c r="B11" s="9"/>
      <c r="C11" s="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9" t="s">
        <v>116</v>
      </c>
      <c r="B12" s="9" t="s">
        <v>117</v>
      </c>
      <c r="D12" s="5">
        <f>'Step2(Auto)'!C12*'Step2(Auto)'!I20*'Step2(Auto)'!N20*'Step2(Auto)'!L20</f>
        <v>0.000058317539</v>
      </c>
      <c r="E12" s="5"/>
      <c r="F12" s="5"/>
      <c r="G12" s="5"/>
      <c r="H12" s="9"/>
      <c r="I12" s="9"/>
      <c r="J12" s="9"/>
      <c r="K12" s="9"/>
      <c r="L12" s="9"/>
      <c r="M12" s="9"/>
      <c r="N12" s="9"/>
      <c r="O12" s="9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9" t="s">
        <v>118</v>
      </c>
      <c r="B13" s="23" t="s">
        <v>119</v>
      </c>
      <c r="C13" s="3"/>
      <c r="D13" s="19">
        <f>'Step2(Sports)'!C12*'Step2(Sports)'!I20*'Step2(Sports)'!N20*'Step2(Sports)'!L20</f>
        <v>0.0004</v>
      </c>
      <c r="E13" s="9" t="s">
        <v>109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9" t="s">
        <v>120</v>
      </c>
      <c r="B14" s="9" t="s">
        <v>121</v>
      </c>
      <c r="D14" s="5">
        <f>'Step2(Comp)'!C12*'Step2(Comp)'!I20*'Step2(Comp)'!N20*'Step2(Comp)'!L20</f>
        <v>0.00009765625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9" t="s">
        <v>122</v>
      </c>
      <c r="B15" s="9"/>
      <c r="C15" s="9"/>
      <c r="D15" s="5"/>
      <c r="E15" s="9"/>
      <c r="F15" s="9"/>
      <c r="G15" s="9"/>
      <c r="H15" s="9"/>
      <c r="I15" s="9"/>
      <c r="J15" s="9"/>
      <c r="K15" s="9"/>
      <c r="L15" s="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B6:C6"/>
    <mergeCell ref="B7:C7"/>
    <mergeCell ref="B8:C8"/>
    <mergeCell ref="B12:C12"/>
    <mergeCell ref="B13:C13"/>
    <mergeCell ref="B14:C14"/>
  </mergeCells>
  <drawing r:id="rId1"/>
</worksheet>
</file>