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/Users/Bryony/Documents/Academia/ACCE_PhD_Nov17/Experiments/P1_CoinfectionShedding_2018/trackers/"/>
    </mc:Choice>
  </mc:AlternateContent>
  <xr:revisionPtr revIDLastSave="0" documentId="13_ncr:1_{439B2A33-E90E-4A4A-91F9-72E157731DE2}" xr6:coauthVersionLast="41" xr6:coauthVersionMax="41" xr10:uidLastSave="{00000000-0000-0000-0000-000000000000}"/>
  <bookViews>
    <workbookView xWindow="0" yWindow="460" windowWidth="25600" windowHeight="14100" xr2:uid="{00000000-000D-0000-FFFF-FFFF00000000}"/>
  </bookViews>
  <sheets>
    <sheet name="qPCR log" sheetId="13" r:id="rId1"/>
    <sheet name="template" sheetId="5" r:id="rId2"/>
    <sheet name="to run" sheetId="7" r:id="rId3"/>
    <sheet name="06.11.18" sheetId="2" r:id="rId4"/>
    <sheet name="07 01 19" sheetId="3" r:id="rId5"/>
    <sheet name="15  01 19" sheetId="4" r:id="rId6"/>
    <sheet name="EMA 20 02 19" sheetId="8" r:id="rId7"/>
    <sheet name="EMA 21 02 19 (1)" sheetId="9" r:id="rId8"/>
    <sheet name="EMA 21 02 19 (2)" sheetId="10" r:id="rId9"/>
    <sheet name="EMA 21 02 19 (3)" sheetId="11" r:id="rId10"/>
    <sheet name="EMA 22 02 19 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0" i="12" l="1"/>
  <c r="R40" i="12"/>
  <c r="Q40" i="12"/>
  <c r="P40" i="12"/>
  <c r="O40" i="12"/>
  <c r="N40" i="12"/>
  <c r="M40" i="12"/>
  <c r="L40" i="12"/>
  <c r="K40" i="12"/>
  <c r="J40" i="12"/>
  <c r="I40" i="12"/>
  <c r="H40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S36" i="12"/>
  <c r="R36" i="12"/>
  <c r="Q36" i="12"/>
  <c r="P36" i="12"/>
  <c r="J36" i="12"/>
  <c r="I36" i="12"/>
  <c r="H36" i="12"/>
  <c r="S35" i="12"/>
  <c r="R35" i="12"/>
  <c r="Q35" i="12"/>
  <c r="P35" i="12"/>
  <c r="J35" i="12"/>
  <c r="I35" i="12"/>
  <c r="H35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P29" i="12"/>
  <c r="P27" i="12"/>
  <c r="M21" i="12"/>
  <c r="M20" i="12"/>
  <c r="M19" i="12"/>
  <c r="M18" i="12"/>
  <c r="M17" i="12"/>
  <c r="M16" i="12"/>
  <c r="M23" i="12" s="1"/>
  <c r="M15" i="12"/>
  <c r="S40" i="11" l="1"/>
  <c r="R40" i="11"/>
  <c r="Q40" i="11"/>
  <c r="P40" i="11"/>
  <c r="O40" i="11"/>
  <c r="N40" i="11"/>
  <c r="M40" i="11"/>
  <c r="L40" i="11"/>
  <c r="K40" i="11"/>
  <c r="J40" i="11"/>
  <c r="I40" i="11"/>
  <c r="H40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S36" i="11"/>
  <c r="R36" i="11"/>
  <c r="Q36" i="11"/>
  <c r="P36" i="11"/>
  <c r="J36" i="11"/>
  <c r="I36" i="11"/>
  <c r="H36" i="11"/>
  <c r="S35" i="11"/>
  <c r="R35" i="11"/>
  <c r="Q35" i="11"/>
  <c r="P35" i="11"/>
  <c r="J35" i="11"/>
  <c r="I35" i="11"/>
  <c r="H35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P29" i="11"/>
  <c r="P27" i="11"/>
  <c r="M21" i="11"/>
  <c r="M20" i="11"/>
  <c r="M19" i="11"/>
  <c r="M18" i="11"/>
  <c r="M17" i="11"/>
  <c r="M16" i="11"/>
  <c r="M23" i="11" s="1"/>
  <c r="M15" i="11"/>
  <c r="S40" i="10" l="1"/>
  <c r="R40" i="10"/>
  <c r="Q40" i="10"/>
  <c r="P40" i="10"/>
  <c r="O40" i="10"/>
  <c r="N40" i="10"/>
  <c r="M40" i="10"/>
  <c r="L40" i="10"/>
  <c r="K40" i="10"/>
  <c r="J40" i="10"/>
  <c r="I40" i="10"/>
  <c r="H40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S36" i="10"/>
  <c r="R36" i="10"/>
  <c r="Q36" i="10"/>
  <c r="P36" i="10"/>
  <c r="J36" i="10"/>
  <c r="I36" i="10"/>
  <c r="H36" i="10"/>
  <c r="S35" i="10"/>
  <c r="R35" i="10"/>
  <c r="Q35" i="10"/>
  <c r="P35" i="10"/>
  <c r="J35" i="10"/>
  <c r="I35" i="10"/>
  <c r="H35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P29" i="10"/>
  <c r="P27" i="10"/>
  <c r="M21" i="10"/>
  <c r="M20" i="10"/>
  <c r="M19" i="10"/>
  <c r="M18" i="10"/>
  <c r="M17" i="10"/>
  <c r="M16" i="10"/>
  <c r="M23" i="10" s="1"/>
  <c r="M15" i="10"/>
  <c r="M15" i="9" l="1"/>
  <c r="M16" i="9"/>
  <c r="M23" i="9" s="1"/>
  <c r="M17" i="9"/>
  <c r="M18" i="9"/>
  <c r="M19" i="9"/>
  <c r="M20" i="9"/>
  <c r="M21" i="9"/>
  <c r="P27" i="9"/>
  <c r="P29" i="9"/>
  <c r="H33" i="9"/>
  <c r="I33" i="9"/>
  <c r="J33" i="9"/>
  <c r="K33" i="9"/>
  <c r="L33" i="9"/>
  <c r="M33" i="9"/>
  <c r="N33" i="9"/>
  <c r="O33" i="9"/>
  <c r="P33" i="9"/>
  <c r="Q33" i="9"/>
  <c r="R33" i="9"/>
  <c r="S33" i="9"/>
  <c r="H34" i="9"/>
  <c r="I34" i="9"/>
  <c r="J34" i="9"/>
  <c r="K34" i="9"/>
  <c r="L34" i="9"/>
  <c r="M34" i="9"/>
  <c r="N34" i="9"/>
  <c r="O34" i="9"/>
  <c r="P34" i="9"/>
  <c r="Q34" i="9"/>
  <c r="R34" i="9"/>
  <c r="S34" i="9"/>
  <c r="H35" i="9"/>
  <c r="I35" i="9"/>
  <c r="J35" i="9"/>
  <c r="P35" i="9"/>
  <c r="Q35" i="9"/>
  <c r="R35" i="9"/>
  <c r="S35" i="9"/>
  <c r="H36" i="9"/>
  <c r="I36" i="9"/>
  <c r="J36" i="9"/>
  <c r="P36" i="9"/>
  <c r="Q36" i="9"/>
  <c r="R36" i="9"/>
  <c r="S36" i="9"/>
  <c r="H37" i="9"/>
  <c r="I37" i="9"/>
  <c r="J37" i="9"/>
  <c r="K37" i="9"/>
  <c r="L37" i="9"/>
  <c r="M37" i="9"/>
  <c r="N37" i="9"/>
  <c r="O37" i="9"/>
  <c r="P37" i="9"/>
  <c r="Q37" i="9"/>
  <c r="R37" i="9"/>
  <c r="S37" i="9"/>
  <c r="H38" i="9"/>
  <c r="I38" i="9"/>
  <c r="J38" i="9"/>
  <c r="K38" i="9"/>
  <c r="L38" i="9"/>
  <c r="M38" i="9"/>
  <c r="N38" i="9"/>
  <c r="O38" i="9"/>
  <c r="P38" i="9"/>
  <c r="Q38" i="9"/>
  <c r="R38" i="9"/>
  <c r="S38" i="9"/>
  <c r="H39" i="9"/>
  <c r="I39" i="9"/>
  <c r="J39" i="9"/>
  <c r="K39" i="9"/>
  <c r="L39" i="9"/>
  <c r="M39" i="9"/>
  <c r="N39" i="9"/>
  <c r="O39" i="9"/>
  <c r="P39" i="9"/>
  <c r="Q39" i="9"/>
  <c r="R39" i="9"/>
  <c r="S39" i="9"/>
  <c r="H40" i="9"/>
  <c r="I40" i="9"/>
  <c r="J40" i="9"/>
  <c r="K40" i="9"/>
  <c r="L40" i="9"/>
  <c r="M40" i="9"/>
  <c r="N40" i="9"/>
  <c r="O40" i="9"/>
  <c r="P40" i="9"/>
  <c r="Q40" i="9"/>
  <c r="R40" i="9"/>
  <c r="S40" i="9"/>
  <c r="M15" i="8" l="1"/>
  <c r="M16" i="8"/>
  <c r="M17" i="8"/>
  <c r="M18" i="8"/>
  <c r="M19" i="8"/>
  <c r="M20" i="8"/>
  <c r="M21" i="8"/>
  <c r="M23" i="8"/>
  <c r="P27" i="8"/>
  <c r="P29" i="8"/>
  <c r="H33" i="8"/>
  <c r="I33" i="8"/>
  <c r="J33" i="8"/>
  <c r="K33" i="8"/>
  <c r="L33" i="8"/>
  <c r="M33" i="8"/>
  <c r="N33" i="8"/>
  <c r="O33" i="8"/>
  <c r="P33" i="8"/>
  <c r="Q33" i="8"/>
  <c r="R33" i="8"/>
  <c r="S33" i="8"/>
  <c r="H34" i="8"/>
  <c r="I34" i="8"/>
  <c r="J34" i="8"/>
  <c r="K34" i="8"/>
  <c r="L34" i="8"/>
  <c r="M34" i="8"/>
  <c r="N34" i="8"/>
  <c r="O34" i="8"/>
  <c r="P34" i="8"/>
  <c r="Q34" i="8"/>
  <c r="R34" i="8"/>
  <c r="S34" i="8"/>
  <c r="H35" i="8"/>
  <c r="I35" i="8"/>
  <c r="J35" i="8"/>
  <c r="P35" i="8"/>
  <c r="Q35" i="8"/>
  <c r="R35" i="8"/>
  <c r="S35" i="8"/>
  <c r="H36" i="8"/>
  <c r="I36" i="8"/>
  <c r="J36" i="8"/>
  <c r="P36" i="8"/>
  <c r="Q36" i="8"/>
  <c r="R36" i="8"/>
  <c r="S36" i="8"/>
  <c r="H37" i="8"/>
  <c r="I37" i="8"/>
  <c r="J37" i="8"/>
  <c r="K37" i="8"/>
  <c r="L37" i="8"/>
  <c r="M37" i="8"/>
  <c r="N37" i="8"/>
  <c r="O37" i="8"/>
  <c r="P37" i="8"/>
  <c r="Q37" i="8"/>
  <c r="R37" i="8"/>
  <c r="S37" i="8"/>
  <c r="H38" i="8"/>
  <c r="I38" i="8"/>
  <c r="J38" i="8"/>
  <c r="K38" i="8"/>
  <c r="L38" i="8"/>
  <c r="M38" i="8"/>
  <c r="N38" i="8"/>
  <c r="O38" i="8"/>
  <c r="P38" i="8"/>
  <c r="Q38" i="8"/>
  <c r="R38" i="8"/>
  <c r="S38" i="8"/>
  <c r="H39" i="8"/>
  <c r="I39" i="8"/>
  <c r="J39" i="8"/>
  <c r="K39" i="8"/>
  <c r="L39" i="8"/>
  <c r="M39" i="8"/>
  <c r="N39" i="8"/>
  <c r="O39" i="8"/>
  <c r="P39" i="8"/>
  <c r="Q39" i="8"/>
  <c r="R39" i="8"/>
  <c r="S39" i="8"/>
  <c r="H40" i="8"/>
  <c r="I40" i="8"/>
  <c r="J40" i="8"/>
  <c r="K40" i="8"/>
  <c r="L40" i="8"/>
  <c r="M40" i="8"/>
  <c r="N40" i="8"/>
  <c r="O40" i="8"/>
  <c r="P40" i="8"/>
  <c r="Q40" i="8"/>
  <c r="R40" i="8"/>
  <c r="S40" i="8"/>
  <c r="S40" i="7" l="1"/>
  <c r="R40" i="7"/>
  <c r="Q40" i="7"/>
  <c r="P40" i="7"/>
  <c r="O40" i="7"/>
  <c r="N40" i="7"/>
  <c r="M40" i="7"/>
  <c r="L40" i="7"/>
  <c r="K40" i="7"/>
  <c r="J40" i="7"/>
  <c r="I40" i="7"/>
  <c r="H40" i="7"/>
  <c r="S39" i="7"/>
  <c r="R39" i="7"/>
  <c r="Q39" i="7"/>
  <c r="P39" i="7"/>
  <c r="O39" i="7"/>
  <c r="N39" i="7"/>
  <c r="M39" i="7"/>
  <c r="L39" i="7"/>
  <c r="K39" i="7"/>
  <c r="J39" i="7"/>
  <c r="I39" i="7"/>
  <c r="H39" i="7"/>
  <c r="S38" i="7"/>
  <c r="R38" i="7"/>
  <c r="Q38" i="7"/>
  <c r="P38" i="7"/>
  <c r="O38" i="7"/>
  <c r="N38" i="7"/>
  <c r="M38" i="7"/>
  <c r="L38" i="7"/>
  <c r="K38" i="7"/>
  <c r="J38" i="7"/>
  <c r="I38" i="7"/>
  <c r="H38" i="7"/>
  <c r="S37" i="7"/>
  <c r="R37" i="7"/>
  <c r="Q37" i="7"/>
  <c r="P37" i="7"/>
  <c r="O37" i="7"/>
  <c r="N37" i="7"/>
  <c r="M37" i="7"/>
  <c r="L37" i="7"/>
  <c r="K37" i="7"/>
  <c r="J37" i="7"/>
  <c r="I37" i="7"/>
  <c r="H37" i="7"/>
  <c r="S36" i="7"/>
  <c r="R36" i="7"/>
  <c r="Q36" i="7"/>
  <c r="P36" i="7"/>
  <c r="J36" i="7"/>
  <c r="I36" i="7"/>
  <c r="H36" i="7"/>
  <c r="S35" i="7"/>
  <c r="R35" i="7"/>
  <c r="Q35" i="7"/>
  <c r="P35" i="7"/>
  <c r="J35" i="7"/>
  <c r="I35" i="7"/>
  <c r="H35" i="7"/>
  <c r="S34" i="7"/>
  <c r="R34" i="7"/>
  <c r="Q34" i="7"/>
  <c r="P34" i="7"/>
  <c r="O34" i="7"/>
  <c r="N34" i="7"/>
  <c r="M34" i="7"/>
  <c r="L34" i="7"/>
  <c r="K34" i="7"/>
  <c r="J34" i="7"/>
  <c r="I34" i="7"/>
  <c r="H34" i="7"/>
  <c r="S33" i="7"/>
  <c r="R33" i="7"/>
  <c r="Q33" i="7"/>
  <c r="P33" i="7"/>
  <c r="O33" i="7"/>
  <c r="N33" i="7"/>
  <c r="M33" i="7"/>
  <c r="L33" i="7"/>
  <c r="K33" i="7"/>
  <c r="J33" i="7"/>
  <c r="I33" i="7"/>
  <c r="H33" i="7"/>
  <c r="P29" i="7"/>
  <c r="P27" i="7"/>
  <c r="M21" i="7"/>
  <c r="M20" i="7"/>
  <c r="M19" i="7"/>
  <c r="M18" i="7"/>
  <c r="M17" i="7"/>
  <c r="M16" i="7"/>
  <c r="M15" i="7"/>
  <c r="M23" i="7" l="1"/>
  <c r="S40" i="5"/>
  <c r="R40" i="5"/>
  <c r="Q40" i="5"/>
  <c r="P40" i="5"/>
  <c r="O40" i="5"/>
  <c r="N40" i="5"/>
  <c r="M40" i="5"/>
  <c r="L40" i="5"/>
  <c r="K40" i="5"/>
  <c r="J40" i="5"/>
  <c r="I40" i="5"/>
  <c r="H40" i="5"/>
  <c r="S39" i="5"/>
  <c r="R39" i="5"/>
  <c r="Q39" i="5"/>
  <c r="P39" i="5"/>
  <c r="O39" i="5"/>
  <c r="N39" i="5"/>
  <c r="M39" i="5"/>
  <c r="L39" i="5"/>
  <c r="K39" i="5"/>
  <c r="J39" i="5"/>
  <c r="I39" i="5"/>
  <c r="H39" i="5"/>
  <c r="S38" i="5"/>
  <c r="R38" i="5"/>
  <c r="Q38" i="5"/>
  <c r="P38" i="5"/>
  <c r="O38" i="5"/>
  <c r="N38" i="5"/>
  <c r="M38" i="5"/>
  <c r="L38" i="5"/>
  <c r="K38" i="5"/>
  <c r="J38" i="5"/>
  <c r="I38" i="5"/>
  <c r="H38" i="5"/>
  <c r="S37" i="5"/>
  <c r="R37" i="5"/>
  <c r="Q37" i="5"/>
  <c r="P37" i="5"/>
  <c r="O37" i="5"/>
  <c r="N37" i="5"/>
  <c r="M37" i="5"/>
  <c r="L37" i="5"/>
  <c r="K37" i="5"/>
  <c r="J37" i="5"/>
  <c r="I37" i="5"/>
  <c r="H37" i="5"/>
  <c r="S36" i="5"/>
  <c r="R36" i="5"/>
  <c r="Q36" i="5"/>
  <c r="P36" i="5"/>
  <c r="J36" i="5"/>
  <c r="I36" i="5"/>
  <c r="H36" i="5"/>
  <c r="S35" i="5"/>
  <c r="R35" i="5"/>
  <c r="Q35" i="5"/>
  <c r="P35" i="5"/>
  <c r="J35" i="5"/>
  <c r="I35" i="5"/>
  <c r="H35" i="5"/>
  <c r="S34" i="5"/>
  <c r="R34" i="5"/>
  <c r="Q34" i="5"/>
  <c r="P34" i="5"/>
  <c r="O34" i="5"/>
  <c r="N34" i="5"/>
  <c r="M34" i="5"/>
  <c r="L34" i="5"/>
  <c r="K34" i="5"/>
  <c r="J34" i="5"/>
  <c r="I34" i="5"/>
  <c r="H34" i="5"/>
  <c r="S33" i="5"/>
  <c r="R33" i="5"/>
  <c r="Q33" i="5"/>
  <c r="P33" i="5"/>
  <c r="O33" i="5"/>
  <c r="N33" i="5"/>
  <c r="M33" i="5"/>
  <c r="L33" i="5"/>
  <c r="K33" i="5"/>
  <c r="J33" i="5"/>
  <c r="I33" i="5"/>
  <c r="H33" i="5"/>
  <c r="P29" i="5"/>
  <c r="P27" i="5"/>
  <c r="M21" i="5"/>
  <c r="M20" i="5"/>
  <c r="M19" i="5"/>
  <c r="M18" i="5"/>
  <c r="M17" i="5"/>
  <c r="M16" i="5"/>
  <c r="M15" i="5"/>
  <c r="M23" i="5" l="1"/>
  <c r="R39" i="4"/>
  <c r="S39" i="4"/>
  <c r="R40" i="4"/>
  <c r="S40" i="4"/>
  <c r="Q40" i="4" l="1"/>
  <c r="P40" i="4"/>
  <c r="O40" i="4"/>
  <c r="N40" i="4"/>
  <c r="M40" i="4"/>
  <c r="L40" i="4"/>
  <c r="K40" i="4"/>
  <c r="J40" i="4"/>
  <c r="I40" i="4"/>
  <c r="H40" i="4"/>
  <c r="Q39" i="4"/>
  <c r="P39" i="4"/>
  <c r="O39" i="4"/>
  <c r="N39" i="4"/>
  <c r="M39" i="4"/>
  <c r="L39" i="4"/>
  <c r="K39" i="4"/>
  <c r="J39" i="4"/>
  <c r="I39" i="4"/>
  <c r="H39" i="4"/>
  <c r="S38" i="4"/>
  <c r="R38" i="4"/>
  <c r="Q38" i="4"/>
  <c r="P38" i="4"/>
  <c r="O38" i="4"/>
  <c r="N38" i="4"/>
  <c r="M38" i="4"/>
  <c r="L38" i="4"/>
  <c r="K38" i="4"/>
  <c r="J38" i="4"/>
  <c r="I38" i="4"/>
  <c r="H38" i="4"/>
  <c r="S37" i="4"/>
  <c r="R37" i="4"/>
  <c r="Q37" i="4"/>
  <c r="P37" i="4"/>
  <c r="O37" i="4"/>
  <c r="N37" i="4"/>
  <c r="M37" i="4"/>
  <c r="L37" i="4"/>
  <c r="K37" i="4"/>
  <c r="J37" i="4"/>
  <c r="I37" i="4"/>
  <c r="H37" i="4"/>
  <c r="S36" i="4"/>
  <c r="R36" i="4"/>
  <c r="Q36" i="4"/>
  <c r="P36" i="4"/>
  <c r="J36" i="4"/>
  <c r="I36" i="4"/>
  <c r="H36" i="4"/>
  <c r="S35" i="4"/>
  <c r="R35" i="4"/>
  <c r="Q35" i="4"/>
  <c r="P35" i="4"/>
  <c r="J35" i="4"/>
  <c r="I35" i="4"/>
  <c r="H35" i="4"/>
  <c r="S34" i="4"/>
  <c r="R34" i="4"/>
  <c r="Q34" i="4"/>
  <c r="P34" i="4"/>
  <c r="O34" i="4"/>
  <c r="N34" i="4"/>
  <c r="M34" i="4"/>
  <c r="L34" i="4"/>
  <c r="K34" i="4"/>
  <c r="J34" i="4"/>
  <c r="I34" i="4"/>
  <c r="H34" i="4"/>
  <c r="S33" i="4"/>
  <c r="R33" i="4"/>
  <c r="Q33" i="4"/>
  <c r="P33" i="4"/>
  <c r="O33" i="4"/>
  <c r="N33" i="4"/>
  <c r="M33" i="4"/>
  <c r="L33" i="4"/>
  <c r="K33" i="4"/>
  <c r="J33" i="4"/>
  <c r="I33" i="4"/>
  <c r="H33" i="4"/>
  <c r="P29" i="4"/>
  <c r="P27" i="4"/>
  <c r="M21" i="4"/>
  <c r="M20" i="4"/>
  <c r="M19" i="4"/>
  <c r="M18" i="4"/>
  <c r="M17" i="4"/>
  <c r="M16" i="4"/>
  <c r="M15" i="4"/>
  <c r="M21" i="3"/>
  <c r="M23" i="4" l="1"/>
  <c r="S40" i="3"/>
  <c r="S39" i="3"/>
  <c r="R40" i="3"/>
  <c r="R39" i="3"/>
  <c r="Q40" i="3"/>
  <c r="Q39" i="3"/>
  <c r="P40" i="3"/>
  <c r="P39" i="3"/>
  <c r="O40" i="3"/>
  <c r="O39" i="3"/>
  <c r="N40" i="3"/>
  <c r="N39" i="3"/>
  <c r="M40" i="3"/>
  <c r="M39" i="3"/>
  <c r="L40" i="3"/>
  <c r="L39" i="3"/>
  <c r="K40" i="3"/>
  <c r="K39" i="3"/>
  <c r="J40" i="3"/>
  <c r="J39" i="3"/>
  <c r="I40" i="3"/>
  <c r="I39" i="3"/>
  <c r="H40" i="3"/>
  <c r="H39" i="3"/>
  <c r="S38" i="3"/>
  <c r="S37" i="3"/>
  <c r="R38" i="3"/>
  <c r="R37" i="3"/>
  <c r="Q38" i="3"/>
  <c r="Q37" i="3"/>
  <c r="P38" i="3"/>
  <c r="P37" i="3"/>
  <c r="O38" i="3"/>
  <c r="O37" i="3"/>
  <c r="N38" i="3"/>
  <c r="N37" i="3"/>
  <c r="M38" i="3"/>
  <c r="M37" i="3"/>
  <c r="L38" i="3"/>
  <c r="L37" i="3"/>
  <c r="K38" i="3"/>
  <c r="K37" i="3"/>
  <c r="J38" i="3"/>
  <c r="J37" i="3"/>
  <c r="I38" i="3"/>
  <c r="I37" i="3"/>
  <c r="H38" i="3"/>
  <c r="H37" i="3"/>
  <c r="S36" i="3"/>
  <c r="S35" i="3"/>
  <c r="R36" i="3"/>
  <c r="R35" i="3"/>
  <c r="Q36" i="3"/>
  <c r="Q35" i="3"/>
  <c r="P36" i="3"/>
  <c r="P35" i="3"/>
  <c r="J36" i="3"/>
  <c r="J35" i="3"/>
  <c r="I36" i="3"/>
  <c r="I35" i="3"/>
  <c r="H36" i="3"/>
  <c r="H35" i="3"/>
  <c r="S34" i="3"/>
  <c r="R34" i="3"/>
  <c r="Q34" i="3"/>
  <c r="P34" i="3"/>
  <c r="O34" i="3"/>
  <c r="N34" i="3"/>
  <c r="M34" i="3"/>
  <c r="L34" i="3"/>
  <c r="K34" i="3"/>
  <c r="S33" i="3"/>
  <c r="R33" i="3"/>
  <c r="Q33" i="3"/>
  <c r="P33" i="3"/>
  <c r="O33" i="3"/>
  <c r="N33" i="3"/>
  <c r="M33" i="3"/>
  <c r="L33" i="3"/>
  <c r="K33" i="3"/>
  <c r="J34" i="3"/>
  <c r="J33" i="3"/>
  <c r="I33" i="3"/>
  <c r="H34" i="3"/>
  <c r="I34" i="3"/>
  <c r="H33" i="3"/>
  <c r="P29" i="3"/>
  <c r="P27" i="3"/>
  <c r="K11" i="2"/>
  <c r="J10" i="2"/>
  <c r="J9" i="2"/>
  <c r="J8" i="2"/>
  <c r="J7" i="2"/>
  <c r="J6" i="2"/>
  <c r="J5" i="2"/>
  <c r="J11" i="2" s="1"/>
  <c r="M19" i="3" l="1"/>
  <c r="M17" i="3"/>
  <c r="M15" i="3"/>
  <c r="M20" i="3"/>
  <c r="M18" i="3"/>
  <c r="M16" i="3"/>
  <c r="M23" i="3" l="1"/>
</calcChain>
</file>

<file path=xl/sharedStrings.xml><?xml version="1.0" encoding="utf-8"?>
<sst xmlns="http://schemas.openxmlformats.org/spreadsheetml/2006/main" count="1700" uniqueCount="412">
  <si>
    <t>Samples</t>
  </si>
  <si>
    <t>Primers</t>
  </si>
  <si>
    <t>Reagents</t>
  </si>
  <si>
    <t>Program</t>
  </si>
  <si>
    <t>PCR vol</t>
  </si>
  <si>
    <t>Mmix</t>
  </si>
  <si>
    <t>forward</t>
  </si>
  <si>
    <t>reverse</t>
  </si>
  <si>
    <t>dH2O</t>
  </si>
  <si>
    <t>Per PCR</t>
  </si>
  <si>
    <t>Taqman</t>
  </si>
  <si>
    <t>probe</t>
  </si>
  <si>
    <t>Cycles</t>
  </si>
  <si>
    <t>Set up</t>
  </si>
  <si>
    <t>Results</t>
  </si>
  <si>
    <t>Real t PCR</t>
  </si>
  <si>
    <t>Total</t>
  </si>
  <si>
    <t xml:space="preserve"> </t>
  </si>
  <si>
    <t xml:space="preserve"> 1       2</t>
  </si>
  <si>
    <t xml:space="preserve"> 5        6</t>
  </si>
  <si>
    <t xml:space="preserve"> 7        8</t>
  </si>
  <si>
    <t xml:space="preserve"> 9        10</t>
  </si>
  <si>
    <t xml:space="preserve"> 11       12</t>
  </si>
  <si>
    <t xml:space="preserve"> 13     14</t>
  </si>
  <si>
    <t>17       18</t>
  </si>
  <si>
    <t xml:space="preserve"> 19     20</t>
  </si>
  <si>
    <t xml:space="preserve"> 21      22</t>
  </si>
  <si>
    <t xml:space="preserve"> 23       24</t>
  </si>
  <si>
    <t xml:space="preserve"> 25    26</t>
  </si>
  <si>
    <t xml:space="preserve">  29     30</t>
  </si>
  <si>
    <t xml:space="preserve"> 31      32</t>
  </si>
  <si>
    <t xml:space="preserve"> 33      34</t>
  </si>
  <si>
    <t xml:space="preserve">  35     36</t>
  </si>
  <si>
    <t xml:space="preserve"> 37     38</t>
  </si>
  <si>
    <t xml:space="preserve">  41     42</t>
  </si>
  <si>
    <t xml:space="preserve"> 43     44</t>
  </si>
  <si>
    <t xml:space="preserve"> 45     46</t>
  </si>
  <si>
    <t xml:space="preserve"> 47      48</t>
  </si>
  <si>
    <t>BSA</t>
  </si>
  <si>
    <t>Date:</t>
  </si>
  <si>
    <t>3       4</t>
  </si>
  <si>
    <t>27    28</t>
  </si>
  <si>
    <t>39    40</t>
  </si>
  <si>
    <t>A</t>
  </si>
  <si>
    <t>B</t>
  </si>
  <si>
    <t>C</t>
  </si>
  <si>
    <t>D</t>
  </si>
  <si>
    <t>E</t>
  </si>
  <si>
    <t>F</t>
  </si>
  <si>
    <t>G</t>
  </si>
  <si>
    <t>H</t>
  </si>
  <si>
    <t xml:space="preserve">  3       4</t>
  </si>
  <si>
    <t xml:space="preserve">  5      6</t>
  </si>
  <si>
    <t xml:space="preserve"> 7      8</t>
  </si>
  <si>
    <t xml:space="preserve">  9     10</t>
  </si>
  <si>
    <t xml:space="preserve">  11     12 </t>
  </si>
  <si>
    <t>Mmix(full)</t>
  </si>
  <si>
    <t>No. Wells/2</t>
  </si>
  <si>
    <t>NTC</t>
  </si>
  <si>
    <t>100zsp</t>
  </si>
  <si>
    <t>10zsp</t>
  </si>
  <si>
    <t>1zsp</t>
  </si>
  <si>
    <t>0.1zsp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</si>
  <si>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</si>
  <si>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</si>
  <si>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</si>
  <si>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</si>
  <si>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</si>
  <si>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</si>
  <si>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</si>
  <si>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</si>
  <si>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</si>
  <si>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</si>
  <si>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</si>
  <si>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</si>
  <si>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</si>
  <si>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</si>
  <si>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K1</t>
  </si>
  <si>
    <t>K2</t>
  </si>
  <si>
    <t>K3</t>
  </si>
  <si>
    <t>K5</t>
  </si>
  <si>
    <t>K6</t>
  </si>
  <si>
    <t>K7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</si>
  <si>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</si>
  <si>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</si>
  <si>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</si>
  <si>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</si>
  <si>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</si>
  <si>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</si>
  <si>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</si>
  <si>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</si>
  <si>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</si>
  <si>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</si>
  <si>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</si>
  <si>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</si>
  <si>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</si>
  <si>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</si>
  <si>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06/11/2018</t>
  </si>
  <si>
    <t>Bb2-D1</t>
  </si>
  <si>
    <t>Bb2-A6</t>
  </si>
  <si>
    <t>Bb2-D2</t>
  </si>
  <si>
    <t>Bb2-A7</t>
  </si>
  <si>
    <t>Bb2-D3</t>
  </si>
  <si>
    <t>Bb2-A8</t>
  </si>
  <si>
    <t>Bb2-D4</t>
  </si>
  <si>
    <t>Bb2-A9</t>
  </si>
  <si>
    <t>Bb2-D5</t>
  </si>
  <si>
    <t>Bb2-A10</t>
  </si>
  <si>
    <t>Bb2-D6</t>
  </si>
  <si>
    <t>Bb2-A11</t>
  </si>
  <si>
    <t>Bb2-D7</t>
  </si>
  <si>
    <t>Bb2-A12</t>
  </si>
  <si>
    <t>Bb2-D8</t>
  </si>
  <si>
    <t>Bb2-A13</t>
  </si>
  <si>
    <t>Bb2-D9</t>
  </si>
  <si>
    <t>Bb2-A14</t>
  </si>
  <si>
    <t>Bb2-D10</t>
  </si>
  <si>
    <t>Bb2-A15</t>
  </si>
  <si>
    <t>Bb2-D11</t>
  </si>
  <si>
    <t>Bb2-A16</t>
  </si>
  <si>
    <t>Bb2-D12</t>
  </si>
  <si>
    <t>Bb2-A17</t>
  </si>
  <si>
    <t>Bb2-D13</t>
  </si>
  <si>
    <t>Bb2-A18</t>
  </si>
  <si>
    <t>Bb2-D14</t>
  </si>
  <si>
    <t>Bb2-A19</t>
  </si>
  <si>
    <t>Bb2-D15</t>
  </si>
  <si>
    <t>Bb2-A20</t>
  </si>
  <si>
    <t>Bb2-C1</t>
  </si>
  <si>
    <t>Bb2-C2</t>
  </si>
  <si>
    <t>Bb2-C3</t>
  </si>
  <si>
    <t>Bb2-D16</t>
  </si>
  <si>
    <t>Bb2-D17</t>
  </si>
  <si>
    <t>Bb2-D18</t>
  </si>
  <si>
    <t>Bb2-D19</t>
  </si>
  <si>
    <t>Bb2-D20</t>
  </si>
  <si>
    <t>Bb2-A1</t>
  </si>
  <si>
    <t>Bb2-A2</t>
  </si>
  <si>
    <t>Bb2-A3</t>
  </si>
  <si>
    <t>Bb2-A4</t>
  </si>
  <si>
    <t>Bb2-A5</t>
  </si>
  <si>
    <t>Complete this in numerical order. You can change the grey highlighted sections.</t>
  </si>
  <si>
    <t xml:space="preserve">When you finish save the template. File name: "YYMMDD - Title" </t>
  </si>
  <si>
    <t>When you finish print the template.</t>
  </si>
  <si>
    <t>Protocol</t>
  </si>
  <si>
    <t>Assay Type</t>
  </si>
  <si>
    <t>Title:</t>
  </si>
  <si>
    <t>Plate size</t>
  </si>
  <si>
    <t>96-well</t>
  </si>
  <si>
    <t>Setup:</t>
  </si>
  <si>
    <t>How many samples?</t>
  </si>
  <si>
    <t xml:space="preserve">* if statement here needs editting </t>
  </si>
  <si>
    <t>Program:</t>
  </si>
  <si>
    <t>How many replicates?</t>
  </si>
  <si>
    <t>Sample</t>
  </si>
  <si>
    <t>Dilution</t>
  </si>
  <si>
    <t>How much contingency do you want?</t>
  </si>
  <si>
    <t>How much volume per reaction?</t>
  </si>
  <si>
    <t>Recipe</t>
  </si>
  <si>
    <t>Stock</t>
  </si>
  <si>
    <t>Aliquot #</t>
  </si>
  <si>
    <t>Conc.</t>
  </si>
  <si>
    <t>x1</t>
  </si>
  <si>
    <t>2X</t>
  </si>
  <si>
    <t>1X</t>
  </si>
  <si>
    <t>Fwd Primer</t>
  </si>
  <si>
    <t>10 µM</t>
  </si>
  <si>
    <t>0.4 µM</t>
  </si>
  <si>
    <t>Rev Primer</t>
  </si>
  <si>
    <t>Probe</t>
  </si>
  <si>
    <t>100 µM</t>
  </si>
  <si>
    <t>0.1 µM</t>
  </si>
  <si>
    <t>HPLC H2O</t>
  </si>
  <si>
    <t>NA</t>
  </si>
  <si>
    <t>DNA</t>
  </si>
  <si>
    <t>1:10</t>
  </si>
  <si>
    <t>µL</t>
  </si>
  <si>
    <t>Initial denaturation</t>
  </si>
  <si>
    <t>50°C for 2 min, 95°C for 10 min</t>
  </si>
  <si>
    <t xml:space="preserve">Probe </t>
  </si>
  <si>
    <t>x55</t>
  </si>
  <si>
    <t>Reporter</t>
  </si>
  <si>
    <t>Denaturation</t>
  </si>
  <si>
    <t>95°C for 15 sec</t>
  </si>
  <si>
    <t xml:space="preserve">Quencher </t>
  </si>
  <si>
    <t>MGB-NFQ</t>
  </si>
  <si>
    <t>Annealing</t>
  </si>
  <si>
    <t>60°C for 30 sec</t>
  </si>
  <si>
    <t xml:space="preserve">Sequence 5' &gt; 3' </t>
  </si>
  <si>
    <t>Bd qPCR mastermix recipe generator</t>
  </si>
  <si>
    <t>S100</t>
  </si>
  <si>
    <t>S10</t>
  </si>
  <si>
    <t>S1</t>
  </si>
  <si>
    <t>S0.1</t>
  </si>
  <si>
    <t>Species</t>
  </si>
  <si>
    <t>ID</t>
  </si>
  <si>
    <t>K8</t>
  </si>
  <si>
    <t>K9</t>
  </si>
  <si>
    <t>K10</t>
  </si>
  <si>
    <t>K11</t>
  </si>
  <si>
    <t>K12</t>
  </si>
  <si>
    <t>K13</t>
  </si>
  <si>
    <t>K14</t>
  </si>
  <si>
    <t>Ex Neg</t>
  </si>
  <si>
    <t>Prepman_M_Am4_MKJ</t>
  </si>
  <si>
    <t>7th January 2019</t>
  </si>
  <si>
    <t>Am</t>
  </si>
  <si>
    <t>Bb1</t>
  </si>
  <si>
    <t>Bb2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</si>
  <si>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</si>
  <si>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</si>
  <si>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</si>
  <si>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</si>
  <si>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</si>
  <si>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</si>
  <si>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</si>
  <si>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</si>
  <si>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</si>
  <si>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</si>
  <si>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</si>
  <si>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</si>
  <si>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</si>
  <si>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</si>
  <si>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</si>
  <si>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</si>
  <si>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</si>
  <si>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</si>
  <si>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</si>
  <si>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</si>
  <si>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B1</t>
  </si>
  <si>
    <t>B2</t>
  </si>
  <si>
    <t>B3</t>
  </si>
  <si>
    <t>B4</t>
  </si>
  <si>
    <t>B5</t>
  </si>
  <si>
    <t>B6</t>
  </si>
  <si>
    <t>B7</t>
  </si>
  <si>
    <t>B8</t>
  </si>
  <si>
    <t>B2.16</t>
  </si>
  <si>
    <t>B2.17</t>
  </si>
  <si>
    <t>???th January 2019</t>
  </si>
  <si>
    <t>Alpine newt</t>
  </si>
  <si>
    <t>Lea 588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</si>
  <si>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</si>
  <si>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</si>
  <si>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</si>
  <si>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</si>
  <si>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</si>
  <si>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</si>
  <si>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</si>
  <si>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</si>
  <si>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</si>
  <si>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</si>
  <si>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B2.13</t>
  </si>
  <si>
    <t>B19</t>
  </si>
  <si>
    <t>B20</t>
  </si>
  <si>
    <t>RACE</t>
  </si>
  <si>
    <t>B2.18</t>
  </si>
  <si>
    <t>B2.19</t>
  </si>
  <si>
    <t>B2.20</t>
  </si>
  <si>
    <t>need to dilute</t>
  </si>
  <si>
    <t>E1.4</t>
  </si>
  <si>
    <t>E1.12</t>
  </si>
  <si>
    <t>E1.14</t>
  </si>
  <si>
    <t>E1.20</t>
  </si>
  <si>
    <t>C1.5</t>
  </si>
  <si>
    <t>C1.18</t>
  </si>
  <si>
    <t>C2.7</t>
  </si>
  <si>
    <t>C2.8</t>
  </si>
  <si>
    <t>C2.13</t>
  </si>
  <si>
    <t>C2.14</t>
  </si>
  <si>
    <t>C2.17</t>
  </si>
  <si>
    <t>E2.1</t>
  </si>
  <si>
    <t>E2.5</t>
  </si>
  <si>
    <t>E2.6</t>
  </si>
  <si>
    <t>E2.9</t>
  </si>
  <si>
    <t>E2.10</t>
  </si>
  <si>
    <t>K4</t>
  </si>
  <si>
    <t>N5</t>
  </si>
  <si>
    <t>N6</t>
  </si>
  <si>
    <t>N11</t>
  </si>
  <si>
    <t>N12</t>
  </si>
  <si>
    <t>H4</t>
  </si>
  <si>
    <t>H8</t>
  </si>
  <si>
    <t>H9</t>
  </si>
  <si>
    <t>Q14</t>
  </si>
  <si>
    <t>RE-RUN</t>
  </si>
  <si>
    <t>T3</t>
  </si>
  <si>
    <t>C2.2</t>
  </si>
  <si>
    <t>Ex.NEG</t>
  </si>
  <si>
    <t>25:75</t>
  </si>
  <si>
    <t>WS-0.1-R2</t>
  </si>
  <si>
    <t>EMA-0.1-R2</t>
  </si>
  <si>
    <t>WS-0.1-R1</t>
  </si>
  <si>
    <t>EMA-0.1-R1</t>
  </si>
  <si>
    <t>75:25</t>
  </si>
  <si>
    <t>WS-0.1-R3</t>
  </si>
  <si>
    <t>EMA-0.1-R3</t>
  </si>
  <si>
    <t>100:0</t>
  </si>
  <si>
    <t>WS-1-R2</t>
  </si>
  <si>
    <t>EMA-1-R2</t>
  </si>
  <si>
    <t>WS-1-R1</t>
  </si>
  <si>
    <t>EMA-1-R1</t>
  </si>
  <si>
    <t>WS-100-R2</t>
  </si>
  <si>
    <t>EMA-100-R2</t>
  </si>
  <si>
    <t>WS-100-R1</t>
  </si>
  <si>
    <t>EMA-100-R1</t>
  </si>
  <si>
    <t>Live/Dead ratio</t>
  </si>
  <si>
    <t>BEA</t>
  </si>
  <si>
    <t>Prepman_EMA_trial</t>
  </si>
  <si>
    <t xml:space="preserve">ITS </t>
  </si>
  <si>
    <t xml:space="preserve">EMA + Prepman </t>
  </si>
  <si>
    <t>D2.20</t>
  </si>
  <si>
    <t>WS</t>
  </si>
  <si>
    <t>D2.19</t>
  </si>
  <si>
    <t>D2.18</t>
  </si>
  <si>
    <t>D2.17</t>
  </si>
  <si>
    <t>D2.16</t>
  </si>
  <si>
    <t>D2.15</t>
  </si>
  <si>
    <t>D2.14</t>
  </si>
  <si>
    <t>D2.13</t>
  </si>
  <si>
    <t>D2.12</t>
  </si>
  <si>
    <t>D2.11</t>
  </si>
  <si>
    <t>D2.10</t>
  </si>
  <si>
    <t>D2.9</t>
  </si>
  <si>
    <t>D2.8</t>
  </si>
  <si>
    <t>D2.7</t>
  </si>
  <si>
    <t>D2.6</t>
  </si>
  <si>
    <t>D2.5</t>
  </si>
  <si>
    <t>D2.4</t>
  </si>
  <si>
    <t>D2.3</t>
  </si>
  <si>
    <t>D2.2</t>
  </si>
  <si>
    <t>D2.1</t>
  </si>
  <si>
    <t>EMA</t>
  </si>
  <si>
    <t>Prepman-EMA-Bb2_D</t>
  </si>
  <si>
    <t>Prepman + EMA</t>
  </si>
  <si>
    <t>N3</t>
  </si>
  <si>
    <t>N1</t>
  </si>
  <si>
    <t>N2</t>
  </si>
  <si>
    <t>Am4</t>
  </si>
  <si>
    <t>R14</t>
  </si>
  <si>
    <t>Rt3</t>
  </si>
  <si>
    <t>Q4</t>
  </si>
  <si>
    <t>Q8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</si>
  <si>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</si>
  <si>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</si>
  <si>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</si>
  <si>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</si>
  <si>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</si>
  <si>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</si>
  <si>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</si>
  <si>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</si>
  <si>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</si>
  <si>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G14</t>
  </si>
  <si>
    <t>G17</t>
  </si>
  <si>
    <t>G19</t>
  </si>
  <si>
    <t>G20</t>
  </si>
  <si>
    <t>G21</t>
  </si>
  <si>
    <t>R2</t>
  </si>
  <si>
    <t>R3</t>
  </si>
  <si>
    <t>T15</t>
  </si>
  <si>
    <t>Prepman-EMA-Am4&amp;5</t>
  </si>
  <si>
    <t>A1.1</t>
  </si>
  <si>
    <t>A1.3</t>
  </si>
  <si>
    <t>A1.5</t>
  </si>
  <si>
    <t>A1.6</t>
  </si>
  <si>
    <t>D1.1</t>
  </si>
  <si>
    <t>D1.2</t>
  </si>
  <si>
    <t>D1.3</t>
  </si>
  <si>
    <t>D1.4</t>
  </si>
  <si>
    <t>D1.5</t>
  </si>
  <si>
    <t>D1.6</t>
  </si>
  <si>
    <t>T12</t>
  </si>
  <si>
    <t>Q13</t>
  </si>
  <si>
    <t>Q6</t>
  </si>
  <si>
    <t>Standards</t>
  </si>
  <si>
    <t>Date made</t>
  </si>
  <si>
    <t>D1.7</t>
  </si>
  <si>
    <t>D1.8</t>
  </si>
  <si>
    <t>D1.9</t>
  </si>
  <si>
    <t>D1.10</t>
  </si>
  <si>
    <t>D1.11</t>
  </si>
  <si>
    <t>D1.12</t>
  </si>
  <si>
    <t>D1.13</t>
  </si>
  <si>
    <t>D1.14</t>
  </si>
  <si>
    <t>D1.15</t>
  </si>
  <si>
    <t>A1.4</t>
  </si>
  <si>
    <t>Batch no.</t>
  </si>
  <si>
    <t xml:space="preserve">Freeze/thaw </t>
  </si>
  <si>
    <t>1st</t>
  </si>
  <si>
    <t>Prepman-EMA-Bb1</t>
  </si>
  <si>
    <t>Y</t>
  </si>
  <si>
    <t xml:space="preserve"> S0.1 one well flagged</t>
  </si>
  <si>
    <t>Prepman_M_Bb1Rt3_DQR</t>
  </si>
  <si>
    <t>N</t>
  </si>
  <si>
    <t>Prepman_M_Rt3Bb2Am4_TBGH</t>
  </si>
  <si>
    <t>Prepman_M_Bb2_AD&amp;C</t>
  </si>
  <si>
    <t xml:space="preserve"> S0.1 both wells flagged</t>
  </si>
  <si>
    <t>Prepman_M_Am4Rt3_GQR</t>
  </si>
  <si>
    <t>Re-run?</t>
  </si>
  <si>
    <t>Error notes</t>
  </si>
  <si>
    <t>ERRORs?</t>
  </si>
  <si>
    <t xml:space="preserve">Ct values </t>
  </si>
  <si>
    <t>Eff%</t>
  </si>
  <si>
    <t>Slope Standards</t>
  </si>
  <si>
    <t>R2 Standards</t>
  </si>
  <si>
    <t>Date run</t>
  </si>
  <si>
    <t>qPCR PLATE</t>
  </si>
  <si>
    <t>MY TASKS</t>
  </si>
  <si>
    <t>35-36</t>
  </si>
  <si>
    <t xml:space="preserve">Standards Ct values </t>
  </si>
  <si>
    <t>&gt;0.95</t>
  </si>
  <si>
    <t>COINFECTION 2018 - qPCR PLATE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</si>
</sst>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10"/>
      <name val="Arial"/>
      <family val="2"/>
    </font>
    <font>
      <b/>
      <sz val="18"/>
      <name val="Courier New"/>
      <family val="1"/>
    </font>
    <font>
      <b/>
      <sz val="14"/>
      <name val="Courier New"/>
      <family val="1"/>
    </font>
    <font>
      <b/>
      <sz val="10"/>
      <name val="Courier New"/>
      <family val="1"/>
    </font>
    <font>
      <b/>
      <sz val="10"/>
      <color rgb="FFFF0000"/>
      <name val="Courier New"/>
      <family val="1"/>
    </font>
    <font>
      <sz val="10"/>
      <name val="Courier New"/>
      <family val="1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b/>
      <u/>
      <sz val="12"/>
      <name val="Courier New"/>
      <family val="1"/>
    </font>
    <font>
      <sz val="8"/>
      <name val="Arial"/>
      <family val="2"/>
    </font>
    <font>
      <sz val="12"/>
      <name val="Helvetica"/>
      <family val="2"/>
    </font>
    <font>
      <sz val="10"/>
      <color theme="1"/>
      <name val="Courier New"/>
      <family val="1"/>
    </font>
    <font>
      <sz val="11"/>
      <color theme="1"/>
      <name val="Calibri"/>
      <family val="2"/>
      <scheme val="minor"/>
    </font>
    <font>
      <b/>
      <sz val="12"/>
      <color theme="4" tint="-0.499984740745262"/>
      <name val="Cambria"/>
      <family val="3"/>
      <scheme val="major"/>
    </font>
    <font>
      <b/>
      <sz val="12"/>
      <color theme="9" tint="0.39997558519241921"/>
      <name val="Cambria"/>
      <family val="3"/>
      <scheme val="major"/>
    </font>
    <font>
      <sz val="12"/>
      <color theme="1"/>
      <name val="Times"/>
      <family val="1"/>
    </font>
    <font>
      <b/>
      <sz val="16"/>
      <color theme="2" tint="-0.749961851863155"/>
      <name val="Cambria"/>
      <family val="3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63377788628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indexed="64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/>
      <right style="thin">
        <color indexed="64"/>
      </right>
      <top style="dotted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indexed="64"/>
      </left>
      <right style="thin">
        <color rgb="FF000000"/>
      </right>
      <top/>
      <bottom style="dotted">
        <color rgb="FF000000"/>
      </bottom>
      <diagonal/>
    </border>
    <border>
      <left style="thin">
        <color indexed="64"/>
      </left>
      <right style="thin">
        <color indexed="64"/>
      </right>
      <top/>
      <bottom style="dotted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15" fillId="0" borderId="0">
      <alignment horizontal="left" vertical="center"/>
    </xf>
    <xf numFmtId="0" fontId="15" fillId="0" borderId="0">
      <alignment horizontal="left" vertical="center" wrapText="1"/>
    </xf>
    <xf numFmtId="0" fontId="16" fillId="0" borderId="41" applyNumberFormat="0" applyFill="0" applyProtection="0">
      <alignment horizontal="left" vertical="center"/>
    </xf>
    <xf numFmtId="0" fontId="19" fillId="7" borderId="0" applyNumberFormat="0" applyBorder="0" applyProtection="0">
      <alignment horizontal="left" wrapText="1"/>
    </xf>
  </cellStyleXfs>
  <cellXfs count="2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4" xfId="0" applyBorder="1"/>
    <xf numFmtId="49" fontId="0" fillId="0" borderId="1" xfId="0" applyNumberFormat="1" applyBorder="1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0" fillId="0" borderId="0" xfId="0" applyBorder="1" applyAlignment="1">
      <alignment horizontal="right"/>
    </xf>
    <xf numFmtId="49" fontId="0" fillId="0" borderId="0" xfId="0" applyNumberFormat="1" applyBorder="1"/>
    <xf numFmtId="0" fontId="0" fillId="2" borderId="1" xfId="0" applyFill="1" applyBorder="1"/>
    <xf numFmtId="0" fontId="0" fillId="0" borderId="5" xfId="0" applyBorder="1" applyAlignment="1">
      <alignment horizontal="center"/>
    </xf>
    <xf numFmtId="0" fontId="0" fillId="2" borderId="4" xfId="0" applyFill="1" applyBorder="1"/>
    <xf numFmtId="0" fontId="0" fillId="0" borderId="6" xfId="0" applyBorder="1" applyAlignment="1"/>
    <xf numFmtId="0" fontId="0" fillId="0" borderId="7" xfId="0" applyBorder="1"/>
    <xf numFmtId="0" fontId="0" fillId="0" borderId="8" xfId="0" applyBorder="1"/>
    <xf numFmtId="49" fontId="0" fillId="0" borderId="1" xfId="0" applyNumberFormat="1" applyFill="1" applyBorder="1"/>
    <xf numFmtId="0" fontId="0" fillId="0" borderId="1" xfId="0" applyFill="1" applyBorder="1"/>
    <xf numFmtId="0" fontId="3" fillId="0" borderId="1" xfId="0" applyFont="1" applyBorder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14" xfId="0" applyFont="1" applyBorder="1" applyAlignment="1">
      <alignment horizontal="left"/>
    </xf>
    <xf numFmtId="0" fontId="0" fillId="0" borderId="0" xfId="0" applyFont="1" applyAlignment="1"/>
    <xf numFmtId="0" fontId="8" fillId="0" borderId="18" xfId="0" applyFont="1" applyBorder="1" applyAlignment="1">
      <alignment horizontal="left"/>
    </xf>
    <xf numFmtId="0" fontId="9" fillId="0" borderId="0" xfId="0" applyFont="1" applyAlignment="1"/>
    <xf numFmtId="0" fontId="6" fillId="0" borderId="19" xfId="0" applyFont="1" applyBorder="1" applyAlignment="1"/>
    <xf numFmtId="0" fontId="6" fillId="0" borderId="16" xfId="0" applyFont="1" applyBorder="1" applyAlignment="1"/>
    <xf numFmtId="0" fontId="6" fillId="0" borderId="15" xfId="0" applyFont="1" applyBorder="1" applyAlignment="1">
      <alignment horizontal="center"/>
    </xf>
    <xf numFmtId="0" fontId="8" fillId="3" borderId="18" xfId="0" applyFont="1" applyFill="1" applyBorder="1" applyAlignment="1">
      <alignment horizontal="left"/>
    </xf>
    <xf numFmtId="0" fontId="8" fillId="3" borderId="21" xfId="0" applyFont="1" applyFill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3" fillId="0" borderId="18" xfId="0" applyFont="1" applyBorder="1"/>
    <xf numFmtId="0" fontId="3" fillId="0" borderId="18" xfId="0" applyFont="1" applyBorder="1" applyAlignment="1">
      <alignment horizontal="left"/>
    </xf>
    <xf numFmtId="0" fontId="10" fillId="0" borderId="0" xfId="0" applyFont="1" applyAlignment="1"/>
    <xf numFmtId="0" fontId="6" fillId="4" borderId="18" xfId="0" applyFont="1" applyFill="1" applyBorder="1" applyAlignment="1">
      <alignment horizontal="left"/>
    </xf>
    <xf numFmtId="0" fontId="8" fillId="4" borderId="18" xfId="0" applyFont="1" applyFill="1" applyBorder="1" applyAlignment="1">
      <alignment horizontal="left"/>
    </xf>
    <xf numFmtId="0" fontId="8" fillId="0" borderId="18" xfId="0" applyFont="1" applyBorder="1" applyAlignment="1"/>
    <xf numFmtId="0" fontId="6" fillId="0" borderId="22" xfId="0" applyFont="1" applyBorder="1" applyAlignment="1">
      <alignment horizontal="left"/>
    </xf>
    <xf numFmtId="0" fontId="3" fillId="0" borderId="22" xfId="0" applyFont="1" applyBorder="1" applyAlignment="1"/>
    <xf numFmtId="0" fontId="3" fillId="0" borderId="22" xfId="0" applyFont="1" applyBorder="1" applyAlignment="1">
      <alignment horizontal="left"/>
    </xf>
    <xf numFmtId="0" fontId="6" fillId="0" borderId="22" xfId="0" applyFont="1" applyBorder="1" applyAlignment="1">
      <alignment horizontal="right"/>
    </xf>
    <xf numFmtId="0" fontId="6" fillId="0" borderId="0" xfId="0" applyFont="1" applyAlignment="1"/>
    <xf numFmtId="0" fontId="8" fillId="0" borderId="0" xfId="0" applyFont="1" applyAlignment="1">
      <alignment horizontal="left"/>
    </xf>
    <xf numFmtId="2" fontId="8" fillId="0" borderId="0" xfId="0" applyNumberFormat="1" applyFont="1" applyAlignment="1">
      <alignment horizontal="left"/>
    </xf>
    <xf numFmtId="0" fontId="11" fillId="0" borderId="0" xfId="0" applyFont="1" applyAlignment="1"/>
    <xf numFmtId="0" fontId="12" fillId="0" borderId="0" xfId="0" applyFont="1"/>
    <xf numFmtId="0" fontId="13" fillId="0" borderId="0" xfId="0" applyFont="1"/>
    <xf numFmtId="0" fontId="6" fillId="0" borderId="0" xfId="0" applyFont="1" applyAlignment="1">
      <alignment horizontal="center"/>
    </xf>
    <xf numFmtId="0" fontId="8" fillId="5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8" fillId="0" borderId="23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0" fillId="0" borderId="24" xfId="0" applyBorder="1"/>
    <xf numFmtId="0" fontId="6" fillId="0" borderId="25" xfId="0" applyFont="1" applyBorder="1" applyAlignment="1"/>
    <xf numFmtId="0" fontId="8" fillId="0" borderId="2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3" borderId="27" xfId="0" applyFont="1" applyFill="1" applyBorder="1" applyAlignment="1">
      <alignment horizontal="left"/>
    </xf>
    <xf numFmtId="0" fontId="8" fillId="4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8" fillId="3" borderId="20" xfId="0" applyFont="1" applyFill="1" applyBorder="1" applyAlignment="1">
      <alignment horizontal="center"/>
    </xf>
    <xf numFmtId="0" fontId="8" fillId="3" borderId="28" xfId="0" applyFont="1" applyFill="1" applyBorder="1" applyAlignment="1">
      <alignment horizontal="center"/>
    </xf>
    <xf numFmtId="9" fontId="8" fillId="0" borderId="18" xfId="0" applyNumberFormat="1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0" fillId="0" borderId="0" xfId="0" applyFont="1" applyAlignment="1"/>
    <xf numFmtId="0" fontId="8" fillId="3" borderId="21" xfId="0" applyFont="1" applyFill="1" applyBorder="1" applyAlignment="1">
      <alignment horizontal="center"/>
    </xf>
    <xf numFmtId="0" fontId="8" fillId="3" borderId="27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/>
    <xf numFmtId="0" fontId="8" fillId="3" borderId="21" xfId="0" applyFont="1" applyFill="1" applyBorder="1" applyAlignment="1"/>
    <xf numFmtId="0" fontId="8" fillId="3" borderId="30" xfId="0" applyFont="1" applyFill="1" applyBorder="1" applyAlignment="1"/>
    <xf numFmtId="0" fontId="8" fillId="3" borderId="30" xfId="0" applyFont="1" applyFill="1" applyBorder="1" applyAlignment="1">
      <alignment horizontal="center"/>
    </xf>
    <xf numFmtId="0" fontId="8" fillId="3" borderId="29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3" fillId="0" borderId="0" xfId="1"/>
    <xf numFmtId="49" fontId="3" fillId="0" borderId="0" xfId="1" applyNumberFormat="1"/>
    <xf numFmtId="0" fontId="3" fillId="0" borderId="0" xfId="1" applyAlignment="1">
      <alignment horizontal="center"/>
    </xf>
    <xf numFmtId="49" fontId="15" fillId="0" borderId="0" xfId="2" applyNumberFormat="1">
      <alignment horizontal="left" vertical="center"/>
    </xf>
    <xf numFmtId="0" fontId="15" fillId="0" borderId="0" xfId="2">
      <alignment horizontal="left" vertical="center"/>
    </xf>
    <xf numFmtId="49" fontId="8" fillId="3" borderId="28" xfId="1" applyNumberFormat="1" applyFont="1" applyFill="1" applyBorder="1" applyAlignment="1">
      <alignment horizontal="center"/>
    </xf>
    <xf numFmtId="0" fontId="8" fillId="3" borderId="32" xfId="1" applyFont="1" applyFill="1" applyBorder="1" applyAlignment="1">
      <alignment horizontal="center"/>
    </xf>
    <xf numFmtId="0" fontId="8" fillId="0" borderId="6" xfId="1" applyFont="1" applyBorder="1" applyAlignment="1">
      <alignment horizontal="center"/>
    </xf>
    <xf numFmtId="0" fontId="8" fillId="0" borderId="7" xfId="1" applyFont="1" applyBorder="1" applyAlignment="1">
      <alignment horizontal="center"/>
    </xf>
    <xf numFmtId="49" fontId="8" fillId="3" borderId="21" xfId="1" applyNumberFormat="1" applyFont="1" applyFill="1" applyBorder="1" applyAlignment="1">
      <alignment horizontal="left"/>
    </xf>
    <xf numFmtId="0" fontId="8" fillId="0" borderId="33" xfId="1" applyFont="1" applyBorder="1" applyAlignment="1">
      <alignment horizontal="center"/>
    </xf>
    <xf numFmtId="0" fontId="8" fillId="0" borderId="26" xfId="1" applyFont="1" applyBorder="1" applyAlignment="1">
      <alignment horizontal="center"/>
    </xf>
    <xf numFmtId="0" fontId="8" fillId="0" borderId="23" xfId="1" applyFont="1" applyBorder="1" applyAlignment="1">
      <alignment horizontal="center"/>
    </xf>
    <xf numFmtId="0" fontId="3" fillId="0" borderId="0" xfId="1" applyAlignment="1">
      <alignment horizontal="left"/>
    </xf>
    <xf numFmtId="0" fontId="14" fillId="5" borderId="0" xfId="1" applyFont="1" applyFill="1" applyAlignment="1">
      <alignment horizontal="center"/>
    </xf>
    <xf numFmtId="0" fontId="14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8" fillId="5" borderId="0" xfId="1" applyFont="1" applyFill="1" applyAlignment="1">
      <alignment horizontal="center"/>
    </xf>
    <xf numFmtId="0" fontId="8" fillId="6" borderId="0" xfId="1" applyFont="1" applyFill="1" applyAlignment="1">
      <alignment horizontal="center"/>
    </xf>
    <xf numFmtId="0" fontId="8" fillId="0" borderId="0" xfId="1" applyFont="1" applyAlignment="1">
      <alignment horizontal="center"/>
    </xf>
    <xf numFmtId="0" fontId="13" fillId="0" borderId="0" xfId="1" applyFont="1"/>
    <xf numFmtId="0" fontId="8" fillId="4" borderId="0" xfId="1" applyFont="1" applyFill="1" applyAlignment="1">
      <alignment horizontal="left"/>
    </xf>
    <xf numFmtId="0" fontId="6" fillId="0" borderId="0" xfId="1" applyFont="1" applyAlignment="1">
      <alignment horizontal="center"/>
    </xf>
    <xf numFmtId="0" fontId="12" fillId="0" borderId="0" xfId="1" applyFont="1"/>
    <xf numFmtId="0" fontId="11" fillId="0" borderId="0" xfId="1" applyFont="1"/>
    <xf numFmtId="2" fontId="8" fillId="0" borderId="0" xfId="1" applyNumberFormat="1" applyFont="1" applyAlignment="1">
      <alignment horizontal="left"/>
    </xf>
    <xf numFmtId="0" fontId="8" fillId="0" borderId="0" xfId="1" applyFont="1" applyAlignment="1">
      <alignment horizontal="left"/>
    </xf>
    <xf numFmtId="0" fontId="6" fillId="0" borderId="0" xfId="1" applyFont="1"/>
    <xf numFmtId="0" fontId="6" fillId="0" borderId="22" xfId="1" applyFont="1" applyBorder="1" applyAlignment="1">
      <alignment horizontal="right"/>
    </xf>
    <xf numFmtId="0" fontId="3" fillId="0" borderId="22" xfId="1" applyBorder="1"/>
    <xf numFmtId="0" fontId="3" fillId="0" borderId="22" xfId="1" applyBorder="1" applyAlignment="1">
      <alignment horizontal="left"/>
    </xf>
    <xf numFmtId="0" fontId="6" fillId="0" borderId="22" xfId="1" applyFont="1" applyBorder="1" applyAlignment="1">
      <alignment horizontal="left"/>
    </xf>
    <xf numFmtId="0" fontId="8" fillId="0" borderId="18" xfId="1" applyFont="1" applyBorder="1" applyAlignment="1">
      <alignment horizontal="left"/>
    </xf>
    <xf numFmtId="0" fontId="8" fillId="0" borderId="18" xfId="1" applyFont="1" applyBorder="1"/>
    <xf numFmtId="0" fontId="7" fillId="0" borderId="0" xfId="1" applyFont="1" applyAlignment="1">
      <alignment horizontal="left"/>
    </xf>
    <xf numFmtId="0" fontId="8" fillId="4" borderId="18" xfId="1" applyFont="1" applyFill="1" applyBorder="1" applyAlignment="1">
      <alignment horizontal="left"/>
    </xf>
    <xf numFmtId="0" fontId="8" fillId="3" borderId="18" xfId="1" applyFont="1" applyFill="1" applyBorder="1" applyAlignment="1">
      <alignment horizontal="left"/>
    </xf>
    <xf numFmtId="9" fontId="8" fillId="0" borderId="18" xfId="1" applyNumberFormat="1" applyFont="1" applyBorder="1" applyAlignment="1">
      <alignment horizontal="center"/>
    </xf>
    <xf numFmtId="0" fontId="6" fillId="4" borderId="18" xfId="1" applyFont="1" applyFill="1" applyBorder="1" applyAlignment="1">
      <alignment horizontal="left"/>
    </xf>
    <xf numFmtId="0" fontId="6" fillId="0" borderId="18" xfId="1" applyFont="1" applyBorder="1" applyAlignment="1">
      <alignment horizontal="left"/>
    </xf>
    <xf numFmtId="0" fontId="10" fillId="0" borderId="0" xfId="1" applyFont="1"/>
    <xf numFmtId="0" fontId="3" fillId="0" borderId="18" xfId="1" applyBorder="1" applyAlignment="1">
      <alignment horizontal="left"/>
    </xf>
    <xf numFmtId="0" fontId="3" fillId="0" borderId="18" xfId="1" applyBorder="1"/>
    <xf numFmtId="0" fontId="8" fillId="3" borderId="34" xfId="1" applyFont="1" applyFill="1" applyBorder="1" applyAlignment="1">
      <alignment horizontal="center"/>
    </xf>
    <xf numFmtId="49" fontId="6" fillId="0" borderId="16" xfId="1" applyNumberFormat="1" applyFont="1" applyBorder="1"/>
    <xf numFmtId="0" fontId="6" fillId="0" borderId="11" xfId="1" applyFont="1" applyBorder="1" applyAlignment="1">
      <alignment horizontal="center"/>
    </xf>
    <xf numFmtId="0" fontId="6" fillId="0" borderId="35" xfId="1" applyFont="1" applyBorder="1"/>
    <xf numFmtId="0" fontId="6" fillId="0" borderId="19" xfId="1" applyFont="1" applyBorder="1"/>
    <xf numFmtId="0" fontId="3" fillId="0" borderId="0" xfId="1"/>
    <xf numFmtId="0" fontId="6" fillId="0" borderId="14" xfId="1" applyFont="1" applyBorder="1" applyAlignment="1">
      <alignment horizontal="left"/>
    </xf>
    <xf numFmtId="0" fontId="9" fillId="0" borderId="0" xfId="1" applyFont="1"/>
    <xf numFmtId="0" fontId="3" fillId="0" borderId="0" xfId="1"/>
    <xf numFmtId="0" fontId="6" fillId="0" borderId="0" xfId="1" applyFont="1" applyAlignment="1">
      <alignment horizontal="center"/>
    </xf>
    <xf numFmtId="20" fontId="8" fillId="3" borderId="31" xfId="1" applyNumberFormat="1" applyFont="1" applyFill="1" applyBorder="1" applyAlignment="1">
      <alignment horizontal="left"/>
    </xf>
    <xf numFmtId="0" fontId="8" fillId="3" borderId="36" xfId="1" applyFont="1" applyFill="1" applyBorder="1" applyAlignment="1">
      <alignment horizontal="left"/>
    </xf>
    <xf numFmtId="0" fontId="8" fillId="3" borderId="31" xfId="1" applyFont="1" applyFill="1" applyBorder="1" applyAlignment="1">
      <alignment horizontal="left"/>
    </xf>
    <xf numFmtId="0" fontId="8" fillId="0" borderId="24" xfId="1" applyFont="1" applyBorder="1" applyAlignment="1">
      <alignment horizontal="center"/>
    </xf>
    <xf numFmtId="0" fontId="8" fillId="3" borderId="29" xfId="1" applyFont="1" applyFill="1" applyBorder="1" applyAlignment="1">
      <alignment horizontal="left"/>
    </xf>
    <xf numFmtId="0" fontId="8" fillId="3" borderId="21" xfId="1" applyFont="1" applyFill="1" applyBorder="1" applyAlignment="1">
      <alignment horizontal="left"/>
    </xf>
    <xf numFmtId="0" fontId="6" fillId="0" borderId="16" xfId="1" applyFont="1" applyBorder="1"/>
    <xf numFmtId="0" fontId="6" fillId="0" borderId="15" xfId="1" applyFont="1" applyBorder="1" applyAlignment="1">
      <alignment horizontal="center"/>
    </xf>
    <xf numFmtId="0" fontId="6" fillId="0" borderId="25" xfId="1" applyFont="1" applyBorder="1"/>
    <xf numFmtId="0" fontId="6" fillId="0" borderId="0" xfId="1" applyFont="1" applyAlignment="1">
      <alignment horizontal="center"/>
    </xf>
    <xf numFmtId="0" fontId="3" fillId="0" borderId="0" xfId="1"/>
    <xf numFmtId="20" fontId="8" fillId="3" borderId="36" xfId="1" applyNumberFormat="1" applyFont="1" applyFill="1" applyBorder="1" applyAlignment="1">
      <alignment horizontal="left"/>
    </xf>
    <xf numFmtId="0" fontId="3" fillId="0" borderId="0" xfId="1"/>
    <xf numFmtId="0" fontId="6" fillId="0" borderId="0" xfId="1" applyFont="1" applyAlignment="1">
      <alignment horizontal="center"/>
    </xf>
    <xf numFmtId="14" fontId="0" fillId="0" borderId="0" xfId="0" applyNumberFormat="1" applyAlignment="1">
      <alignment horizontal="left" vertical="center"/>
    </xf>
    <xf numFmtId="0" fontId="3" fillId="0" borderId="0" xfId="1" applyFill="1"/>
    <xf numFmtId="0" fontId="8" fillId="0" borderId="0" xfId="1" applyFont="1" applyBorder="1" applyAlignment="1">
      <alignment horizontal="left"/>
    </xf>
    <xf numFmtId="14" fontId="8" fillId="0" borderId="0" xfId="1" applyNumberFormat="1" applyFont="1" applyBorder="1" applyAlignment="1">
      <alignment horizontal="left"/>
    </xf>
    <xf numFmtId="0" fontId="3" fillId="0" borderId="38" xfId="1" applyBorder="1"/>
    <xf numFmtId="0" fontId="8" fillId="0" borderId="11" xfId="1" applyFont="1" applyBorder="1" applyAlignment="1">
      <alignment horizontal="left"/>
    </xf>
    <xf numFmtId="0" fontId="3" fillId="0" borderId="39" xfId="1" applyBorder="1"/>
    <xf numFmtId="0" fontId="6" fillId="0" borderId="0" xfId="0" applyFont="1" applyAlignment="1">
      <alignment horizontal="left"/>
    </xf>
    <xf numFmtId="0" fontId="8" fillId="4" borderId="0" xfId="0" applyFont="1" applyFill="1" applyAlignment="1"/>
    <xf numFmtId="0" fontId="0" fillId="4" borderId="0" xfId="0" applyFont="1" applyFill="1" applyAlignment="1"/>
    <xf numFmtId="0" fontId="6" fillId="0" borderId="0" xfId="0" applyFont="1" applyAlignment="1">
      <alignment horizontal="center"/>
    </xf>
    <xf numFmtId="0" fontId="6" fillId="0" borderId="12" xfId="0" applyFont="1" applyFill="1" applyBorder="1" applyAlignment="1"/>
    <xf numFmtId="0" fontId="3" fillId="0" borderId="13" xfId="0" applyFont="1" applyFill="1" applyBorder="1"/>
    <xf numFmtId="0" fontId="8" fillId="3" borderId="12" xfId="0" applyFont="1" applyFill="1" applyBorder="1" applyAlignment="1"/>
    <xf numFmtId="0" fontId="3" fillId="0" borderId="13" xfId="0" applyFont="1" applyBorder="1"/>
    <xf numFmtId="0" fontId="0" fillId="0" borderId="0" xfId="0" applyFont="1" applyAlignment="1"/>
    <xf numFmtId="0" fontId="6" fillId="3" borderId="15" xfId="0" applyFont="1" applyFill="1" applyBorder="1" applyAlignment="1">
      <alignment horizontal="left"/>
    </xf>
    <xf numFmtId="0" fontId="3" fillId="0" borderId="15" xfId="0" applyFont="1" applyBorder="1"/>
    <xf numFmtId="0" fontId="3" fillId="0" borderId="16" xfId="0" applyFont="1" applyBorder="1"/>
    <xf numFmtId="0" fontId="6" fillId="0" borderId="12" xfId="0" applyFont="1" applyBorder="1" applyAlignment="1"/>
    <xf numFmtId="0" fontId="6" fillId="0" borderId="15" xfId="0" applyFont="1" applyFill="1" applyBorder="1" applyAlignment="1">
      <alignment horizontal="left"/>
    </xf>
    <xf numFmtId="0" fontId="3" fillId="0" borderId="15" xfId="0" applyFont="1" applyFill="1" applyBorder="1"/>
    <xf numFmtId="0" fontId="3" fillId="0" borderId="16" xfId="0" applyFont="1" applyFill="1" applyBorder="1"/>
    <xf numFmtId="0" fontId="6" fillId="0" borderId="12" xfId="0" applyFont="1" applyBorder="1" applyAlignment="1">
      <alignment horizontal="left"/>
    </xf>
    <xf numFmtId="0" fontId="3" fillId="0" borderId="17" xfId="0" applyFont="1" applyBorder="1"/>
    <xf numFmtId="0" fontId="6" fillId="0" borderId="15" xfId="0" applyFont="1" applyBorder="1" applyAlignme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0" fontId="4" fillId="0" borderId="0" xfId="1" applyFont="1" applyAlignment="1">
      <alignment horizontal="left"/>
    </xf>
    <xf numFmtId="0" fontId="3" fillId="0" borderId="0" xfId="1"/>
    <xf numFmtId="0" fontId="5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0" fontId="6" fillId="0" borderId="12" xfId="1" applyFont="1" applyBorder="1"/>
    <xf numFmtId="0" fontId="3" fillId="0" borderId="13" xfId="1" applyBorder="1"/>
    <xf numFmtId="0" fontId="8" fillId="3" borderId="12" xfId="1" applyFont="1" applyFill="1" applyBorder="1"/>
    <xf numFmtId="0" fontId="8" fillId="4" borderId="0" xfId="1" applyFont="1" applyFill="1"/>
    <xf numFmtId="0" fontId="3" fillId="4" borderId="0" xfId="1" applyFill="1"/>
    <xf numFmtId="0" fontId="6" fillId="3" borderId="15" xfId="1" applyFont="1" applyFill="1" applyBorder="1" applyAlignment="1">
      <alignment horizontal="left"/>
    </xf>
    <xf numFmtId="0" fontId="3" fillId="0" borderId="15" xfId="1" applyBorder="1"/>
    <xf numFmtId="0" fontId="3" fillId="0" borderId="16" xfId="1" applyBorder="1"/>
    <xf numFmtId="14" fontId="6" fillId="3" borderId="15" xfId="1" applyNumberFormat="1" applyFont="1" applyFill="1" applyBorder="1" applyAlignment="1">
      <alignment horizontal="left"/>
    </xf>
    <xf numFmtId="0" fontId="6" fillId="0" borderId="15" xfId="1" applyFont="1" applyBorder="1" applyAlignment="1">
      <alignment horizontal="left"/>
    </xf>
    <xf numFmtId="0" fontId="6" fillId="0" borderId="12" xfId="1" applyFont="1" applyBorder="1" applyAlignment="1">
      <alignment horizontal="left"/>
    </xf>
    <xf numFmtId="0" fontId="3" fillId="0" borderId="17" xfId="1" applyBorder="1"/>
    <xf numFmtId="0" fontId="6" fillId="0" borderId="15" xfId="1" applyFont="1" applyBorder="1"/>
    <xf numFmtId="0" fontId="6" fillId="0" borderId="0" xfId="1" applyFont="1" applyAlignment="1">
      <alignment horizontal="center"/>
    </xf>
    <xf numFmtId="0" fontId="6" fillId="0" borderId="5" xfId="1" applyFont="1" applyBorder="1" applyAlignment="1">
      <alignment horizontal="left"/>
    </xf>
    <xf numFmtId="0" fontId="6" fillId="0" borderId="40" xfId="1" applyFont="1" applyBorder="1" applyAlignment="1">
      <alignment horizontal="left"/>
    </xf>
    <xf numFmtId="0" fontId="6" fillId="0" borderId="4" xfId="1" applyFont="1" applyBorder="1" applyAlignment="1">
      <alignment horizontal="left"/>
    </xf>
    <xf numFmtId="0" fontId="8" fillId="0" borderId="33" xfId="1" applyFont="1" applyBorder="1" applyAlignment="1">
      <alignment horizontal="left"/>
    </xf>
    <xf numFmtId="0" fontId="3" fillId="0" borderId="0" xfId="1" applyFont="1" applyBorder="1"/>
    <xf numFmtId="0" fontId="8" fillId="0" borderId="6" xfId="1" applyFont="1" applyBorder="1" applyAlignment="1">
      <alignment horizontal="left"/>
    </xf>
    <xf numFmtId="0" fontId="3" fillId="0" borderId="11" xfId="1" applyFont="1" applyBorder="1"/>
    <xf numFmtId="0" fontId="6" fillId="0" borderId="0" xfId="1" applyFont="1" applyBorder="1" applyAlignment="1">
      <alignment horizontal="left"/>
    </xf>
    <xf numFmtId="0" fontId="3" fillId="0" borderId="0" xfId="1" applyBorder="1"/>
    <xf numFmtId="0" fontId="6" fillId="0" borderId="37" xfId="1" applyFont="1" applyBorder="1" applyAlignment="1">
      <alignment horizontal="left"/>
    </xf>
    <xf numFmtId="14" fontId="15" fillId="0" borderId="0" xfId="2" applyNumberFormat="1" applyAlignment="1">
      <alignment horizontal="center" vertical="center"/>
    </xf>
    <xf numFmtId="0" fontId="15" fillId="0" borderId="0" xfId="2" applyAlignment="1">
      <alignment horizontal="center" vertical="center"/>
    </xf>
    <xf numFmtId="0" fontId="15" fillId="0" borderId="0" xfId="2" applyAlignment="1"/>
    <xf numFmtId="0" fontId="0" fillId="0" borderId="0" xfId="3" applyFont="1" applyAlignment="1">
      <alignment horizontal="center" vertical="center" wrapText="1"/>
    </xf>
    <xf numFmtId="14" fontId="15" fillId="0" borderId="3" xfId="2" applyNumberFormat="1" applyBorder="1" applyAlignment="1">
      <alignment horizontal="center" vertical="center"/>
    </xf>
    <xf numFmtId="0" fontId="0" fillId="0" borderId="3" xfId="3" applyFont="1" applyBorder="1" applyAlignment="1">
      <alignment horizontal="center" vertical="center" wrapText="1"/>
    </xf>
    <xf numFmtId="0" fontId="0" fillId="0" borderId="0" xfId="3" applyFont="1">
      <alignment horizontal="left" vertical="center" wrapText="1"/>
    </xf>
    <xf numFmtId="0" fontId="15" fillId="0" borderId="11" xfId="2" applyBorder="1">
      <alignment horizontal="left" vertical="center"/>
    </xf>
    <xf numFmtId="0" fontId="16" fillId="0" borderId="11" xfId="4" applyBorder="1">
      <alignment horizontal="left" vertical="center"/>
    </xf>
    <xf numFmtId="0" fontId="16" fillId="0" borderId="0" xfId="4" applyBorder="1">
      <alignment horizontal="left" vertical="center"/>
    </xf>
    <xf numFmtId="0" fontId="16" fillId="0" borderId="0" xfId="4" applyBorder="1" applyAlignment="1">
      <alignment horizontal="center" vertical="center"/>
    </xf>
    <xf numFmtId="0" fontId="16" fillId="0" borderId="0" xfId="4" applyBorder="1" applyAlignment="1">
      <alignment horizontal="center" vertical="center" wrapText="1"/>
    </xf>
    <xf numFmtId="0" fontId="16" fillId="0" borderId="41" xfId="4">
      <alignment horizontal="left" vertical="center"/>
    </xf>
    <xf numFmtId="0" fontId="15" fillId="0" borderId="42" xfId="2" applyBorder="1">
      <alignment horizontal="left" vertical="center"/>
    </xf>
    <xf numFmtId="0" fontId="15" fillId="0" borderId="43" xfId="2" applyBorder="1">
      <alignment horizontal="left" vertical="center"/>
    </xf>
    <xf numFmtId="0" fontId="17" fillId="0" borderId="8" xfId="4" applyFont="1" applyBorder="1">
      <alignment horizontal="left" vertical="center"/>
    </xf>
    <xf numFmtId="0" fontId="18" fillId="4" borderId="0" xfId="2" applyFont="1" applyFill="1">
      <alignment horizontal="left" vertical="center"/>
    </xf>
    <xf numFmtId="0" fontId="17" fillId="0" borderId="44" xfId="4" applyFont="1" applyBorder="1">
      <alignment horizontal="left" vertical="center"/>
    </xf>
    <xf numFmtId="0" fontId="17" fillId="0" borderId="45" xfId="4" applyFont="1" applyBorder="1">
      <alignment horizontal="left" vertical="center"/>
    </xf>
    <xf numFmtId="0" fontId="19" fillId="7" borderId="0" xfId="5" applyAlignment="1">
      <alignment horizontal="center"/>
    </xf>
  </cellXfs>
  <cellStyles count="6">
    <cellStyle name="Heading 1 2" xfId="4" xr:uid="{4A4362B3-2243-5F40-BA86-987CC086BBA1}"/>
    <cellStyle name="Normal" xfId="0" builtinId="0"/>
    <cellStyle name="Normal 2" xfId="1" xr:uid="{E5861A89-DFF3-5343-ACC4-C8EEA6CB47EC}"/>
    <cellStyle name="Normal 3" xfId="2" xr:uid="{E25C45F2-E569-C443-B4DD-EEE0572ECF86}"/>
    <cellStyle name="Table Text" xfId="3" xr:uid="{F4FEE2DD-5792-0640-9790-B293FF442D1C}"/>
    <cellStyle name="Title 2" xfId="5" xr:uid="{7CEEF820-9C98-6E43-9123-CA76D3860914}"/>
  </cellStyles>
  <dxfs count="32"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BD62-39C9-A746-813B-40811631970B}">
  <dimension ref="A1:P13"/>
  <sheetViews>
    <sheetView tabSelected="1" workbookViewId="0">
      <selection activeCell="E20" sqref="E20"/>
    </sheetView>
  </sheetViews>
  <sheetFormatPr baseColWidth="10" defaultRowHeight="15" x14ac:dyDescent="0.15"/>
  <cols>
    <col min="1" max="1" width="16.6640625" style="87" customWidth="1"/>
    <col min="2" max="2" width="25.6640625" style="87" customWidth="1"/>
    <col min="3" max="10" width="10.83203125" style="87"/>
    <col min="11" max="11" width="10.5" style="87" customWidth="1"/>
    <col min="12" max="12" width="25.5" style="87" customWidth="1"/>
    <col min="13" max="16384" width="10.83203125" style="87"/>
  </cols>
  <sheetData>
    <row r="1" spans="1:16" ht="22" thickBot="1" x14ac:dyDescent="0.3">
      <c r="A1" s="233" t="s">
        <v>411</v>
      </c>
      <c r="B1" s="233"/>
      <c r="C1" s="233"/>
      <c r="D1" s="233"/>
      <c r="M1" s="232" t="s">
        <v>190</v>
      </c>
      <c r="N1" s="232" t="s">
        <v>191</v>
      </c>
      <c r="O1" s="232" t="s">
        <v>192</v>
      </c>
      <c r="P1" s="231" t="s">
        <v>193</v>
      </c>
    </row>
    <row r="2" spans="1:16" ht="26" customHeight="1" thickBot="1" x14ac:dyDescent="0.2">
      <c r="I2" s="230" t="s">
        <v>410</v>
      </c>
      <c r="L2" s="229" t="s">
        <v>409</v>
      </c>
      <c r="M2" s="228">
        <v>25.5</v>
      </c>
      <c r="N2" s="228">
        <v>28.7</v>
      </c>
      <c r="O2" s="228">
        <v>32</v>
      </c>
      <c r="P2" s="227" t="s">
        <v>408</v>
      </c>
    </row>
    <row r="4" spans="1:16" ht="26" customHeight="1" x14ac:dyDescent="0.15">
      <c r="A4" s="226" t="s">
        <v>407</v>
      </c>
      <c r="B4" s="226" t="s">
        <v>406</v>
      </c>
      <c r="C4" s="226" t="s">
        <v>405</v>
      </c>
      <c r="D4" s="225" t="s">
        <v>404</v>
      </c>
      <c r="E4" s="225" t="s">
        <v>403</v>
      </c>
      <c r="F4" s="225" t="s">
        <v>402</v>
      </c>
      <c r="G4" s="224" t="s">
        <v>401</v>
      </c>
      <c r="H4" s="224"/>
      <c r="I4" s="224"/>
      <c r="J4" s="224"/>
      <c r="K4" s="223" t="s">
        <v>400</v>
      </c>
      <c r="L4" s="223" t="s">
        <v>399</v>
      </c>
      <c r="M4" s="223" t="s">
        <v>398</v>
      </c>
    </row>
    <row r="5" spans="1:16" s="221" customFormat="1" ht="16" x14ac:dyDescent="0.15">
      <c r="A5" s="222"/>
      <c r="B5" s="222"/>
      <c r="C5" s="222"/>
      <c r="D5" s="222"/>
      <c r="E5" s="222"/>
      <c r="F5" s="222"/>
      <c r="G5" s="222" t="s">
        <v>190</v>
      </c>
      <c r="H5" s="222" t="s">
        <v>191</v>
      </c>
      <c r="I5" s="222" t="s">
        <v>192</v>
      </c>
      <c r="J5" s="222" t="s">
        <v>193</v>
      </c>
      <c r="K5" s="222"/>
    </row>
    <row r="6" spans="1:16" ht="16" customHeight="1" x14ac:dyDescent="0.2">
      <c r="A6" s="220"/>
      <c r="B6" s="219" t="s">
        <v>397</v>
      </c>
      <c r="C6" s="218">
        <v>43413</v>
      </c>
      <c r="D6" s="87">
        <v>0.96799999999999997</v>
      </c>
      <c r="E6" s="87">
        <v>-4.0259999999999998</v>
      </c>
      <c r="F6" s="87">
        <v>77.156000000000006</v>
      </c>
      <c r="G6" s="216">
        <v>28.373350143432617</v>
      </c>
      <c r="H6" s="216">
        <v>32.716804504394531</v>
      </c>
      <c r="I6" s="216">
        <v>35.143707275390625</v>
      </c>
      <c r="J6" s="216">
        <v>40.986183166503906</v>
      </c>
      <c r="K6" s="87" t="s">
        <v>390</v>
      </c>
      <c r="L6" s="87" t="s">
        <v>396</v>
      </c>
      <c r="M6" s="87" t="s">
        <v>390</v>
      </c>
    </row>
    <row r="7" spans="1:16" x14ac:dyDescent="0.15">
      <c r="B7" s="217"/>
      <c r="C7" s="214"/>
    </row>
    <row r="8" spans="1:16" x14ac:dyDescent="0.2">
      <c r="B8" s="215" t="s">
        <v>395</v>
      </c>
      <c r="C8" s="214">
        <v>43411</v>
      </c>
      <c r="D8" s="87">
        <v>0.996</v>
      </c>
      <c r="E8" s="87">
        <v>-3.77</v>
      </c>
      <c r="F8" s="87">
        <v>84.180999999999997</v>
      </c>
      <c r="G8" s="216">
        <v>27.480850219726562</v>
      </c>
      <c r="H8" s="216">
        <v>31.084661483764648</v>
      </c>
      <c r="I8" s="216">
        <v>34.501190185546875</v>
      </c>
      <c r="J8" s="216">
        <v>38.909324645996094</v>
      </c>
      <c r="K8" s="87" t="s">
        <v>393</v>
      </c>
    </row>
    <row r="9" spans="1:16" x14ac:dyDescent="0.15">
      <c r="B9" s="215"/>
      <c r="C9" s="214"/>
    </row>
    <row r="10" spans="1:16" x14ac:dyDescent="0.2">
      <c r="B10" s="215" t="s">
        <v>394</v>
      </c>
      <c r="C10" s="214">
        <v>43412</v>
      </c>
      <c r="D10" s="87">
        <v>0.98399999999999999</v>
      </c>
      <c r="E10" s="87">
        <v>-3.7850000000000001</v>
      </c>
      <c r="F10" s="87">
        <v>83.751000000000005</v>
      </c>
      <c r="G10" s="216"/>
      <c r="K10" s="87" t="s">
        <v>393</v>
      </c>
    </row>
    <row r="11" spans="1:16" x14ac:dyDescent="0.2">
      <c r="B11" s="215"/>
      <c r="C11" s="214"/>
      <c r="G11" s="216"/>
    </row>
    <row r="12" spans="1:16" x14ac:dyDescent="0.15">
      <c r="B12" s="215" t="s">
        <v>392</v>
      </c>
      <c r="C12" s="214">
        <v>43416</v>
      </c>
      <c r="D12" s="87">
        <v>0.98</v>
      </c>
      <c r="E12" s="87">
        <v>-4.2569999999999997</v>
      </c>
      <c r="F12" s="87">
        <v>71.760999999999996</v>
      </c>
      <c r="K12" s="87" t="s">
        <v>390</v>
      </c>
      <c r="L12" s="87" t="s">
        <v>391</v>
      </c>
      <c r="M12" s="87" t="s">
        <v>390</v>
      </c>
    </row>
    <row r="13" spans="1:16" x14ac:dyDescent="0.15">
      <c r="B13" s="215"/>
      <c r="C13" s="214"/>
    </row>
  </sheetData>
  <mergeCells count="10">
    <mergeCell ref="B12:B13"/>
    <mergeCell ref="C8:C9"/>
    <mergeCell ref="C10:C11"/>
    <mergeCell ref="C12:C13"/>
    <mergeCell ref="A1:D1"/>
    <mergeCell ref="G4:J4"/>
    <mergeCell ref="B6:B7"/>
    <mergeCell ref="C6:C7"/>
    <mergeCell ref="B8:B9"/>
    <mergeCell ref="B10:B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81060-FD13-894A-94F6-F8A6170CDEDE}">
  <dimension ref="A1:AB66"/>
  <sheetViews>
    <sheetView topLeftCell="A29" workbookViewId="0">
      <selection activeCell="G50" sqref="G50:G51"/>
    </sheetView>
  </sheetViews>
  <sheetFormatPr baseColWidth="10" defaultColWidth="8.83203125" defaultRowHeight="13" x14ac:dyDescent="0.15"/>
  <cols>
    <col min="1" max="3" width="8.83203125" style="146"/>
    <col min="4" max="4" width="8.83203125" style="85"/>
    <col min="5" max="16384" width="8.83203125" style="146"/>
  </cols>
  <sheetData>
    <row r="1" spans="1:28" ht="24" x14ac:dyDescent="0.3">
      <c r="A1" s="186" t="s">
        <v>189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</row>
    <row r="2" spans="1:28" ht="19" x14ac:dyDescent="0.25">
      <c r="A2" s="188" t="s">
        <v>141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</row>
    <row r="3" spans="1:28" ht="14" x14ac:dyDescent="0.2">
      <c r="A3" s="189" t="s">
        <v>142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</row>
    <row r="4" spans="1:28" ht="14" x14ac:dyDescent="0.2">
      <c r="A4" s="189" t="s">
        <v>143</v>
      </c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</row>
    <row r="5" spans="1:28" x14ac:dyDescent="0.15">
      <c r="J5" s="96"/>
    </row>
    <row r="6" spans="1:28" ht="14" x14ac:dyDescent="0.2">
      <c r="A6" s="117">
        <v>1</v>
      </c>
      <c r="B6" s="190" t="s">
        <v>144</v>
      </c>
      <c r="C6" s="191"/>
      <c r="D6" s="192" t="s">
        <v>334</v>
      </c>
      <c r="E6" s="191"/>
      <c r="F6" s="189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  <c r="AA6" s="187"/>
      <c r="AB6" s="187"/>
    </row>
    <row r="7" spans="1:28" ht="14" x14ac:dyDescent="0.2">
      <c r="A7" s="117">
        <v>2</v>
      </c>
      <c r="B7" s="190" t="s">
        <v>145</v>
      </c>
      <c r="C7" s="191"/>
      <c r="D7" s="192"/>
      <c r="E7" s="191"/>
      <c r="F7" s="189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</row>
    <row r="8" spans="1:28" ht="14" x14ac:dyDescent="0.2">
      <c r="A8" s="117">
        <v>3</v>
      </c>
      <c r="B8" s="132" t="s">
        <v>146</v>
      </c>
      <c r="C8" s="195" t="s">
        <v>360</v>
      </c>
      <c r="D8" s="196"/>
      <c r="E8" s="197"/>
      <c r="J8" s="96"/>
    </row>
    <row r="9" spans="1:28" ht="14" x14ac:dyDescent="0.2">
      <c r="A9" s="117">
        <v>4</v>
      </c>
      <c r="B9" s="132" t="s">
        <v>39</v>
      </c>
      <c r="C9" s="198">
        <v>43517</v>
      </c>
      <c r="D9" s="196"/>
      <c r="E9" s="197"/>
      <c r="H9" s="190" t="s">
        <v>147</v>
      </c>
      <c r="I9" s="191"/>
      <c r="J9" s="192" t="s">
        <v>148</v>
      </c>
      <c r="K9" s="191"/>
    </row>
    <row r="10" spans="1:28" ht="14" x14ac:dyDescent="0.2">
      <c r="A10" s="117"/>
      <c r="B10" s="132" t="s">
        <v>149</v>
      </c>
      <c r="C10" s="199" t="s">
        <v>307</v>
      </c>
      <c r="D10" s="196"/>
      <c r="E10" s="197"/>
      <c r="F10" s="117"/>
      <c r="H10" s="200" t="s">
        <v>150</v>
      </c>
      <c r="I10" s="201"/>
      <c r="J10" s="191"/>
      <c r="K10" s="118">
        <v>43</v>
      </c>
      <c r="L10" s="133" t="s">
        <v>151</v>
      </c>
    </row>
    <row r="11" spans="1:28" ht="14" x14ac:dyDescent="0.2">
      <c r="B11" s="132" t="s">
        <v>152</v>
      </c>
      <c r="C11" s="202"/>
      <c r="D11" s="196"/>
      <c r="E11" s="197"/>
      <c r="H11" s="190" t="s">
        <v>153</v>
      </c>
      <c r="I11" s="201"/>
      <c r="J11" s="191"/>
      <c r="K11" s="118">
        <v>96</v>
      </c>
    </row>
    <row r="12" spans="1:28" ht="14" x14ac:dyDescent="0.2">
      <c r="B12" s="130" t="s">
        <v>154</v>
      </c>
      <c r="C12" s="144" t="s">
        <v>194</v>
      </c>
      <c r="D12" s="143" t="s">
        <v>195</v>
      </c>
      <c r="E12" s="142" t="s">
        <v>155</v>
      </c>
      <c r="G12" s="117">
        <v>6</v>
      </c>
      <c r="H12" s="200" t="s">
        <v>156</v>
      </c>
      <c r="I12" s="201"/>
      <c r="J12" s="201"/>
      <c r="K12" s="119">
        <v>10</v>
      </c>
    </row>
    <row r="13" spans="1:28" ht="14" x14ac:dyDescent="0.2">
      <c r="A13" s="117">
        <v>5</v>
      </c>
      <c r="B13" s="95">
        <v>1</v>
      </c>
      <c r="C13" s="139" t="s">
        <v>332</v>
      </c>
      <c r="D13" s="138" t="s">
        <v>343</v>
      </c>
      <c r="E13" s="141"/>
      <c r="H13" s="122" t="s">
        <v>157</v>
      </c>
      <c r="I13" s="125"/>
      <c r="J13" s="124"/>
      <c r="K13" s="115">
        <v>20</v>
      </c>
      <c r="L13" s="123"/>
    </row>
    <row r="14" spans="1:28" ht="14" x14ac:dyDescent="0.2">
      <c r="A14" s="117"/>
      <c r="B14" s="95">
        <v>2</v>
      </c>
      <c r="C14" s="139" t="s">
        <v>332</v>
      </c>
      <c r="D14" s="138" t="s">
        <v>344</v>
      </c>
      <c r="E14" s="141"/>
      <c r="J14" s="96"/>
    </row>
    <row r="15" spans="1:28" ht="14" x14ac:dyDescent="0.2">
      <c r="B15" s="95">
        <v>3</v>
      </c>
      <c r="C15" s="139" t="s">
        <v>332</v>
      </c>
      <c r="D15" s="138" t="s">
        <v>345</v>
      </c>
      <c r="E15" s="141"/>
      <c r="H15" s="122" t="s">
        <v>158</v>
      </c>
      <c r="I15" s="122" t="s">
        <v>159</v>
      </c>
      <c r="J15" s="122" t="s">
        <v>160</v>
      </c>
      <c r="K15" s="122" t="s">
        <v>161</v>
      </c>
      <c r="L15" s="122" t="s">
        <v>162</v>
      </c>
      <c r="M15" s="121" t="str">
        <f>CONCATENATE("x",K11*((K12/100)+1))</f>
        <v>x105.6</v>
      </c>
      <c r="N15" s="120">
        <v>0.05</v>
      </c>
    </row>
    <row r="16" spans="1:28" ht="14" x14ac:dyDescent="0.2">
      <c r="B16" s="95">
        <v>4</v>
      </c>
      <c r="C16" s="139" t="s">
        <v>332</v>
      </c>
      <c r="D16" s="138" t="s">
        <v>346</v>
      </c>
      <c r="E16" s="141"/>
      <c r="F16" s="117"/>
      <c r="G16" s="117">
        <v>7</v>
      </c>
      <c r="H16" s="115" t="s">
        <v>10</v>
      </c>
      <c r="I16" s="115" t="s">
        <v>163</v>
      </c>
      <c r="J16" s="119">
        <v>1</v>
      </c>
      <c r="K16" s="115" t="s">
        <v>164</v>
      </c>
      <c r="L16" s="115">
        <v>12.5</v>
      </c>
      <c r="M16" s="118">
        <f t="shared" ref="M16:M21" si="0">L16*$K$11*(($K$12/100)+1)</f>
        <v>1320</v>
      </c>
      <c r="N16" s="115">
        <v>1250</v>
      </c>
    </row>
    <row r="17" spans="2:19" ht="14" x14ac:dyDescent="0.2">
      <c r="B17" s="95">
        <v>5</v>
      </c>
      <c r="C17" s="139" t="s">
        <v>332</v>
      </c>
      <c r="D17" s="138" t="s">
        <v>347</v>
      </c>
      <c r="E17" s="141"/>
      <c r="F17" s="117"/>
      <c r="G17" s="117">
        <v>8</v>
      </c>
      <c r="H17" s="115" t="s">
        <v>165</v>
      </c>
      <c r="I17" s="115" t="s">
        <v>166</v>
      </c>
      <c r="J17" s="119">
        <v>1</v>
      </c>
      <c r="K17" s="115" t="s">
        <v>167</v>
      </c>
      <c r="L17" s="115">
        <v>1.25</v>
      </c>
      <c r="M17" s="118">
        <f t="shared" si="0"/>
        <v>132</v>
      </c>
      <c r="N17" s="115">
        <v>125</v>
      </c>
    </row>
    <row r="18" spans="2:19" ht="14" x14ac:dyDescent="0.2">
      <c r="B18" s="95">
        <v>6</v>
      </c>
      <c r="C18" s="139" t="s">
        <v>332</v>
      </c>
      <c r="D18" s="138" t="s">
        <v>348</v>
      </c>
      <c r="E18" s="141"/>
      <c r="F18" s="117"/>
      <c r="G18" s="117">
        <v>9</v>
      </c>
      <c r="H18" s="115" t="s">
        <v>168</v>
      </c>
      <c r="I18" s="115" t="s">
        <v>166</v>
      </c>
      <c r="J18" s="119">
        <v>1</v>
      </c>
      <c r="K18" s="115" t="s">
        <v>167</v>
      </c>
      <c r="L18" s="115">
        <v>1.25</v>
      </c>
      <c r="M18" s="118">
        <f t="shared" si="0"/>
        <v>132</v>
      </c>
      <c r="N18" s="115">
        <v>125</v>
      </c>
    </row>
    <row r="19" spans="2:19" ht="14" x14ac:dyDescent="0.2">
      <c r="B19" s="95">
        <v>7</v>
      </c>
      <c r="C19" s="139" t="s">
        <v>332</v>
      </c>
      <c r="D19" s="138" t="s">
        <v>349</v>
      </c>
      <c r="E19" s="141"/>
      <c r="F19" s="117"/>
      <c r="G19" s="117">
        <v>10</v>
      </c>
      <c r="H19" s="115" t="s">
        <v>169</v>
      </c>
      <c r="I19" s="115" t="s">
        <v>170</v>
      </c>
      <c r="J19" s="119">
        <v>1</v>
      </c>
      <c r="K19" s="115" t="s">
        <v>171</v>
      </c>
      <c r="L19" s="115">
        <v>6.25E-2</v>
      </c>
      <c r="M19" s="118">
        <f t="shared" si="0"/>
        <v>6.6000000000000005</v>
      </c>
      <c r="N19" s="115">
        <v>6.25</v>
      </c>
    </row>
    <row r="20" spans="2:19" ht="14" x14ac:dyDescent="0.2">
      <c r="B20" s="95">
        <v>8</v>
      </c>
      <c r="C20" s="139" t="s">
        <v>332</v>
      </c>
      <c r="D20" s="138" t="s">
        <v>350</v>
      </c>
      <c r="E20" s="140"/>
      <c r="F20" s="117"/>
      <c r="G20" s="117">
        <v>11</v>
      </c>
      <c r="H20" s="116" t="s">
        <v>172</v>
      </c>
      <c r="I20" s="116"/>
      <c r="J20" s="119">
        <v>1</v>
      </c>
      <c r="K20" s="116" t="s">
        <v>173</v>
      </c>
      <c r="L20" s="115">
        <v>4.74</v>
      </c>
      <c r="M20" s="118">
        <f t="shared" si="0"/>
        <v>500.54400000000004</v>
      </c>
      <c r="N20" s="115">
        <v>474</v>
      </c>
    </row>
    <row r="21" spans="2:19" ht="14" x14ac:dyDescent="0.2">
      <c r="B21" s="95">
        <v>9</v>
      </c>
      <c r="C21" s="139" t="s">
        <v>332</v>
      </c>
      <c r="D21" s="138" t="s">
        <v>351</v>
      </c>
      <c r="E21" s="138"/>
      <c r="H21" s="116" t="s">
        <v>38</v>
      </c>
      <c r="I21" s="116"/>
      <c r="J21" s="115"/>
      <c r="K21" s="116"/>
      <c r="L21" s="115">
        <v>0.2</v>
      </c>
      <c r="M21" s="118">
        <f t="shared" si="0"/>
        <v>21.120000000000005</v>
      </c>
      <c r="N21" s="115">
        <v>20</v>
      </c>
    </row>
    <row r="22" spans="2:19" ht="14" x14ac:dyDescent="0.2">
      <c r="B22" s="95">
        <v>10</v>
      </c>
      <c r="C22" s="139" t="s">
        <v>332</v>
      </c>
      <c r="D22" s="138" t="s">
        <v>352</v>
      </c>
      <c r="E22" s="138"/>
      <c r="F22" s="117"/>
      <c r="G22" s="117">
        <v>12</v>
      </c>
      <c r="H22" s="116" t="s">
        <v>174</v>
      </c>
      <c r="I22" s="116"/>
      <c r="J22" s="115"/>
      <c r="K22" s="116"/>
      <c r="L22" s="115">
        <v>5</v>
      </c>
      <c r="M22" s="115" t="s">
        <v>173</v>
      </c>
      <c r="N22" s="115" t="s">
        <v>173</v>
      </c>
    </row>
    <row r="23" spans="2:19" ht="14" x14ac:dyDescent="0.2">
      <c r="B23" s="95">
        <v>11</v>
      </c>
      <c r="C23" s="139" t="s">
        <v>332</v>
      </c>
      <c r="D23" s="138" t="s">
        <v>353</v>
      </c>
      <c r="E23" s="138"/>
      <c r="H23" s="114" t="s">
        <v>16</v>
      </c>
      <c r="I23" s="112"/>
      <c r="J23" s="113"/>
      <c r="K23" s="112"/>
      <c r="L23" s="112"/>
      <c r="M23" s="111">
        <f>SUM(M16:M22)</f>
        <v>2112.2639999999997</v>
      </c>
      <c r="N23" s="110" t="s">
        <v>176</v>
      </c>
    </row>
    <row r="24" spans="2:19" ht="14" x14ac:dyDescent="0.2">
      <c r="B24" s="95">
        <v>12</v>
      </c>
      <c r="C24" s="139" t="s">
        <v>332</v>
      </c>
      <c r="D24" s="138" t="s">
        <v>354</v>
      </c>
      <c r="E24" s="138"/>
      <c r="H24" s="109"/>
      <c r="J24" s="96"/>
      <c r="M24" s="108"/>
    </row>
    <row r="25" spans="2:19" ht="14" x14ac:dyDescent="0.2">
      <c r="B25" s="95">
        <v>13</v>
      </c>
      <c r="C25" s="139" t="s">
        <v>332</v>
      </c>
      <c r="D25" s="138" t="s">
        <v>355</v>
      </c>
      <c r="E25" s="138"/>
      <c r="J25" s="96"/>
    </row>
    <row r="26" spans="2:19" ht="17" x14ac:dyDescent="0.25">
      <c r="B26" s="95">
        <v>14</v>
      </c>
      <c r="C26" s="139" t="s">
        <v>332</v>
      </c>
      <c r="D26" s="138" t="s">
        <v>356</v>
      </c>
      <c r="E26" s="138"/>
      <c r="G26" s="189" t="s">
        <v>177</v>
      </c>
      <c r="H26" s="189"/>
      <c r="I26" s="193" t="s">
        <v>178</v>
      </c>
      <c r="J26" s="194"/>
      <c r="K26" s="194"/>
      <c r="L26" s="194"/>
      <c r="M26" s="194"/>
      <c r="N26" s="107" t="s">
        <v>179</v>
      </c>
      <c r="O26" s="106"/>
    </row>
    <row r="27" spans="2:19" ht="14" x14ac:dyDescent="0.2">
      <c r="B27" s="95">
        <v>15</v>
      </c>
      <c r="C27" s="139" t="s">
        <v>332</v>
      </c>
      <c r="D27" s="138" t="s">
        <v>78</v>
      </c>
      <c r="E27" s="138"/>
      <c r="G27" s="189" t="s">
        <v>12</v>
      </c>
      <c r="H27" s="189"/>
      <c r="I27" s="193" t="s">
        <v>180</v>
      </c>
      <c r="J27" s="194"/>
      <c r="K27" s="194"/>
      <c r="L27" s="194"/>
      <c r="M27" s="194"/>
      <c r="N27" s="203" t="s">
        <v>181</v>
      </c>
      <c r="O27" s="203"/>
      <c r="P27" s="104" t="str">
        <f>IF(D7="MCP","VIC","FAM")</f>
        <v>FAM</v>
      </c>
    </row>
    <row r="28" spans="2:19" ht="14" x14ac:dyDescent="0.2">
      <c r="B28" s="95">
        <v>16</v>
      </c>
      <c r="C28" s="139" t="s">
        <v>332</v>
      </c>
      <c r="D28" s="138" t="s">
        <v>81</v>
      </c>
      <c r="E28" s="138"/>
      <c r="G28" s="189" t="s">
        <v>182</v>
      </c>
      <c r="H28" s="189"/>
      <c r="I28" s="193" t="s">
        <v>183</v>
      </c>
      <c r="J28" s="194"/>
      <c r="K28" s="194"/>
      <c r="L28" s="194"/>
      <c r="M28" s="194"/>
      <c r="N28" s="203" t="s">
        <v>184</v>
      </c>
      <c r="O28" s="203"/>
      <c r="P28" s="104" t="s">
        <v>185</v>
      </c>
    </row>
    <row r="29" spans="2:19" ht="16" x14ac:dyDescent="0.2">
      <c r="B29" s="95">
        <v>17</v>
      </c>
      <c r="C29" s="139" t="s">
        <v>332</v>
      </c>
      <c r="D29" s="138" t="s">
        <v>196</v>
      </c>
      <c r="E29" s="138"/>
      <c r="G29" s="189" t="s">
        <v>186</v>
      </c>
      <c r="H29" s="189"/>
      <c r="I29" s="193" t="s">
        <v>187</v>
      </c>
      <c r="J29" s="194"/>
      <c r="K29" s="194"/>
      <c r="L29" s="194"/>
      <c r="M29" s="194"/>
      <c r="N29" s="203" t="s">
        <v>188</v>
      </c>
      <c r="O29" s="203"/>
      <c r="P29" s="104" t="str">
        <f>IF(D7="MCP","TTA TAG TAG CCT RTG CGC TTG GCC","CAC TGG TTT GCT CAG GGA TA")</f>
        <v>CAC TGG TTT GCT CAG GGA TA</v>
      </c>
      <c r="S29" s="103"/>
    </row>
    <row r="30" spans="2:19" ht="14" x14ac:dyDescent="0.2">
      <c r="B30" s="95">
        <v>18</v>
      </c>
      <c r="C30" s="139" t="s">
        <v>332</v>
      </c>
      <c r="D30" s="138" t="s">
        <v>198</v>
      </c>
      <c r="E30" s="138"/>
      <c r="J30" s="96"/>
    </row>
    <row r="31" spans="2:19" ht="14" x14ac:dyDescent="0.2">
      <c r="B31" s="95">
        <v>19</v>
      </c>
      <c r="C31" s="139" t="s">
        <v>332</v>
      </c>
      <c r="D31" s="138" t="s">
        <v>341</v>
      </c>
      <c r="E31" s="138"/>
      <c r="J31" s="96"/>
    </row>
    <row r="32" spans="2:19" ht="14" x14ac:dyDescent="0.2">
      <c r="B32" s="95">
        <v>20</v>
      </c>
      <c r="C32" s="139" t="s">
        <v>332</v>
      </c>
      <c r="D32" s="138" t="s">
        <v>342</v>
      </c>
      <c r="E32" s="138"/>
      <c r="H32" s="145">
        <v>1</v>
      </c>
      <c r="I32" s="145">
        <v>2</v>
      </c>
      <c r="J32" s="145">
        <v>3</v>
      </c>
      <c r="K32" s="145">
        <v>4</v>
      </c>
      <c r="L32" s="145">
        <v>5</v>
      </c>
      <c r="M32" s="145">
        <v>6</v>
      </c>
      <c r="N32" s="145">
        <v>7</v>
      </c>
      <c r="O32" s="145">
        <v>8</v>
      </c>
      <c r="P32" s="145">
        <v>9</v>
      </c>
      <c r="Q32" s="145">
        <v>10</v>
      </c>
      <c r="R32" s="145">
        <v>11</v>
      </c>
      <c r="S32" s="145">
        <v>12</v>
      </c>
    </row>
    <row r="33" spans="2:21" ht="14" x14ac:dyDescent="0.2">
      <c r="B33" s="95">
        <v>21</v>
      </c>
      <c r="C33" s="139" t="s">
        <v>312</v>
      </c>
      <c r="D33" s="138" t="s">
        <v>343</v>
      </c>
      <c r="E33" s="138"/>
      <c r="G33" s="145" t="s">
        <v>43</v>
      </c>
      <c r="H33" s="100" t="str">
        <f>D13</f>
        <v>G2</v>
      </c>
      <c r="I33" s="98" t="str">
        <f>D14</f>
        <v>G3</v>
      </c>
      <c r="J33" s="100" t="str">
        <f>D15</f>
        <v>G4</v>
      </c>
      <c r="K33" s="102" t="str">
        <f>D16</f>
        <v>G5</v>
      </c>
      <c r="L33" s="100" t="str">
        <f>D17</f>
        <v>G6</v>
      </c>
      <c r="M33" s="98" t="str">
        <f>D18</f>
        <v>G7</v>
      </c>
      <c r="N33" s="100" t="str">
        <f>D19</f>
        <v>G8</v>
      </c>
      <c r="O33" s="102" t="str">
        <f>D20</f>
        <v>G9</v>
      </c>
      <c r="P33" s="100" t="str">
        <f>D21</f>
        <v>G10</v>
      </c>
      <c r="Q33" s="98" t="str">
        <f>D22</f>
        <v>G14</v>
      </c>
      <c r="R33" s="100" t="str">
        <f>D23</f>
        <v>G17</v>
      </c>
      <c r="S33" s="102" t="str">
        <f>D24</f>
        <v>G19</v>
      </c>
      <c r="U33" s="102"/>
    </row>
    <row r="34" spans="2:21" ht="14" x14ac:dyDescent="0.2">
      <c r="B34" s="95">
        <v>22</v>
      </c>
      <c r="C34" s="139" t="s">
        <v>312</v>
      </c>
      <c r="D34" s="138" t="s">
        <v>344</v>
      </c>
      <c r="E34" s="138"/>
      <c r="G34" s="145" t="s">
        <v>44</v>
      </c>
      <c r="H34" s="100" t="str">
        <f>D13</f>
        <v>G2</v>
      </c>
      <c r="I34" s="98" t="str">
        <f>D14</f>
        <v>G3</v>
      </c>
      <c r="J34" s="97" t="str">
        <f>D15</f>
        <v>G4</v>
      </c>
      <c r="K34" s="102" t="str">
        <f>D16</f>
        <v>G5</v>
      </c>
      <c r="L34" s="100" t="str">
        <f>D17</f>
        <v>G6</v>
      </c>
      <c r="M34" s="98" t="str">
        <f>D18</f>
        <v>G7</v>
      </c>
      <c r="N34" s="100" t="str">
        <f>D19</f>
        <v>G8</v>
      </c>
      <c r="O34" s="102" t="str">
        <f>D20</f>
        <v>G9</v>
      </c>
      <c r="P34" s="100" t="str">
        <f>D21</f>
        <v>G10</v>
      </c>
      <c r="Q34" s="98" t="str">
        <f>D22</f>
        <v>G14</v>
      </c>
      <c r="R34" s="100" t="str">
        <f>D23</f>
        <v>G17</v>
      </c>
      <c r="S34" s="102" t="str">
        <f>D24</f>
        <v>G19</v>
      </c>
    </row>
    <row r="35" spans="2:21" ht="14" x14ac:dyDescent="0.2">
      <c r="B35" s="95">
        <v>23</v>
      </c>
      <c r="C35" s="139" t="s">
        <v>312</v>
      </c>
      <c r="D35" s="138" t="s">
        <v>345</v>
      </c>
      <c r="E35" s="138"/>
      <c r="G35" s="145" t="s">
        <v>45</v>
      </c>
      <c r="H35" s="98" t="str">
        <f>D25</f>
        <v>G20</v>
      </c>
      <c r="I35" s="100" t="str">
        <f>D26</f>
        <v>G21</v>
      </c>
      <c r="J35" s="98" t="str">
        <f>D27</f>
        <v>K2</v>
      </c>
      <c r="K35" s="101" t="s">
        <v>190</v>
      </c>
      <c r="L35" s="101" t="s">
        <v>191</v>
      </c>
      <c r="M35" s="101" t="s">
        <v>192</v>
      </c>
      <c r="N35" s="101" t="s">
        <v>193</v>
      </c>
      <c r="O35" s="101" t="s">
        <v>58</v>
      </c>
      <c r="P35" s="98" t="str">
        <f>D28</f>
        <v>K6</v>
      </c>
      <c r="Q35" s="100" t="str">
        <f>D29</f>
        <v>K8</v>
      </c>
      <c r="R35" s="98" t="str">
        <f>D30</f>
        <v>K10</v>
      </c>
      <c r="S35" s="100" t="str">
        <f>D31</f>
        <v>Q4</v>
      </c>
    </row>
    <row r="36" spans="2:21" ht="14" x14ac:dyDescent="0.2">
      <c r="B36" s="95">
        <v>24</v>
      </c>
      <c r="C36" s="139" t="s">
        <v>312</v>
      </c>
      <c r="D36" s="138" t="s">
        <v>346</v>
      </c>
      <c r="E36" s="138"/>
      <c r="G36" s="145" t="s">
        <v>46</v>
      </c>
      <c r="H36" s="98" t="str">
        <f>D25</f>
        <v>G20</v>
      </c>
      <c r="I36" s="97" t="str">
        <f>D26</f>
        <v>G21</v>
      </c>
      <c r="J36" s="98" t="str">
        <f>D27</f>
        <v>K2</v>
      </c>
      <c r="K36" s="101" t="s">
        <v>190</v>
      </c>
      <c r="L36" s="101" t="s">
        <v>191</v>
      </c>
      <c r="M36" s="101" t="s">
        <v>192</v>
      </c>
      <c r="N36" s="101" t="s">
        <v>193</v>
      </c>
      <c r="O36" s="101" t="s">
        <v>58</v>
      </c>
      <c r="P36" s="98" t="str">
        <f>D28</f>
        <v>K6</v>
      </c>
      <c r="Q36" s="97" t="str">
        <f>D29</f>
        <v>K8</v>
      </c>
      <c r="R36" s="98" t="str">
        <f>D30</f>
        <v>K10</v>
      </c>
      <c r="S36" s="97" t="str">
        <f>D31</f>
        <v>Q4</v>
      </c>
    </row>
    <row r="37" spans="2:21" ht="14" x14ac:dyDescent="0.2">
      <c r="B37" s="95">
        <v>25</v>
      </c>
      <c r="C37" s="139" t="s">
        <v>312</v>
      </c>
      <c r="D37" s="138" t="s">
        <v>347</v>
      </c>
      <c r="E37" s="138"/>
      <c r="G37" s="145" t="s">
        <v>47</v>
      </c>
      <c r="H37" s="100" t="str">
        <f>D32</f>
        <v>Q8</v>
      </c>
      <c r="I37" s="98" t="str">
        <f>D33</f>
        <v>G2</v>
      </c>
      <c r="J37" s="100" t="str">
        <f>D34</f>
        <v>G3</v>
      </c>
      <c r="K37" s="98" t="str">
        <f>D35</f>
        <v>G4</v>
      </c>
      <c r="L37" s="100" t="str">
        <f>D36</f>
        <v>G5</v>
      </c>
      <c r="M37" s="98" t="str">
        <f>D37</f>
        <v>G6</v>
      </c>
      <c r="N37" s="100" t="str">
        <f>D38</f>
        <v>G7</v>
      </c>
      <c r="O37" s="98" t="str">
        <f>D39</f>
        <v>G8</v>
      </c>
      <c r="P37" s="100" t="str">
        <f>D40</f>
        <v>G9</v>
      </c>
      <c r="Q37" s="98" t="str">
        <f>D41</f>
        <v>G10</v>
      </c>
      <c r="R37" s="100" t="str">
        <f>D42</f>
        <v>G14</v>
      </c>
      <c r="S37" s="98" t="str">
        <f>D43</f>
        <v>G17</v>
      </c>
    </row>
    <row r="38" spans="2:21" ht="14" x14ac:dyDescent="0.2">
      <c r="B38" s="95">
        <v>26</v>
      </c>
      <c r="C38" s="139" t="s">
        <v>312</v>
      </c>
      <c r="D38" s="138" t="s">
        <v>348</v>
      </c>
      <c r="E38" s="138"/>
      <c r="G38" s="145" t="s">
        <v>48</v>
      </c>
      <c r="H38" s="97" t="str">
        <f>D32</f>
        <v>Q8</v>
      </c>
      <c r="I38" s="98" t="str">
        <f>D33</f>
        <v>G2</v>
      </c>
      <c r="J38" s="97" t="str">
        <f>D34</f>
        <v>G3</v>
      </c>
      <c r="K38" s="98" t="str">
        <f>D35</f>
        <v>G4</v>
      </c>
      <c r="L38" s="97" t="str">
        <f>D36</f>
        <v>G5</v>
      </c>
      <c r="M38" s="98" t="str">
        <f>D37</f>
        <v>G6</v>
      </c>
      <c r="N38" s="97" t="str">
        <f>D38</f>
        <v>G7</v>
      </c>
      <c r="O38" s="98" t="str">
        <f>D39</f>
        <v>G8</v>
      </c>
      <c r="P38" s="97" t="str">
        <f>D40</f>
        <v>G9</v>
      </c>
      <c r="Q38" s="98" t="str">
        <f>D41</f>
        <v>G10</v>
      </c>
      <c r="R38" s="97" t="str">
        <f>D42</f>
        <v>G14</v>
      </c>
      <c r="S38" s="98" t="str">
        <f>D43</f>
        <v>G17</v>
      </c>
    </row>
    <row r="39" spans="2:21" ht="14" x14ac:dyDescent="0.2">
      <c r="B39" s="95">
        <v>27</v>
      </c>
      <c r="C39" s="139" t="s">
        <v>312</v>
      </c>
      <c r="D39" s="138" t="s">
        <v>349</v>
      </c>
      <c r="E39" s="138"/>
      <c r="G39" s="145" t="s">
        <v>49</v>
      </c>
      <c r="H39" s="98" t="str">
        <f>D44</f>
        <v>G19</v>
      </c>
      <c r="I39" s="100" t="str">
        <f>D45</f>
        <v>G20</v>
      </c>
      <c r="J39" s="98" t="str">
        <f>D46</f>
        <v>G21</v>
      </c>
      <c r="K39" s="100" t="str">
        <f>D47</f>
        <v>K2</v>
      </c>
      <c r="L39" s="98" t="str">
        <f>D48</f>
        <v>K6</v>
      </c>
      <c r="M39" s="100" t="str">
        <f>D49</f>
        <v>K8</v>
      </c>
      <c r="N39" s="98" t="str">
        <f>D50</f>
        <v>K10</v>
      </c>
      <c r="O39" s="100" t="str">
        <f>D51</f>
        <v>Q4</v>
      </c>
      <c r="P39" s="98" t="str">
        <f>D52</f>
        <v>Q8</v>
      </c>
      <c r="Q39" s="100" t="str">
        <f>D53</f>
        <v>R2</v>
      </c>
      <c r="R39" s="98" t="str">
        <f>D54</f>
        <v>R3</v>
      </c>
      <c r="S39" s="100" t="str">
        <f>D55</f>
        <v>T15</v>
      </c>
    </row>
    <row r="40" spans="2:21" ht="14" x14ac:dyDescent="0.2">
      <c r="B40" s="95">
        <v>28</v>
      </c>
      <c r="C40" s="139" t="s">
        <v>312</v>
      </c>
      <c r="D40" s="138" t="s">
        <v>350</v>
      </c>
      <c r="E40" s="138"/>
      <c r="G40" s="145" t="s">
        <v>50</v>
      </c>
      <c r="H40" s="98" t="str">
        <f>D44</f>
        <v>G19</v>
      </c>
      <c r="I40" s="97" t="str">
        <f>D45</f>
        <v>G20</v>
      </c>
      <c r="J40" s="98" t="str">
        <f>D46</f>
        <v>G21</v>
      </c>
      <c r="K40" s="97" t="str">
        <f>D47</f>
        <v>K2</v>
      </c>
      <c r="L40" s="98" t="str">
        <f>D48</f>
        <v>K6</v>
      </c>
      <c r="M40" s="97" t="str">
        <f>D49</f>
        <v>K8</v>
      </c>
      <c r="N40" s="98" t="str">
        <f>D50</f>
        <v>K10</v>
      </c>
      <c r="O40" s="97" t="str">
        <f>D51</f>
        <v>Q4</v>
      </c>
      <c r="P40" s="98" t="str">
        <f>D52</f>
        <v>Q8</v>
      </c>
      <c r="Q40" s="97" t="str">
        <f>D53</f>
        <v>R2</v>
      </c>
      <c r="R40" s="98" t="str">
        <f>D54</f>
        <v>R3</v>
      </c>
      <c r="S40" s="97" t="str">
        <f>D55</f>
        <v>T15</v>
      </c>
    </row>
    <row r="41" spans="2:21" ht="14" x14ac:dyDescent="0.2">
      <c r="B41" s="95">
        <v>29</v>
      </c>
      <c r="C41" s="139" t="s">
        <v>312</v>
      </c>
      <c r="D41" s="138" t="s">
        <v>351</v>
      </c>
      <c r="E41" s="138"/>
      <c r="J41" s="96"/>
    </row>
    <row r="42" spans="2:21" ht="14" x14ac:dyDescent="0.2">
      <c r="B42" s="95">
        <v>30</v>
      </c>
      <c r="C42" s="139" t="s">
        <v>312</v>
      </c>
      <c r="D42" s="138" t="s">
        <v>352</v>
      </c>
      <c r="E42" s="138"/>
      <c r="J42" s="96"/>
    </row>
    <row r="43" spans="2:21" ht="14" x14ac:dyDescent="0.2">
      <c r="B43" s="95">
        <v>31</v>
      </c>
      <c r="C43" s="139" t="s">
        <v>312</v>
      </c>
      <c r="D43" s="138" t="s">
        <v>353</v>
      </c>
      <c r="E43" s="138"/>
    </row>
    <row r="44" spans="2:21" ht="14" x14ac:dyDescent="0.2">
      <c r="B44" s="95">
        <v>32</v>
      </c>
      <c r="C44" s="139" t="s">
        <v>312</v>
      </c>
      <c r="D44" s="138" t="s">
        <v>354</v>
      </c>
      <c r="E44" s="138"/>
    </row>
    <row r="45" spans="2:21" ht="14" x14ac:dyDescent="0.2">
      <c r="B45" s="95">
        <v>33</v>
      </c>
      <c r="C45" s="139" t="s">
        <v>312</v>
      </c>
      <c r="D45" s="138" t="s">
        <v>355</v>
      </c>
      <c r="E45" s="138"/>
    </row>
    <row r="46" spans="2:21" ht="14" x14ac:dyDescent="0.2">
      <c r="B46" s="95">
        <v>34</v>
      </c>
      <c r="C46" s="139" t="s">
        <v>312</v>
      </c>
      <c r="D46" s="138" t="s">
        <v>356</v>
      </c>
      <c r="E46" s="138"/>
      <c r="G46"/>
      <c r="H46"/>
      <c r="I46"/>
      <c r="J46"/>
      <c r="K46"/>
    </row>
    <row r="47" spans="2:21" ht="14" x14ac:dyDescent="0.2">
      <c r="B47" s="95">
        <v>35</v>
      </c>
      <c r="C47" s="139" t="s">
        <v>312</v>
      </c>
      <c r="D47" s="138" t="s">
        <v>78</v>
      </c>
      <c r="E47" s="138"/>
      <c r="G47"/>
      <c r="H47"/>
      <c r="I47"/>
      <c r="J47"/>
      <c r="K47"/>
    </row>
    <row r="48" spans="2:21" ht="14" x14ac:dyDescent="0.2">
      <c r="B48" s="95">
        <v>36</v>
      </c>
      <c r="C48" s="139" t="s">
        <v>312</v>
      </c>
      <c r="D48" s="138" t="s">
        <v>81</v>
      </c>
      <c r="E48" s="138"/>
      <c r="G48" s="70"/>
      <c r="H48"/>
      <c r="I48"/>
      <c r="J48"/>
      <c r="K48"/>
    </row>
    <row r="49" spans="2:11" ht="14" x14ac:dyDescent="0.2">
      <c r="B49" s="95">
        <v>37</v>
      </c>
      <c r="C49" s="139" t="s">
        <v>312</v>
      </c>
      <c r="D49" s="138" t="s">
        <v>196</v>
      </c>
      <c r="E49" s="138"/>
      <c r="G49" s="70"/>
      <c r="H49"/>
      <c r="I49"/>
      <c r="J49"/>
      <c r="K49"/>
    </row>
    <row r="50" spans="2:11" ht="14" x14ac:dyDescent="0.2">
      <c r="B50" s="95">
        <v>38</v>
      </c>
      <c r="C50" s="139" t="s">
        <v>312</v>
      </c>
      <c r="D50" s="138" t="s">
        <v>198</v>
      </c>
      <c r="E50" s="138"/>
      <c r="G50" s="70"/>
      <c r="H50"/>
      <c r="I50"/>
      <c r="J50"/>
      <c r="K50"/>
    </row>
    <row r="51" spans="2:11" ht="14" x14ac:dyDescent="0.2">
      <c r="B51" s="95">
        <v>39</v>
      </c>
      <c r="C51" s="139" t="s">
        <v>312</v>
      </c>
      <c r="D51" s="138" t="s">
        <v>341</v>
      </c>
      <c r="E51" s="138"/>
      <c r="G51" s="70"/>
      <c r="H51"/>
      <c r="I51"/>
      <c r="J51"/>
      <c r="K51"/>
    </row>
    <row r="52" spans="2:11" ht="14" x14ac:dyDescent="0.2">
      <c r="B52" s="95">
        <v>40</v>
      </c>
      <c r="C52" s="139" t="s">
        <v>312</v>
      </c>
      <c r="D52" s="138" t="s">
        <v>342</v>
      </c>
      <c r="E52" s="138"/>
      <c r="G52"/>
      <c r="H52"/>
      <c r="I52"/>
      <c r="J52"/>
      <c r="K52"/>
    </row>
    <row r="53" spans="2:11" ht="14" x14ac:dyDescent="0.2">
      <c r="B53" s="95">
        <v>41</v>
      </c>
      <c r="C53" s="139" t="s">
        <v>340</v>
      </c>
      <c r="D53" s="138" t="s">
        <v>357</v>
      </c>
      <c r="E53" s="136">
        <v>4.8611111111111112E-2</v>
      </c>
      <c r="G53"/>
      <c r="H53"/>
      <c r="I53"/>
      <c r="J53"/>
      <c r="K53"/>
    </row>
    <row r="54" spans="2:11" ht="14" x14ac:dyDescent="0.2">
      <c r="B54" s="94">
        <v>42</v>
      </c>
      <c r="C54" s="139" t="s">
        <v>340</v>
      </c>
      <c r="D54" s="138" t="s">
        <v>358</v>
      </c>
      <c r="E54" s="136">
        <v>4.8611111111111112E-2</v>
      </c>
      <c r="G54"/>
      <c r="H54"/>
      <c r="I54"/>
      <c r="J54"/>
      <c r="K54"/>
    </row>
    <row r="55" spans="2:11" ht="14" x14ac:dyDescent="0.2">
      <c r="B55" s="91">
        <v>43</v>
      </c>
      <c r="C55" s="91" t="s">
        <v>340</v>
      </c>
      <c r="D55" s="137" t="s">
        <v>359</v>
      </c>
      <c r="E55" s="147">
        <v>4.8611111111111112E-2</v>
      </c>
      <c r="G55"/>
      <c r="H55"/>
      <c r="I55"/>
      <c r="J55"/>
      <c r="K55"/>
    </row>
    <row r="56" spans="2:11" ht="14" x14ac:dyDescent="0.2">
      <c r="D56"/>
      <c r="E56" s="109"/>
      <c r="G56"/>
      <c r="H56"/>
      <c r="I56"/>
      <c r="J56"/>
      <c r="K56"/>
    </row>
    <row r="57" spans="2:11" x14ac:dyDescent="0.15">
      <c r="D57"/>
      <c r="G57"/>
      <c r="H57"/>
      <c r="I57"/>
      <c r="J57"/>
      <c r="K57"/>
    </row>
    <row r="58" spans="2:11" x14ac:dyDescent="0.15">
      <c r="D58"/>
      <c r="G58"/>
      <c r="H58"/>
      <c r="I58"/>
      <c r="J58"/>
      <c r="K58"/>
    </row>
    <row r="59" spans="2:11" x14ac:dyDescent="0.15">
      <c r="D59"/>
      <c r="G59"/>
      <c r="H59"/>
      <c r="I59"/>
      <c r="J59"/>
      <c r="K59"/>
    </row>
    <row r="60" spans="2:11" x14ac:dyDescent="0.15">
      <c r="D60"/>
      <c r="G60"/>
      <c r="H60"/>
      <c r="I60"/>
      <c r="J60"/>
      <c r="K60"/>
    </row>
    <row r="61" spans="2:11" x14ac:dyDescent="0.15">
      <c r="D61"/>
      <c r="G61"/>
      <c r="H61"/>
      <c r="I61"/>
      <c r="J61"/>
      <c r="K61"/>
    </row>
    <row r="62" spans="2:11" x14ac:dyDescent="0.15">
      <c r="D62"/>
      <c r="G62"/>
      <c r="H62"/>
      <c r="I62"/>
      <c r="J62"/>
      <c r="K62"/>
    </row>
    <row r="63" spans="2:11" ht="15" x14ac:dyDescent="0.15">
      <c r="E63" s="87"/>
      <c r="F63" s="87"/>
    </row>
    <row r="64" spans="2:11" ht="15" x14ac:dyDescent="0.15">
      <c r="E64" s="87"/>
      <c r="F64" s="87"/>
    </row>
    <row r="65" spans="5:6" ht="15" x14ac:dyDescent="0.15">
      <c r="E65" s="87"/>
      <c r="F65" s="87"/>
    </row>
    <row r="66" spans="5:6" ht="15" x14ac:dyDescent="0.15">
      <c r="F66" s="87"/>
    </row>
  </sheetData>
  <mergeCells count="30">
    <mergeCell ref="G29:H29"/>
    <mergeCell ref="I29:M29"/>
    <mergeCell ref="N29:O29"/>
    <mergeCell ref="G27:H27"/>
    <mergeCell ref="I27:M27"/>
    <mergeCell ref="N27:O27"/>
    <mergeCell ref="G28:H28"/>
    <mergeCell ref="I28:M28"/>
    <mergeCell ref="N28:O28"/>
    <mergeCell ref="G26:H26"/>
    <mergeCell ref="I26:M26"/>
    <mergeCell ref="B7:C7"/>
    <mergeCell ref="D7:E7"/>
    <mergeCell ref="F7:AB7"/>
    <mergeCell ref="C8:E8"/>
    <mergeCell ref="C9:E9"/>
    <mergeCell ref="H9:I9"/>
    <mergeCell ref="J9:K9"/>
    <mergeCell ref="C10:E10"/>
    <mergeCell ref="H10:J10"/>
    <mergeCell ref="C11:E11"/>
    <mergeCell ref="H11:J11"/>
    <mergeCell ref="H12:J12"/>
    <mergeCell ref="A1:M1"/>
    <mergeCell ref="A2:M2"/>
    <mergeCell ref="A3:W3"/>
    <mergeCell ref="A4:W4"/>
    <mergeCell ref="B6:C6"/>
    <mergeCell ref="D6:E6"/>
    <mergeCell ref="F6:AB6"/>
  </mergeCells>
  <conditionalFormatting sqref="B14:B54">
    <cfRule type="expression" dxfId="3" priority="2">
      <formula>#REF!="96-well"</formula>
    </cfRule>
  </conditionalFormatting>
  <conditionalFormatting sqref="B55">
    <cfRule type="expression" dxfId="2" priority="1">
      <formula>#REF!="96-well"</formula>
    </cfRule>
  </conditionalFormatting>
  <pageMargins left="0.75" right="0.75" top="1" bottom="1" header="0.5" footer="0.5"/>
  <pageSetup paperSize="9" orientation="portrait" horizontalDpi="0" verticalDpi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74350-1D2C-2449-8F8C-F74578130A2B}">
  <dimension ref="A1:AB79"/>
  <sheetViews>
    <sheetView topLeftCell="A36" workbookViewId="0">
      <selection activeCell="C10" sqref="C10:E10"/>
    </sheetView>
  </sheetViews>
  <sheetFormatPr baseColWidth="10" defaultColWidth="8.83203125" defaultRowHeight="13" x14ac:dyDescent="0.15"/>
  <cols>
    <col min="1" max="3" width="8.83203125" style="148"/>
    <col min="4" max="4" width="8.83203125" style="85"/>
    <col min="5" max="16" width="8.83203125" style="148"/>
    <col min="17" max="17" width="10.1640625" style="148" bestFit="1" customWidth="1"/>
    <col min="18" max="18" width="11.1640625" style="148" bestFit="1" customWidth="1"/>
    <col min="19" max="16384" width="8.83203125" style="148"/>
  </cols>
  <sheetData>
    <row r="1" spans="1:28" ht="24" x14ac:dyDescent="0.3">
      <c r="A1" s="186" t="s">
        <v>189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</row>
    <row r="2" spans="1:28" ht="19" x14ac:dyDescent="0.25">
      <c r="A2" s="188" t="s">
        <v>141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</row>
    <row r="3" spans="1:28" ht="14" x14ac:dyDescent="0.2">
      <c r="A3" s="189" t="s">
        <v>142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</row>
    <row r="4" spans="1:28" ht="14" x14ac:dyDescent="0.2">
      <c r="A4" s="189" t="s">
        <v>143</v>
      </c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</row>
    <row r="5" spans="1:28" x14ac:dyDescent="0.15">
      <c r="J5" s="96"/>
    </row>
    <row r="6" spans="1:28" ht="14" x14ac:dyDescent="0.2">
      <c r="A6" s="117">
        <v>1</v>
      </c>
      <c r="B6" s="190" t="s">
        <v>144</v>
      </c>
      <c r="C6" s="191"/>
      <c r="D6" s="192" t="s">
        <v>334</v>
      </c>
      <c r="E6" s="191"/>
      <c r="F6" s="213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</row>
    <row r="7" spans="1:28" ht="14" x14ac:dyDescent="0.2">
      <c r="A7" s="117">
        <v>2</v>
      </c>
      <c r="B7" s="190" t="s">
        <v>145</v>
      </c>
      <c r="C7" s="191"/>
      <c r="D7" s="192"/>
      <c r="E7" s="191"/>
      <c r="F7" s="189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</row>
    <row r="8" spans="1:28" ht="14" x14ac:dyDescent="0.2">
      <c r="A8" s="117">
        <v>3</v>
      </c>
      <c r="B8" s="132" t="s">
        <v>146</v>
      </c>
      <c r="C8" s="195" t="s">
        <v>389</v>
      </c>
      <c r="D8" s="196"/>
      <c r="E8" s="197"/>
      <c r="J8" s="96"/>
    </row>
    <row r="9" spans="1:28" ht="14" x14ac:dyDescent="0.2">
      <c r="A9" s="117">
        <v>4</v>
      </c>
      <c r="B9" s="132" t="s">
        <v>39</v>
      </c>
      <c r="C9" s="198">
        <v>43518</v>
      </c>
      <c r="D9" s="196"/>
      <c r="E9" s="197"/>
      <c r="H9" s="190" t="s">
        <v>147</v>
      </c>
      <c r="I9" s="191"/>
      <c r="J9" s="192" t="s">
        <v>148</v>
      </c>
      <c r="K9" s="191"/>
      <c r="P9" s="204" t="s">
        <v>374</v>
      </c>
      <c r="Q9" s="205"/>
      <c r="R9" s="205"/>
      <c r="S9" s="206"/>
    </row>
    <row r="10" spans="1:28" ht="14" x14ac:dyDescent="0.2">
      <c r="A10" s="117"/>
      <c r="B10" s="132" t="s">
        <v>149</v>
      </c>
      <c r="C10" s="199" t="s">
        <v>307</v>
      </c>
      <c r="D10" s="196"/>
      <c r="E10" s="197"/>
      <c r="F10" s="117"/>
      <c r="H10" s="200" t="s">
        <v>150</v>
      </c>
      <c r="I10" s="201"/>
      <c r="J10" s="191"/>
      <c r="K10" s="118">
        <v>43</v>
      </c>
      <c r="L10" s="133" t="s">
        <v>151</v>
      </c>
      <c r="P10" s="207" t="s">
        <v>386</v>
      </c>
      <c r="Q10" s="208">
        <v>4</v>
      </c>
      <c r="R10" s="152">
        <v>4</v>
      </c>
      <c r="S10" s="154"/>
    </row>
    <row r="11" spans="1:28" ht="14" x14ac:dyDescent="0.2">
      <c r="B11" s="132" t="s">
        <v>152</v>
      </c>
      <c r="C11" s="202"/>
      <c r="D11" s="196"/>
      <c r="E11" s="197"/>
      <c r="H11" s="190" t="s">
        <v>153</v>
      </c>
      <c r="I11" s="201"/>
      <c r="J11" s="191"/>
      <c r="K11" s="118">
        <v>96</v>
      </c>
      <c r="P11" s="207" t="s">
        <v>375</v>
      </c>
      <c r="Q11" s="208">
        <v>43516</v>
      </c>
      <c r="R11" s="153">
        <v>43516</v>
      </c>
      <c r="S11" s="154"/>
    </row>
    <row r="12" spans="1:28" ht="14" x14ac:dyDescent="0.2">
      <c r="B12" s="130" t="s">
        <v>154</v>
      </c>
      <c r="C12" s="144" t="s">
        <v>194</v>
      </c>
      <c r="D12" s="143" t="s">
        <v>195</v>
      </c>
      <c r="E12" s="142" t="s">
        <v>155</v>
      </c>
      <c r="G12" s="117">
        <v>6</v>
      </c>
      <c r="H12" s="200" t="s">
        <v>156</v>
      </c>
      <c r="I12" s="201"/>
      <c r="J12" s="201"/>
      <c r="K12" s="119">
        <v>10</v>
      </c>
      <c r="P12" s="209" t="s">
        <v>387</v>
      </c>
      <c r="Q12" s="210">
        <v>0</v>
      </c>
      <c r="R12" s="155" t="s">
        <v>388</v>
      </c>
      <c r="S12" s="156"/>
    </row>
    <row r="13" spans="1:28" ht="14" x14ac:dyDescent="0.2">
      <c r="A13" s="117">
        <v>5</v>
      </c>
      <c r="B13" s="95">
        <v>1</v>
      </c>
      <c r="C13" s="139" t="s">
        <v>332</v>
      </c>
      <c r="D13" s="138" t="s">
        <v>365</v>
      </c>
      <c r="E13" s="138"/>
      <c r="H13" s="122" t="s">
        <v>157</v>
      </c>
      <c r="I13" s="125"/>
      <c r="J13" s="124"/>
      <c r="K13" s="115">
        <v>20</v>
      </c>
      <c r="L13" s="123"/>
      <c r="P13" s="211"/>
      <c r="Q13" s="212"/>
      <c r="R13" s="151"/>
    </row>
    <row r="14" spans="1:28" ht="14" x14ac:dyDescent="0.2">
      <c r="A14" s="117"/>
      <c r="B14" s="95">
        <v>2</v>
      </c>
      <c r="C14" s="139" t="s">
        <v>332</v>
      </c>
      <c r="D14" s="138" t="s">
        <v>366</v>
      </c>
      <c r="E14" s="138"/>
      <c r="J14" s="96"/>
      <c r="P14" s="204" t="s">
        <v>1</v>
      </c>
      <c r="Q14" s="205"/>
      <c r="R14" s="205"/>
      <c r="S14" s="206"/>
    </row>
    <row r="15" spans="1:28" ht="14" x14ac:dyDescent="0.2">
      <c r="B15" s="95">
        <v>3</v>
      </c>
      <c r="C15" s="139" t="s">
        <v>332</v>
      </c>
      <c r="D15" s="138" t="s">
        <v>367</v>
      </c>
      <c r="E15" s="138"/>
      <c r="H15" s="122" t="s">
        <v>158</v>
      </c>
      <c r="I15" s="122" t="s">
        <v>159</v>
      </c>
      <c r="J15" s="122" t="s">
        <v>160</v>
      </c>
      <c r="K15" s="122" t="s">
        <v>161</v>
      </c>
      <c r="L15" s="122" t="s">
        <v>162</v>
      </c>
      <c r="M15" s="121" t="str">
        <f>CONCATENATE("x",K11*((K12/100)+1))</f>
        <v>x105.6</v>
      </c>
      <c r="N15" s="120">
        <v>0.05</v>
      </c>
      <c r="P15" s="207" t="s">
        <v>386</v>
      </c>
      <c r="Q15" s="208">
        <v>4</v>
      </c>
      <c r="R15" s="152">
        <v>3</v>
      </c>
      <c r="S15" s="154"/>
    </row>
    <row r="16" spans="1:28" ht="14" x14ac:dyDescent="0.2">
      <c r="B16" s="95">
        <v>4</v>
      </c>
      <c r="C16" s="139" t="s">
        <v>332</v>
      </c>
      <c r="D16" s="138" t="s">
        <v>368</v>
      </c>
      <c r="E16" s="138"/>
      <c r="F16" s="117"/>
      <c r="G16" s="117">
        <v>7</v>
      </c>
      <c r="H16" s="115" t="s">
        <v>10</v>
      </c>
      <c r="I16" s="115" t="s">
        <v>163</v>
      </c>
      <c r="J16" s="119">
        <v>1</v>
      </c>
      <c r="K16" s="115" t="s">
        <v>164</v>
      </c>
      <c r="L16" s="115">
        <v>12.5</v>
      </c>
      <c r="M16" s="118">
        <f t="shared" ref="M16:M21" si="0">L16*$K$11*(($K$12/100)+1)</f>
        <v>1320</v>
      </c>
      <c r="N16" s="115">
        <v>1250</v>
      </c>
      <c r="P16" s="207" t="s">
        <v>375</v>
      </c>
      <c r="Q16" s="208">
        <v>43516</v>
      </c>
      <c r="R16" s="153">
        <v>43516</v>
      </c>
      <c r="S16" s="154"/>
    </row>
    <row r="17" spans="2:19" ht="14" x14ac:dyDescent="0.2">
      <c r="B17" s="95">
        <v>5</v>
      </c>
      <c r="C17" s="139" t="s">
        <v>332</v>
      </c>
      <c r="D17" s="138" t="s">
        <v>369</v>
      </c>
      <c r="E17" s="138"/>
      <c r="F17" s="117"/>
      <c r="G17" s="117">
        <v>8</v>
      </c>
      <c r="H17" s="115" t="s">
        <v>165</v>
      </c>
      <c r="I17" s="115" t="s">
        <v>166</v>
      </c>
      <c r="J17" s="119">
        <v>1</v>
      </c>
      <c r="K17" s="115" t="s">
        <v>167</v>
      </c>
      <c r="L17" s="115">
        <v>1.25</v>
      </c>
      <c r="M17" s="118">
        <f t="shared" si="0"/>
        <v>132</v>
      </c>
      <c r="N17" s="115">
        <v>125</v>
      </c>
      <c r="P17" s="209" t="s">
        <v>387</v>
      </c>
      <c r="Q17" s="210">
        <v>0</v>
      </c>
      <c r="R17" s="155" t="s">
        <v>388</v>
      </c>
      <c r="S17" s="156"/>
    </row>
    <row r="18" spans="2:19" ht="14" x14ac:dyDescent="0.2">
      <c r="B18" s="95">
        <v>6</v>
      </c>
      <c r="C18" s="139" t="s">
        <v>332</v>
      </c>
      <c r="D18" s="138" t="s">
        <v>370</v>
      </c>
      <c r="E18" s="138"/>
      <c r="F18" s="117"/>
      <c r="G18" s="117">
        <v>9</v>
      </c>
      <c r="H18" s="115" t="s">
        <v>168</v>
      </c>
      <c r="I18" s="115" t="s">
        <v>166</v>
      </c>
      <c r="J18" s="119">
        <v>1</v>
      </c>
      <c r="K18" s="115" t="s">
        <v>167</v>
      </c>
      <c r="L18" s="115">
        <v>1.25</v>
      </c>
      <c r="M18" s="118">
        <f t="shared" si="0"/>
        <v>132</v>
      </c>
      <c r="N18" s="115">
        <v>125</v>
      </c>
      <c r="P18" s="151"/>
      <c r="Q18" s="151"/>
      <c r="R18" s="151"/>
    </row>
    <row r="19" spans="2:19" ht="14" x14ac:dyDescent="0.2">
      <c r="B19" s="95">
        <v>7</v>
      </c>
      <c r="C19" s="139" t="s">
        <v>332</v>
      </c>
      <c r="D19" s="138" t="s">
        <v>376</v>
      </c>
      <c r="E19" s="138"/>
      <c r="F19" s="117"/>
      <c r="G19" s="117">
        <v>10</v>
      </c>
      <c r="H19" s="115" t="s">
        <v>169</v>
      </c>
      <c r="I19" s="115" t="s">
        <v>170</v>
      </c>
      <c r="J19" s="119">
        <v>1</v>
      </c>
      <c r="K19" s="115" t="s">
        <v>171</v>
      </c>
      <c r="L19" s="115">
        <v>6.25E-2</v>
      </c>
      <c r="M19" s="118">
        <f t="shared" si="0"/>
        <v>6.6000000000000005</v>
      </c>
      <c r="N19" s="115">
        <v>6.25</v>
      </c>
      <c r="P19" s="151"/>
      <c r="Q19" s="151"/>
      <c r="R19" s="151"/>
    </row>
    <row r="20" spans="2:19" ht="14" x14ac:dyDescent="0.2">
      <c r="B20" s="95">
        <v>8</v>
      </c>
      <c r="C20" s="139" t="s">
        <v>332</v>
      </c>
      <c r="D20" s="138" t="s">
        <v>377</v>
      </c>
      <c r="E20" s="138"/>
      <c r="F20" s="117"/>
      <c r="G20" s="117">
        <v>11</v>
      </c>
      <c r="H20" s="116" t="s">
        <v>172</v>
      </c>
      <c r="I20" s="116"/>
      <c r="J20" s="119">
        <v>1</v>
      </c>
      <c r="K20" s="116" t="s">
        <v>173</v>
      </c>
      <c r="L20" s="115">
        <v>4.74</v>
      </c>
      <c r="M20" s="118">
        <f t="shared" si="0"/>
        <v>500.54400000000004</v>
      </c>
      <c r="N20" s="115">
        <v>474</v>
      </c>
      <c r="R20" s="151"/>
    </row>
    <row r="21" spans="2:19" ht="14" x14ac:dyDescent="0.2">
      <c r="B21" s="95">
        <v>9</v>
      </c>
      <c r="C21" s="139" t="s">
        <v>332</v>
      </c>
      <c r="D21" s="138" t="s">
        <v>378</v>
      </c>
      <c r="E21" s="138"/>
      <c r="H21" s="116" t="s">
        <v>38</v>
      </c>
      <c r="I21" s="116"/>
      <c r="J21" s="115"/>
      <c r="K21" s="116"/>
      <c r="L21" s="115">
        <v>0.2</v>
      </c>
      <c r="M21" s="118">
        <f t="shared" si="0"/>
        <v>21.120000000000005</v>
      </c>
      <c r="N21" s="115">
        <v>20</v>
      </c>
    </row>
    <row r="22" spans="2:19" ht="14" x14ac:dyDescent="0.2">
      <c r="B22" s="95">
        <v>10</v>
      </c>
      <c r="C22" s="139" t="s">
        <v>332</v>
      </c>
      <c r="D22" s="138" t="s">
        <v>379</v>
      </c>
      <c r="E22" s="138"/>
      <c r="F22" s="117"/>
      <c r="G22" s="117">
        <v>12</v>
      </c>
      <c r="H22" s="116" t="s">
        <v>174</v>
      </c>
      <c r="I22" s="116"/>
      <c r="J22" s="115"/>
      <c r="K22" s="116"/>
      <c r="L22" s="115">
        <v>5</v>
      </c>
      <c r="M22" s="115" t="s">
        <v>173</v>
      </c>
      <c r="N22" s="115" t="s">
        <v>173</v>
      </c>
    </row>
    <row r="23" spans="2:19" ht="14" x14ac:dyDescent="0.2">
      <c r="B23" s="95">
        <v>11</v>
      </c>
      <c r="C23" s="139" t="s">
        <v>332</v>
      </c>
      <c r="D23" s="138" t="s">
        <v>380</v>
      </c>
      <c r="E23" s="138"/>
      <c r="H23" s="114" t="s">
        <v>16</v>
      </c>
      <c r="I23" s="112"/>
      <c r="J23" s="113"/>
      <c r="K23" s="112"/>
      <c r="L23" s="112"/>
      <c r="M23" s="111">
        <f>SUM(M16:M22)</f>
        <v>2112.2639999999997</v>
      </c>
      <c r="N23" s="110" t="s">
        <v>176</v>
      </c>
    </row>
    <row r="24" spans="2:19" ht="14" x14ac:dyDescent="0.2">
      <c r="B24" s="95">
        <v>12</v>
      </c>
      <c r="C24" s="139" t="s">
        <v>332</v>
      </c>
      <c r="D24" s="138" t="s">
        <v>381</v>
      </c>
      <c r="E24" s="138"/>
      <c r="H24" s="109"/>
      <c r="J24" s="96"/>
      <c r="M24" s="108"/>
    </row>
    <row r="25" spans="2:19" ht="14" x14ac:dyDescent="0.2">
      <c r="B25" s="95">
        <v>13</v>
      </c>
      <c r="C25" s="139" t="s">
        <v>332</v>
      </c>
      <c r="D25" s="138" t="s">
        <v>382</v>
      </c>
      <c r="E25" s="138"/>
      <c r="J25" s="96"/>
    </row>
    <row r="26" spans="2:19" ht="17" x14ac:dyDescent="0.25">
      <c r="B26" s="95">
        <v>14</v>
      </c>
      <c r="C26" s="139" t="s">
        <v>332</v>
      </c>
      <c r="D26" s="138" t="s">
        <v>383</v>
      </c>
      <c r="E26" s="138"/>
      <c r="G26" s="189" t="s">
        <v>177</v>
      </c>
      <c r="H26" s="189"/>
      <c r="I26" s="193" t="s">
        <v>178</v>
      </c>
      <c r="J26" s="194"/>
      <c r="K26" s="194"/>
      <c r="L26" s="194"/>
      <c r="M26" s="194"/>
      <c r="N26" s="107" t="s">
        <v>179</v>
      </c>
      <c r="O26" s="106"/>
    </row>
    <row r="27" spans="2:19" ht="14" x14ac:dyDescent="0.2">
      <c r="B27" s="95">
        <v>15</v>
      </c>
      <c r="C27" s="139" t="s">
        <v>332</v>
      </c>
      <c r="D27" s="138" t="s">
        <v>384</v>
      </c>
      <c r="E27" s="138"/>
      <c r="G27" s="189" t="s">
        <v>12</v>
      </c>
      <c r="H27" s="189"/>
      <c r="I27" s="193" t="s">
        <v>180</v>
      </c>
      <c r="J27" s="194"/>
      <c r="K27" s="194"/>
      <c r="L27" s="194"/>
      <c r="M27" s="194"/>
      <c r="N27" s="203" t="s">
        <v>181</v>
      </c>
      <c r="O27" s="203"/>
      <c r="P27" s="104" t="str">
        <f>IF(D7="MCP","VIC","FAM")</f>
        <v>FAM</v>
      </c>
    </row>
    <row r="28" spans="2:19" ht="14" x14ac:dyDescent="0.2">
      <c r="B28" s="95">
        <v>16</v>
      </c>
      <c r="C28" s="139" t="s">
        <v>332</v>
      </c>
      <c r="D28" s="138" t="s">
        <v>361</v>
      </c>
      <c r="E28" s="138"/>
      <c r="G28" s="189" t="s">
        <v>182</v>
      </c>
      <c r="H28" s="189"/>
      <c r="I28" s="193" t="s">
        <v>183</v>
      </c>
      <c r="J28" s="194"/>
      <c r="K28" s="194"/>
      <c r="L28" s="194"/>
      <c r="M28" s="194"/>
      <c r="N28" s="203" t="s">
        <v>184</v>
      </c>
      <c r="O28" s="203"/>
      <c r="P28" s="104" t="s">
        <v>185</v>
      </c>
    </row>
    <row r="29" spans="2:19" ht="16" x14ac:dyDescent="0.2">
      <c r="B29" s="95">
        <v>17</v>
      </c>
      <c r="C29" s="139" t="s">
        <v>332</v>
      </c>
      <c r="D29" s="138" t="s">
        <v>362</v>
      </c>
      <c r="E29" s="138"/>
      <c r="G29" s="189" t="s">
        <v>186</v>
      </c>
      <c r="H29" s="189"/>
      <c r="I29" s="193" t="s">
        <v>187</v>
      </c>
      <c r="J29" s="194"/>
      <c r="K29" s="194"/>
      <c r="L29" s="194"/>
      <c r="M29" s="194"/>
      <c r="N29" s="203" t="s">
        <v>188</v>
      </c>
      <c r="O29" s="203"/>
      <c r="P29" s="104" t="str">
        <f>IF(D7="MCP","TTA TAG TAG CCT RTG CGC TTG GCC","CAC TGG TTT GCT CAG GGA TA")</f>
        <v>CAC TGG TTT GCT CAG GGA TA</v>
      </c>
      <c r="S29" s="103"/>
    </row>
    <row r="30" spans="2:19" ht="14" x14ac:dyDescent="0.2">
      <c r="B30" s="95">
        <v>18</v>
      </c>
      <c r="C30" s="139" t="s">
        <v>332</v>
      </c>
      <c r="D30" s="138" t="s">
        <v>385</v>
      </c>
      <c r="E30" s="138"/>
      <c r="J30" s="96"/>
    </row>
    <row r="31" spans="2:19" ht="14" x14ac:dyDescent="0.2">
      <c r="B31" s="95">
        <v>19</v>
      </c>
      <c r="C31" s="139" t="s">
        <v>332</v>
      </c>
      <c r="D31" s="138" t="s">
        <v>363</v>
      </c>
      <c r="E31" s="138"/>
      <c r="J31" s="96"/>
    </row>
    <row r="32" spans="2:19" ht="14" x14ac:dyDescent="0.2">
      <c r="B32" s="95">
        <v>20</v>
      </c>
      <c r="C32" s="139" t="s">
        <v>332</v>
      </c>
      <c r="D32" s="138" t="s">
        <v>364</v>
      </c>
      <c r="E32" s="138"/>
      <c r="H32" s="149">
        <v>1</v>
      </c>
      <c r="I32" s="149">
        <v>2</v>
      </c>
      <c r="J32" s="149">
        <v>3</v>
      </c>
      <c r="K32" s="149">
        <v>4</v>
      </c>
      <c r="L32" s="149">
        <v>5</v>
      </c>
      <c r="M32" s="149">
        <v>6</v>
      </c>
      <c r="N32" s="149">
        <v>7</v>
      </c>
      <c r="O32" s="149">
        <v>8</v>
      </c>
      <c r="P32" s="149">
        <v>9</v>
      </c>
      <c r="Q32" s="149">
        <v>10</v>
      </c>
      <c r="R32" s="149">
        <v>11</v>
      </c>
      <c r="S32" s="149">
        <v>12</v>
      </c>
    </row>
    <row r="33" spans="2:21" ht="14" x14ac:dyDescent="0.2">
      <c r="B33" s="95">
        <v>21</v>
      </c>
      <c r="C33" s="139" t="s">
        <v>312</v>
      </c>
      <c r="D33" s="138" t="s">
        <v>365</v>
      </c>
      <c r="E33" s="138"/>
      <c r="G33" s="149" t="s">
        <v>43</v>
      </c>
      <c r="H33" s="100" t="str">
        <f>D13</f>
        <v>D1.1</v>
      </c>
      <c r="I33" s="98" t="str">
        <f>D14</f>
        <v>D1.2</v>
      </c>
      <c r="J33" s="100" t="str">
        <f>D15</f>
        <v>D1.3</v>
      </c>
      <c r="K33" s="102" t="str">
        <f>D16</f>
        <v>D1.4</v>
      </c>
      <c r="L33" s="100" t="str">
        <f>D17</f>
        <v>D1.5</v>
      </c>
      <c r="M33" s="98" t="str">
        <f>D18</f>
        <v>D1.6</v>
      </c>
      <c r="N33" s="100" t="str">
        <f>D19</f>
        <v>D1.7</v>
      </c>
      <c r="O33" s="102" t="str">
        <f>D20</f>
        <v>D1.8</v>
      </c>
      <c r="P33" s="100" t="str">
        <f>D21</f>
        <v>D1.9</v>
      </c>
      <c r="Q33" s="98" t="str">
        <f>D22</f>
        <v>D1.10</v>
      </c>
      <c r="R33" s="100" t="str">
        <f>D23</f>
        <v>D1.11</v>
      </c>
      <c r="S33" s="102" t="str">
        <f>D24</f>
        <v>D1.12</v>
      </c>
      <c r="U33" s="102"/>
    </row>
    <row r="34" spans="2:21" ht="14" x14ac:dyDescent="0.2">
      <c r="B34" s="95">
        <v>22</v>
      </c>
      <c r="C34" s="139" t="s">
        <v>312</v>
      </c>
      <c r="D34" s="138" t="s">
        <v>366</v>
      </c>
      <c r="E34" s="138"/>
      <c r="G34" s="149" t="s">
        <v>44</v>
      </c>
      <c r="H34" s="100" t="str">
        <f>D13</f>
        <v>D1.1</v>
      </c>
      <c r="I34" s="98" t="str">
        <f>D14</f>
        <v>D1.2</v>
      </c>
      <c r="J34" s="97" t="str">
        <f>D15</f>
        <v>D1.3</v>
      </c>
      <c r="K34" s="102" t="str">
        <f>D16</f>
        <v>D1.4</v>
      </c>
      <c r="L34" s="100" t="str">
        <f>D17</f>
        <v>D1.5</v>
      </c>
      <c r="M34" s="98" t="str">
        <f>D18</f>
        <v>D1.6</v>
      </c>
      <c r="N34" s="100" t="str">
        <f>D19</f>
        <v>D1.7</v>
      </c>
      <c r="O34" s="102" t="str">
        <f>D20</f>
        <v>D1.8</v>
      </c>
      <c r="P34" s="100" t="str">
        <f>D21</f>
        <v>D1.9</v>
      </c>
      <c r="Q34" s="98" t="str">
        <f>D22</f>
        <v>D1.10</v>
      </c>
      <c r="R34" s="100" t="str">
        <f>D23</f>
        <v>D1.11</v>
      </c>
      <c r="S34" s="102" t="str">
        <f>D24</f>
        <v>D1.12</v>
      </c>
    </row>
    <row r="35" spans="2:21" ht="14" x14ac:dyDescent="0.2">
      <c r="B35" s="95">
        <v>23</v>
      </c>
      <c r="C35" s="139" t="s">
        <v>312</v>
      </c>
      <c r="D35" s="138" t="s">
        <v>367</v>
      </c>
      <c r="E35" s="138"/>
      <c r="G35" s="149" t="s">
        <v>45</v>
      </c>
      <c r="H35" s="98" t="str">
        <f>D25</f>
        <v>D1.13</v>
      </c>
      <c r="I35" s="100" t="str">
        <f>D26</f>
        <v>D1.14</v>
      </c>
      <c r="J35" s="98" t="str">
        <f>D27</f>
        <v>D1.15</v>
      </c>
      <c r="K35" s="101" t="s">
        <v>190</v>
      </c>
      <c r="L35" s="101" t="s">
        <v>191</v>
      </c>
      <c r="M35" s="101" t="s">
        <v>192</v>
      </c>
      <c r="N35" s="101" t="s">
        <v>193</v>
      </c>
      <c r="O35" s="101" t="s">
        <v>58</v>
      </c>
      <c r="P35" s="98" t="str">
        <f>D28</f>
        <v>A1.1</v>
      </c>
      <c r="Q35" s="100" t="str">
        <f>D29</f>
        <v>A1.3</v>
      </c>
      <c r="R35" s="98" t="str">
        <f>D30</f>
        <v>A1.4</v>
      </c>
      <c r="S35" s="100" t="str">
        <f>D31</f>
        <v>A1.5</v>
      </c>
    </row>
    <row r="36" spans="2:21" ht="14" x14ac:dyDescent="0.2">
      <c r="B36" s="95">
        <v>24</v>
      </c>
      <c r="C36" s="139" t="s">
        <v>312</v>
      </c>
      <c r="D36" s="138" t="s">
        <v>368</v>
      </c>
      <c r="E36" s="138"/>
      <c r="G36" s="149" t="s">
        <v>46</v>
      </c>
      <c r="H36" s="98" t="str">
        <f>D25</f>
        <v>D1.13</v>
      </c>
      <c r="I36" s="97" t="str">
        <f>D26</f>
        <v>D1.14</v>
      </c>
      <c r="J36" s="98" t="str">
        <f>D27</f>
        <v>D1.15</v>
      </c>
      <c r="K36" s="101" t="s">
        <v>190</v>
      </c>
      <c r="L36" s="101" t="s">
        <v>191</v>
      </c>
      <c r="M36" s="101" t="s">
        <v>192</v>
      </c>
      <c r="N36" s="101" t="s">
        <v>193</v>
      </c>
      <c r="O36" s="101" t="s">
        <v>58</v>
      </c>
      <c r="P36" s="98" t="str">
        <f>D28</f>
        <v>A1.1</v>
      </c>
      <c r="Q36" s="97" t="str">
        <f>D29</f>
        <v>A1.3</v>
      </c>
      <c r="R36" s="98" t="str">
        <f>D30</f>
        <v>A1.4</v>
      </c>
      <c r="S36" s="97" t="str">
        <f>D31</f>
        <v>A1.5</v>
      </c>
    </row>
    <row r="37" spans="2:21" ht="14" x14ac:dyDescent="0.2">
      <c r="B37" s="95">
        <v>25</v>
      </c>
      <c r="C37" s="139" t="s">
        <v>312</v>
      </c>
      <c r="D37" s="138" t="s">
        <v>369</v>
      </c>
      <c r="E37" s="138"/>
      <c r="G37" s="149" t="s">
        <v>47</v>
      </c>
      <c r="H37" s="100" t="str">
        <f>D32</f>
        <v>A1.6</v>
      </c>
      <c r="I37" s="98" t="str">
        <f>D33</f>
        <v>D1.1</v>
      </c>
      <c r="J37" s="100" t="str">
        <f>D34</f>
        <v>D1.2</v>
      </c>
      <c r="K37" s="98" t="str">
        <f>D35</f>
        <v>D1.3</v>
      </c>
      <c r="L37" s="100" t="str">
        <f>D36</f>
        <v>D1.4</v>
      </c>
      <c r="M37" s="98" t="str">
        <f>D37</f>
        <v>D1.5</v>
      </c>
      <c r="N37" s="100" t="str">
        <f>D38</f>
        <v>D1.6</v>
      </c>
      <c r="O37" s="98" t="str">
        <f>D39</f>
        <v>D1.7</v>
      </c>
      <c r="P37" s="100" t="str">
        <f>D40</f>
        <v>D1.8</v>
      </c>
      <c r="Q37" s="98" t="str">
        <f>D41</f>
        <v>D1.9</v>
      </c>
      <c r="R37" s="100" t="str">
        <f>D42</f>
        <v>D1.10</v>
      </c>
      <c r="S37" s="98" t="str">
        <f>D43</f>
        <v>D1.11</v>
      </c>
    </row>
    <row r="38" spans="2:21" ht="14" x14ac:dyDescent="0.2">
      <c r="B38" s="95">
        <v>26</v>
      </c>
      <c r="C38" s="139" t="s">
        <v>312</v>
      </c>
      <c r="D38" s="138" t="s">
        <v>370</v>
      </c>
      <c r="E38" s="138"/>
      <c r="G38" s="149" t="s">
        <v>48</v>
      </c>
      <c r="H38" s="97" t="str">
        <f>D32</f>
        <v>A1.6</v>
      </c>
      <c r="I38" s="98" t="str">
        <f>D33</f>
        <v>D1.1</v>
      </c>
      <c r="J38" s="97" t="str">
        <f>D34</f>
        <v>D1.2</v>
      </c>
      <c r="K38" s="98" t="str">
        <f>D35</f>
        <v>D1.3</v>
      </c>
      <c r="L38" s="97" t="str">
        <f>D36</f>
        <v>D1.4</v>
      </c>
      <c r="M38" s="98" t="str">
        <f>D37</f>
        <v>D1.5</v>
      </c>
      <c r="N38" s="97" t="str">
        <f>D38</f>
        <v>D1.6</v>
      </c>
      <c r="O38" s="98" t="str">
        <f>D39</f>
        <v>D1.7</v>
      </c>
      <c r="P38" s="97" t="str">
        <f>D40</f>
        <v>D1.8</v>
      </c>
      <c r="Q38" s="98" t="str">
        <f>D41</f>
        <v>D1.9</v>
      </c>
      <c r="R38" s="97" t="str">
        <f>D42</f>
        <v>D1.10</v>
      </c>
      <c r="S38" s="98" t="str">
        <f>D43</f>
        <v>D1.11</v>
      </c>
    </row>
    <row r="39" spans="2:21" ht="14" x14ac:dyDescent="0.2">
      <c r="B39" s="95">
        <v>27</v>
      </c>
      <c r="C39" s="139" t="s">
        <v>312</v>
      </c>
      <c r="D39" s="138" t="s">
        <v>376</v>
      </c>
      <c r="E39" s="138"/>
      <c r="G39" s="149" t="s">
        <v>49</v>
      </c>
      <c r="H39" s="98" t="str">
        <f>D44</f>
        <v>D1.12</v>
      </c>
      <c r="I39" s="100" t="str">
        <f>D45</f>
        <v>D1.13</v>
      </c>
      <c r="J39" s="98" t="str">
        <f>D46</f>
        <v>D1.14</v>
      </c>
      <c r="K39" s="100" t="str">
        <f>D47</f>
        <v>D1.15</v>
      </c>
      <c r="L39" s="98" t="str">
        <f>D48</f>
        <v>A1.1</v>
      </c>
      <c r="M39" s="100" t="str">
        <f>D49</f>
        <v>A1.3</v>
      </c>
      <c r="N39" s="98" t="str">
        <f>D50</f>
        <v>A1.4</v>
      </c>
      <c r="O39" s="100" t="str">
        <f>D51</f>
        <v>A1.5</v>
      </c>
      <c r="P39" s="98" t="str">
        <f>D52</f>
        <v>A1.6</v>
      </c>
      <c r="Q39" s="100" t="str">
        <f>D53</f>
        <v>Q6</v>
      </c>
      <c r="R39" s="98" t="str">
        <f>D54</f>
        <v>Q13</v>
      </c>
      <c r="S39" s="100" t="str">
        <f>D55</f>
        <v>T12</v>
      </c>
    </row>
    <row r="40" spans="2:21" ht="14" x14ac:dyDescent="0.2">
      <c r="B40" s="95">
        <v>28</v>
      </c>
      <c r="C40" s="139" t="s">
        <v>312</v>
      </c>
      <c r="D40" s="138" t="s">
        <v>377</v>
      </c>
      <c r="E40" s="138"/>
      <c r="G40" s="149" t="s">
        <v>50</v>
      </c>
      <c r="H40" s="98" t="str">
        <f>D44</f>
        <v>D1.12</v>
      </c>
      <c r="I40" s="97" t="str">
        <f>D45</f>
        <v>D1.13</v>
      </c>
      <c r="J40" s="98" t="str">
        <f>D46</f>
        <v>D1.14</v>
      </c>
      <c r="K40" s="97" t="str">
        <f>D47</f>
        <v>D1.15</v>
      </c>
      <c r="L40" s="98" t="str">
        <f>D48</f>
        <v>A1.1</v>
      </c>
      <c r="M40" s="97" t="str">
        <f>D49</f>
        <v>A1.3</v>
      </c>
      <c r="N40" s="98" t="str">
        <f>D50</f>
        <v>A1.4</v>
      </c>
      <c r="O40" s="97" t="str">
        <f>D51</f>
        <v>A1.5</v>
      </c>
      <c r="P40" s="98" t="str">
        <f>D52</f>
        <v>A1.6</v>
      </c>
      <c r="Q40" s="97" t="str">
        <f>D53</f>
        <v>Q6</v>
      </c>
      <c r="R40" s="98" t="str">
        <f>D54</f>
        <v>Q13</v>
      </c>
      <c r="S40" s="97" t="str">
        <f>D55</f>
        <v>T12</v>
      </c>
    </row>
    <row r="41" spans="2:21" ht="14" x14ac:dyDescent="0.2">
      <c r="B41" s="95">
        <v>29</v>
      </c>
      <c r="C41" s="139" t="s">
        <v>312</v>
      </c>
      <c r="D41" s="138" t="s">
        <v>378</v>
      </c>
      <c r="E41" s="138"/>
      <c r="J41" s="96"/>
    </row>
    <row r="42" spans="2:21" ht="14" x14ac:dyDescent="0.2">
      <c r="B42" s="95">
        <v>30</v>
      </c>
      <c r="C42" s="139" t="s">
        <v>312</v>
      </c>
      <c r="D42" s="138" t="s">
        <v>379</v>
      </c>
      <c r="E42" s="138"/>
      <c r="J42" s="96"/>
    </row>
    <row r="43" spans="2:21" ht="14" x14ac:dyDescent="0.2">
      <c r="B43" s="95">
        <v>31</v>
      </c>
      <c r="C43" s="139" t="s">
        <v>312</v>
      </c>
      <c r="D43" s="138" t="s">
        <v>380</v>
      </c>
      <c r="E43" s="138"/>
    </row>
    <row r="44" spans="2:21" ht="14" x14ac:dyDescent="0.2">
      <c r="B44" s="95">
        <v>32</v>
      </c>
      <c r="C44" s="139" t="s">
        <v>312</v>
      </c>
      <c r="D44" s="138" t="s">
        <v>381</v>
      </c>
      <c r="E44" s="138"/>
    </row>
    <row r="45" spans="2:21" ht="14" x14ac:dyDescent="0.2">
      <c r="B45" s="95">
        <v>33</v>
      </c>
      <c r="C45" s="139" t="s">
        <v>312</v>
      </c>
      <c r="D45" s="138" t="s">
        <v>382</v>
      </c>
      <c r="E45" s="138"/>
    </row>
    <row r="46" spans="2:21" ht="14" x14ac:dyDescent="0.2">
      <c r="B46" s="95">
        <v>34</v>
      </c>
      <c r="C46" s="139" t="s">
        <v>312</v>
      </c>
      <c r="D46" s="138" t="s">
        <v>383</v>
      </c>
      <c r="E46" s="138"/>
      <c r="G46" s="70"/>
      <c r="H46"/>
      <c r="I46"/>
      <c r="J46"/>
      <c r="K46"/>
    </row>
    <row r="47" spans="2:21" ht="14" x14ac:dyDescent="0.2">
      <c r="B47" s="95">
        <v>35</v>
      </c>
      <c r="C47" s="139" t="s">
        <v>312</v>
      </c>
      <c r="D47" s="138" t="s">
        <v>384</v>
      </c>
      <c r="E47" s="138"/>
      <c r="G47" s="150"/>
      <c r="H47"/>
      <c r="I47"/>
      <c r="J47"/>
      <c r="K47"/>
    </row>
    <row r="48" spans="2:21" ht="14" x14ac:dyDescent="0.2">
      <c r="B48" s="95">
        <v>36</v>
      </c>
      <c r="C48" s="139" t="s">
        <v>312</v>
      </c>
      <c r="D48" s="138" t="s">
        <v>361</v>
      </c>
      <c r="E48" s="138"/>
      <c r="G48"/>
      <c r="H48"/>
      <c r="I48"/>
      <c r="J48"/>
      <c r="K48"/>
    </row>
    <row r="49" spans="2:11" ht="14" x14ac:dyDescent="0.2">
      <c r="B49" s="95">
        <v>37</v>
      </c>
      <c r="C49" s="139" t="s">
        <v>312</v>
      </c>
      <c r="D49" s="138" t="s">
        <v>362</v>
      </c>
      <c r="E49" s="138"/>
      <c r="G49" s="70"/>
      <c r="H49"/>
      <c r="I49"/>
      <c r="J49"/>
      <c r="K49"/>
    </row>
    <row r="50" spans="2:11" ht="14" x14ac:dyDescent="0.2">
      <c r="B50" s="95">
        <v>38</v>
      </c>
      <c r="C50" s="139" t="s">
        <v>312</v>
      </c>
      <c r="D50" s="138" t="s">
        <v>385</v>
      </c>
      <c r="E50" s="138"/>
      <c r="G50"/>
      <c r="H50"/>
      <c r="I50"/>
      <c r="J50"/>
      <c r="K50"/>
    </row>
    <row r="51" spans="2:11" ht="14" x14ac:dyDescent="0.2">
      <c r="B51" s="95">
        <v>39</v>
      </c>
      <c r="C51" s="139" t="s">
        <v>312</v>
      </c>
      <c r="D51" s="138" t="s">
        <v>363</v>
      </c>
      <c r="E51" s="138"/>
      <c r="G51"/>
      <c r="H51"/>
      <c r="I51"/>
      <c r="J51"/>
      <c r="K51"/>
    </row>
    <row r="52" spans="2:11" ht="14" x14ac:dyDescent="0.2">
      <c r="B52" s="95">
        <v>40</v>
      </c>
      <c r="C52" s="139" t="s">
        <v>312</v>
      </c>
      <c r="D52" s="138" t="s">
        <v>364</v>
      </c>
      <c r="E52" s="138"/>
      <c r="G52"/>
      <c r="H52"/>
      <c r="I52"/>
      <c r="J52"/>
      <c r="K52"/>
    </row>
    <row r="53" spans="2:11" ht="14" x14ac:dyDescent="0.2">
      <c r="B53" s="95">
        <v>41</v>
      </c>
      <c r="C53" s="139" t="s">
        <v>340</v>
      </c>
      <c r="D53" s="138" t="s">
        <v>373</v>
      </c>
      <c r="E53" s="136">
        <v>4.8611111111111112E-2</v>
      </c>
      <c r="G53" s="70"/>
      <c r="H53"/>
      <c r="I53"/>
      <c r="J53"/>
      <c r="K53"/>
    </row>
    <row r="54" spans="2:11" ht="14" x14ac:dyDescent="0.2">
      <c r="B54" s="94">
        <v>42</v>
      </c>
      <c r="C54" s="139" t="s">
        <v>340</v>
      </c>
      <c r="D54" s="138" t="s">
        <v>372</v>
      </c>
      <c r="E54" s="136">
        <v>4.8611111111111112E-2</v>
      </c>
      <c r="G54" s="70"/>
      <c r="H54"/>
      <c r="I54"/>
      <c r="J54"/>
      <c r="K54"/>
    </row>
    <row r="55" spans="2:11" ht="14" x14ac:dyDescent="0.2">
      <c r="B55" s="91">
        <v>43</v>
      </c>
      <c r="C55" s="91" t="s">
        <v>340</v>
      </c>
      <c r="D55" s="137" t="s">
        <v>371</v>
      </c>
      <c r="E55" s="147">
        <v>4.8611111111111112E-2</v>
      </c>
      <c r="G55" s="70"/>
      <c r="H55"/>
      <c r="I55"/>
      <c r="J55"/>
      <c r="K55"/>
    </row>
    <row r="56" spans="2:11" ht="14" x14ac:dyDescent="0.2">
      <c r="D56"/>
      <c r="E56" s="109"/>
      <c r="G56" s="150"/>
      <c r="H56"/>
      <c r="I56"/>
      <c r="J56"/>
      <c r="K56"/>
    </row>
    <row r="57" spans="2:11" x14ac:dyDescent="0.15">
      <c r="D57"/>
      <c r="G57"/>
      <c r="H57"/>
      <c r="I57"/>
      <c r="J57"/>
      <c r="K57"/>
    </row>
    <row r="58" spans="2:11" x14ac:dyDescent="0.15">
      <c r="D58"/>
      <c r="G58" s="70"/>
      <c r="H58"/>
      <c r="I58"/>
      <c r="J58"/>
      <c r="K58"/>
    </row>
    <row r="59" spans="2:11" x14ac:dyDescent="0.15">
      <c r="D59"/>
      <c r="G59"/>
      <c r="H59"/>
      <c r="I59"/>
      <c r="J59"/>
      <c r="K59"/>
    </row>
    <row r="60" spans="2:11" x14ac:dyDescent="0.15">
      <c r="D60"/>
      <c r="G60"/>
      <c r="H60"/>
      <c r="I60"/>
      <c r="J60"/>
      <c r="K60"/>
    </row>
    <row r="61" spans="2:11" x14ac:dyDescent="0.15">
      <c r="D61"/>
      <c r="G61"/>
      <c r="H61"/>
      <c r="I61"/>
      <c r="J61"/>
      <c r="K61"/>
    </row>
    <row r="62" spans="2:11" x14ac:dyDescent="0.15">
      <c r="D62"/>
      <c r="G62" s="70"/>
      <c r="H62"/>
      <c r="I62"/>
      <c r="J62"/>
      <c r="K62"/>
    </row>
    <row r="63" spans="2:11" ht="15" x14ac:dyDescent="0.15">
      <c r="E63" s="87"/>
      <c r="F63" s="87"/>
      <c r="G63" s="70"/>
    </row>
    <row r="64" spans="2:11" ht="15" x14ac:dyDescent="0.15">
      <c r="E64" s="87"/>
      <c r="F64" s="87"/>
      <c r="G64" s="70"/>
    </row>
    <row r="65" spans="5:7" ht="15" x14ac:dyDescent="0.15">
      <c r="E65" s="87"/>
      <c r="F65" s="87"/>
      <c r="G65" s="70"/>
    </row>
    <row r="66" spans="5:7" ht="15" x14ac:dyDescent="0.15">
      <c r="F66" s="87"/>
      <c r="G66" s="70"/>
    </row>
    <row r="67" spans="5:7" x14ac:dyDescent="0.15">
      <c r="G67" s="70"/>
    </row>
    <row r="68" spans="5:7" x14ac:dyDescent="0.15">
      <c r="G68" s="70"/>
    </row>
    <row r="69" spans="5:7" x14ac:dyDescent="0.15">
      <c r="G69" s="70"/>
    </row>
    <row r="70" spans="5:7" x14ac:dyDescent="0.15">
      <c r="G70" s="70"/>
    </row>
    <row r="71" spans="5:7" x14ac:dyDescent="0.15">
      <c r="G71" s="70"/>
    </row>
    <row r="72" spans="5:7" x14ac:dyDescent="0.15">
      <c r="G72" s="70"/>
    </row>
    <row r="73" spans="5:7" x14ac:dyDescent="0.15">
      <c r="G73" s="70"/>
    </row>
    <row r="74" spans="5:7" x14ac:dyDescent="0.15">
      <c r="G74" s="70"/>
    </row>
    <row r="75" spans="5:7" x14ac:dyDescent="0.15">
      <c r="G75" s="70"/>
    </row>
    <row r="76" spans="5:7" x14ac:dyDescent="0.15">
      <c r="G76" s="70"/>
    </row>
    <row r="77" spans="5:7" x14ac:dyDescent="0.15">
      <c r="G77" s="70"/>
    </row>
    <row r="78" spans="5:7" x14ac:dyDescent="0.15">
      <c r="G78" s="70"/>
    </row>
    <row r="79" spans="5:7" x14ac:dyDescent="0.15">
      <c r="G79" s="70"/>
    </row>
  </sheetData>
  <mergeCells count="39">
    <mergeCell ref="A1:M1"/>
    <mergeCell ref="A2:M2"/>
    <mergeCell ref="A3:W3"/>
    <mergeCell ref="A4:W4"/>
    <mergeCell ref="B6:C6"/>
    <mergeCell ref="D6:E6"/>
    <mergeCell ref="F6:AB6"/>
    <mergeCell ref="B7:C7"/>
    <mergeCell ref="D7:E7"/>
    <mergeCell ref="F7:AB7"/>
    <mergeCell ref="C8:E8"/>
    <mergeCell ref="C9:E9"/>
    <mergeCell ref="H9:I9"/>
    <mergeCell ref="J9:K9"/>
    <mergeCell ref="C10:E10"/>
    <mergeCell ref="H10:J10"/>
    <mergeCell ref="C11:E11"/>
    <mergeCell ref="H11:J11"/>
    <mergeCell ref="H12:J12"/>
    <mergeCell ref="P10:Q10"/>
    <mergeCell ref="P11:Q11"/>
    <mergeCell ref="P12:Q12"/>
    <mergeCell ref="P13:Q13"/>
    <mergeCell ref="P9:S9"/>
    <mergeCell ref="P14:S14"/>
    <mergeCell ref="P15:Q15"/>
    <mergeCell ref="P16:Q16"/>
    <mergeCell ref="P17:Q17"/>
    <mergeCell ref="G29:H29"/>
    <mergeCell ref="I29:M29"/>
    <mergeCell ref="N29:O29"/>
    <mergeCell ref="G27:H27"/>
    <mergeCell ref="I27:M27"/>
    <mergeCell ref="N27:O27"/>
    <mergeCell ref="G28:H28"/>
    <mergeCell ref="I28:M28"/>
    <mergeCell ref="N28:O28"/>
    <mergeCell ref="G26:H26"/>
    <mergeCell ref="I26:M26"/>
  </mergeCells>
  <conditionalFormatting sqref="B14:B54">
    <cfRule type="expression" dxfId="1" priority="2">
      <formula>#REF!="96-well"</formula>
    </cfRule>
  </conditionalFormatting>
  <conditionalFormatting sqref="B55">
    <cfRule type="expression" dxfId="0" priority="1">
      <formula>#REF!="96-well"</formula>
    </cfRule>
  </conditionalFormatting>
  <pageMargins left="0.75" right="0.75" top="1" bottom="1" header="0.5" footer="0.5"/>
  <pageSetup paperSize="9"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2F8D-8418-5D4A-A0EA-2A385F9A2F8A}">
  <dimension ref="A1:AB55"/>
  <sheetViews>
    <sheetView topLeftCell="A24" workbookViewId="0">
      <selection activeCell="D55" sqref="D55"/>
    </sheetView>
  </sheetViews>
  <sheetFormatPr baseColWidth="10" defaultColWidth="8.83203125" defaultRowHeight="13" x14ac:dyDescent="0.15"/>
  <cols>
    <col min="4" max="4" width="8.83203125" style="5"/>
  </cols>
  <sheetData>
    <row r="1" spans="1:28" ht="24" x14ac:dyDescent="0.3">
      <c r="A1" s="176" t="s">
        <v>189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</row>
    <row r="2" spans="1:28" ht="19" x14ac:dyDescent="0.25">
      <c r="A2" s="177" t="s">
        <v>141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 spans="1:28" ht="14" x14ac:dyDescent="0.2">
      <c r="A3" s="157" t="s">
        <v>142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23"/>
      <c r="Y3" s="23"/>
      <c r="Z3" s="23"/>
      <c r="AA3" s="23"/>
      <c r="AB3" s="23"/>
    </row>
    <row r="4" spans="1:28" ht="14" x14ac:dyDescent="0.2">
      <c r="A4" s="157" t="s">
        <v>143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23"/>
      <c r="Y4" s="23"/>
      <c r="Z4" s="23"/>
      <c r="AA4" s="23"/>
      <c r="AB4" s="23"/>
    </row>
    <row r="5" spans="1:28" x14ac:dyDescent="0.15">
      <c r="A5" s="23"/>
      <c r="B5" s="23"/>
      <c r="C5" s="23"/>
      <c r="D5" s="66"/>
      <c r="E5" s="23"/>
      <c r="F5" s="23"/>
      <c r="G5" s="23"/>
      <c r="H5" s="23"/>
      <c r="I5" s="23"/>
      <c r="J5" s="24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</row>
    <row r="6" spans="1:28" ht="14" x14ac:dyDescent="0.2">
      <c r="A6" s="25">
        <v>1</v>
      </c>
      <c r="B6" s="169" t="s">
        <v>144</v>
      </c>
      <c r="C6" s="164"/>
      <c r="D6" s="163"/>
      <c r="E6" s="164"/>
      <c r="F6" s="157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</row>
    <row r="7" spans="1:28" ht="14" x14ac:dyDescent="0.2">
      <c r="A7" s="25">
        <v>2</v>
      </c>
      <c r="B7" s="161" t="s">
        <v>145</v>
      </c>
      <c r="C7" s="162"/>
      <c r="D7" s="163"/>
      <c r="E7" s="164"/>
      <c r="F7" s="157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</row>
    <row r="8" spans="1:28" ht="14" x14ac:dyDescent="0.2">
      <c r="A8" s="25">
        <v>3</v>
      </c>
      <c r="B8" s="26" t="s">
        <v>146</v>
      </c>
      <c r="C8" s="166"/>
      <c r="D8" s="167"/>
      <c r="E8" s="168"/>
      <c r="F8" s="23"/>
      <c r="G8" s="73"/>
      <c r="H8" s="73"/>
      <c r="I8" s="73"/>
      <c r="J8" s="24"/>
      <c r="K8" s="73"/>
      <c r="L8" s="23"/>
      <c r="M8" s="73"/>
      <c r="N8" s="73"/>
    </row>
    <row r="9" spans="1:28" ht="14" x14ac:dyDescent="0.2">
      <c r="A9" s="25">
        <v>4</v>
      </c>
      <c r="B9" s="26" t="s">
        <v>39</v>
      </c>
      <c r="C9" s="166"/>
      <c r="D9" s="167"/>
      <c r="E9" s="168"/>
      <c r="F9" s="23"/>
      <c r="G9" s="73"/>
      <c r="H9" s="169" t="s">
        <v>147</v>
      </c>
      <c r="I9" s="164"/>
      <c r="J9" s="163" t="s">
        <v>148</v>
      </c>
      <c r="K9" s="164"/>
      <c r="L9" s="23"/>
      <c r="M9" s="73"/>
      <c r="N9" s="73"/>
    </row>
    <row r="10" spans="1:28" ht="14" x14ac:dyDescent="0.2">
      <c r="A10" s="25"/>
      <c r="B10" s="26" t="s">
        <v>149</v>
      </c>
      <c r="C10" s="170"/>
      <c r="D10" s="171"/>
      <c r="E10" s="172"/>
      <c r="F10" s="25"/>
      <c r="G10" s="23"/>
      <c r="H10" s="173" t="s">
        <v>150</v>
      </c>
      <c r="I10" s="174"/>
      <c r="J10" s="164"/>
      <c r="K10" s="40">
        <v>43</v>
      </c>
      <c r="L10" s="29" t="s">
        <v>151</v>
      </c>
      <c r="M10" s="73"/>
      <c r="N10" s="73"/>
    </row>
    <row r="11" spans="1:28" ht="14" x14ac:dyDescent="0.2">
      <c r="A11" s="23"/>
      <c r="B11" s="26" t="s">
        <v>152</v>
      </c>
      <c r="C11" s="175"/>
      <c r="D11" s="167"/>
      <c r="E11" s="168"/>
      <c r="F11" s="23"/>
      <c r="G11" s="23"/>
      <c r="H11" s="169" t="s">
        <v>153</v>
      </c>
      <c r="I11" s="174"/>
      <c r="J11" s="164"/>
      <c r="K11" s="40">
        <v>96</v>
      </c>
      <c r="L11" s="23"/>
    </row>
    <row r="12" spans="1:28" ht="14" x14ac:dyDescent="0.2">
      <c r="A12" s="23"/>
      <c r="B12" s="30" t="s">
        <v>154</v>
      </c>
      <c r="C12" s="61" t="s">
        <v>194</v>
      </c>
      <c r="D12" s="32" t="s">
        <v>195</v>
      </c>
      <c r="E12" s="31" t="s">
        <v>155</v>
      </c>
      <c r="F12" s="23"/>
      <c r="G12" s="25">
        <v>6</v>
      </c>
      <c r="H12" s="173" t="s">
        <v>156</v>
      </c>
      <c r="I12" s="174"/>
      <c r="J12" s="174"/>
      <c r="K12" s="33">
        <v>10</v>
      </c>
      <c r="L12" s="23"/>
    </row>
    <row r="13" spans="1:28" ht="14" x14ac:dyDescent="0.2">
      <c r="A13" s="25">
        <v>5</v>
      </c>
      <c r="B13" s="58">
        <v>1</v>
      </c>
      <c r="C13" s="59"/>
      <c r="D13" s="67"/>
      <c r="E13" s="34" t="s">
        <v>175</v>
      </c>
      <c r="F13" s="23"/>
      <c r="G13" s="23"/>
      <c r="H13" s="35" t="s">
        <v>157</v>
      </c>
      <c r="I13" s="36"/>
      <c r="J13" s="37"/>
      <c r="K13" s="28">
        <v>20</v>
      </c>
      <c r="L13" s="38"/>
      <c r="M13" s="23"/>
      <c r="N13" s="23"/>
    </row>
    <row r="14" spans="1:28" ht="14" x14ac:dyDescent="0.2">
      <c r="A14" s="25"/>
      <c r="B14" s="58">
        <v>2</v>
      </c>
      <c r="C14" s="59"/>
      <c r="D14" s="67"/>
      <c r="E14" s="34" t="s">
        <v>175</v>
      </c>
      <c r="F14" s="23"/>
      <c r="G14" s="23"/>
      <c r="H14" s="23"/>
      <c r="I14" s="23"/>
      <c r="J14" s="24"/>
      <c r="K14" s="23"/>
      <c r="L14" s="23"/>
      <c r="M14" s="23"/>
      <c r="N14" s="23"/>
    </row>
    <row r="15" spans="1:28" ht="14" x14ac:dyDescent="0.2">
      <c r="A15" s="23"/>
      <c r="B15" s="58">
        <v>3</v>
      </c>
      <c r="C15" s="59"/>
      <c r="D15" s="67"/>
      <c r="E15" s="34" t="s">
        <v>175</v>
      </c>
      <c r="F15" s="23"/>
      <c r="G15" s="23"/>
      <c r="H15" s="35" t="s">
        <v>158</v>
      </c>
      <c r="I15" s="35" t="s">
        <v>159</v>
      </c>
      <c r="J15" s="35" t="s">
        <v>160</v>
      </c>
      <c r="K15" s="35" t="s">
        <v>161</v>
      </c>
      <c r="L15" s="35" t="s">
        <v>162</v>
      </c>
      <c r="M15" s="39" t="str">
        <f>CONCATENATE("x",K11*((K12/100)+1))</f>
        <v>x105.6</v>
      </c>
      <c r="N15" s="69">
        <v>0.05</v>
      </c>
    </row>
    <row r="16" spans="1:28" ht="14" x14ac:dyDescent="0.2">
      <c r="A16" s="23"/>
      <c r="B16" s="58">
        <v>4</v>
      </c>
      <c r="C16" s="59"/>
      <c r="D16" s="67"/>
      <c r="E16" s="34" t="s">
        <v>175</v>
      </c>
      <c r="F16" s="25"/>
      <c r="G16" s="25">
        <v>7</v>
      </c>
      <c r="H16" s="28" t="s">
        <v>10</v>
      </c>
      <c r="I16" s="28" t="s">
        <v>163</v>
      </c>
      <c r="J16" s="33">
        <v>1</v>
      </c>
      <c r="K16" s="28" t="s">
        <v>164</v>
      </c>
      <c r="L16" s="28">
        <v>12.5</v>
      </c>
      <c r="M16" s="40">
        <f t="shared" ref="M16:M19" si="0">L16*$K$11*(($K$12/100)+1)</f>
        <v>1320</v>
      </c>
      <c r="N16" s="28">
        <v>1250</v>
      </c>
    </row>
    <row r="17" spans="1:28" ht="14" x14ac:dyDescent="0.2">
      <c r="A17" s="23"/>
      <c r="B17" s="58">
        <v>5</v>
      </c>
      <c r="C17" s="59"/>
      <c r="D17" s="67"/>
      <c r="E17" s="34" t="s">
        <v>175</v>
      </c>
      <c r="F17" s="25"/>
      <c r="G17" s="25">
        <v>8</v>
      </c>
      <c r="H17" s="28" t="s">
        <v>165</v>
      </c>
      <c r="I17" s="28" t="s">
        <v>166</v>
      </c>
      <c r="J17" s="33">
        <v>1</v>
      </c>
      <c r="K17" s="28" t="s">
        <v>167</v>
      </c>
      <c r="L17" s="28">
        <v>1.25</v>
      </c>
      <c r="M17" s="40">
        <f t="shared" si="0"/>
        <v>132</v>
      </c>
      <c r="N17" s="28">
        <v>125</v>
      </c>
    </row>
    <row r="18" spans="1:28" ht="14" x14ac:dyDescent="0.2">
      <c r="A18" s="23"/>
      <c r="B18" s="58">
        <v>6</v>
      </c>
      <c r="C18" s="59"/>
      <c r="D18" s="67"/>
      <c r="E18" s="34" t="s">
        <v>175</v>
      </c>
      <c r="F18" s="25"/>
      <c r="G18" s="25">
        <v>9</v>
      </c>
      <c r="H18" s="28" t="s">
        <v>168</v>
      </c>
      <c r="I18" s="28" t="s">
        <v>166</v>
      </c>
      <c r="J18" s="33">
        <v>1</v>
      </c>
      <c r="K18" s="28" t="s">
        <v>167</v>
      </c>
      <c r="L18" s="28">
        <v>1.25</v>
      </c>
      <c r="M18" s="40">
        <f t="shared" si="0"/>
        <v>132</v>
      </c>
      <c r="N18" s="28">
        <v>125</v>
      </c>
    </row>
    <row r="19" spans="1:28" ht="14" x14ac:dyDescent="0.2">
      <c r="A19" s="23"/>
      <c r="B19" s="58">
        <v>7</v>
      </c>
      <c r="C19" s="59"/>
      <c r="D19" s="67"/>
      <c r="E19" s="34" t="s">
        <v>175</v>
      </c>
      <c r="F19" s="25"/>
      <c r="G19" s="25">
        <v>10</v>
      </c>
      <c r="H19" s="28" t="s">
        <v>169</v>
      </c>
      <c r="I19" s="28" t="s">
        <v>170</v>
      </c>
      <c r="J19" s="33">
        <v>1</v>
      </c>
      <c r="K19" s="28" t="s">
        <v>171</v>
      </c>
      <c r="L19" s="28">
        <v>6.25E-2</v>
      </c>
      <c r="M19" s="40">
        <f t="shared" si="0"/>
        <v>6.6000000000000005</v>
      </c>
      <c r="N19" s="28">
        <v>6.25</v>
      </c>
    </row>
    <row r="20" spans="1:28" ht="14" x14ac:dyDescent="0.2">
      <c r="A20" s="23"/>
      <c r="B20" s="58">
        <v>8</v>
      </c>
      <c r="C20" s="59"/>
      <c r="D20" s="67"/>
      <c r="E20" s="34" t="s">
        <v>175</v>
      </c>
      <c r="F20" s="25"/>
      <c r="G20" s="25">
        <v>11</v>
      </c>
      <c r="H20" s="41" t="s">
        <v>172</v>
      </c>
      <c r="I20" s="41"/>
      <c r="J20" s="33">
        <v>1</v>
      </c>
      <c r="K20" s="41" t="s">
        <v>173</v>
      </c>
      <c r="L20" s="28">
        <v>4.74</v>
      </c>
      <c r="M20" s="40">
        <f>L20*$K$11*(($K$12/100)+1)</f>
        <v>500.54400000000004</v>
      </c>
      <c r="N20" s="28">
        <v>474</v>
      </c>
    </row>
    <row r="21" spans="1:28" ht="14" x14ac:dyDescent="0.2">
      <c r="A21" s="23"/>
      <c r="B21" s="58">
        <v>9</v>
      </c>
      <c r="C21" s="59"/>
      <c r="D21" s="67"/>
      <c r="E21" s="34" t="s">
        <v>175</v>
      </c>
      <c r="F21" s="23"/>
      <c r="G21" s="23"/>
      <c r="H21" s="41" t="s">
        <v>38</v>
      </c>
      <c r="I21" s="41"/>
      <c r="J21" s="28"/>
      <c r="K21" s="41"/>
      <c r="L21" s="28">
        <v>0.2</v>
      </c>
      <c r="M21" s="40">
        <f>L21*$K$11*(($K$12/100)+1)</f>
        <v>21.120000000000005</v>
      </c>
      <c r="N21" s="28">
        <v>20</v>
      </c>
    </row>
    <row r="22" spans="1:28" ht="14" x14ac:dyDescent="0.2">
      <c r="A22" s="23"/>
      <c r="B22" s="58">
        <v>10</v>
      </c>
      <c r="C22" s="59"/>
      <c r="D22" s="67"/>
      <c r="E22" s="34" t="s">
        <v>175</v>
      </c>
      <c r="F22" s="25"/>
      <c r="G22" s="25">
        <v>12</v>
      </c>
      <c r="H22" s="41" t="s">
        <v>174</v>
      </c>
      <c r="I22" s="41"/>
      <c r="J22" s="28"/>
      <c r="K22" s="41"/>
      <c r="L22" s="28">
        <v>5</v>
      </c>
      <c r="M22" s="28" t="s">
        <v>173</v>
      </c>
      <c r="N22" s="28" t="s">
        <v>173</v>
      </c>
    </row>
    <row r="23" spans="1:28" ht="14" x14ac:dyDescent="0.2">
      <c r="A23" s="23"/>
      <c r="B23" s="58">
        <v>11</v>
      </c>
      <c r="C23" s="59"/>
      <c r="D23" s="67"/>
      <c r="E23" s="34" t="s">
        <v>175</v>
      </c>
      <c r="F23" s="23"/>
      <c r="G23" s="23"/>
      <c r="H23" s="42" t="s">
        <v>16</v>
      </c>
      <c r="I23" s="43"/>
      <c r="J23" s="44"/>
      <c r="K23" s="43"/>
      <c r="L23" s="43"/>
      <c r="M23" s="45">
        <f>SUM(M16:M22)</f>
        <v>2112.2639999999997</v>
      </c>
      <c r="N23" s="46" t="s">
        <v>176</v>
      </c>
      <c r="T23" s="73"/>
      <c r="U23" s="73"/>
      <c r="V23" s="73"/>
      <c r="W23" s="73"/>
      <c r="X23" s="73"/>
      <c r="Y23" s="73"/>
      <c r="Z23" s="73"/>
      <c r="AA23" s="73"/>
      <c r="AB23" s="73"/>
    </row>
    <row r="24" spans="1:28" ht="14" x14ac:dyDescent="0.2">
      <c r="A24" s="23"/>
      <c r="B24" s="58">
        <v>12</v>
      </c>
      <c r="C24" s="59"/>
      <c r="D24" s="67"/>
      <c r="E24" s="34" t="s">
        <v>175</v>
      </c>
      <c r="F24" s="23"/>
      <c r="G24" s="23"/>
      <c r="H24" s="47"/>
      <c r="I24" s="23"/>
      <c r="J24" s="24"/>
      <c r="K24" s="23"/>
      <c r="L24" s="23"/>
      <c r="M24" s="48"/>
      <c r="N24" s="23"/>
    </row>
    <row r="25" spans="1:28" ht="14" x14ac:dyDescent="0.2">
      <c r="A25" s="23"/>
      <c r="B25" s="58">
        <v>13</v>
      </c>
      <c r="C25" s="59"/>
      <c r="D25" s="67"/>
      <c r="E25" s="34" t="s">
        <v>175</v>
      </c>
      <c r="F25" s="23"/>
      <c r="G25" s="23"/>
      <c r="H25" s="23"/>
      <c r="I25" s="23"/>
      <c r="J25" s="24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 spans="1:28" ht="17" x14ac:dyDescent="0.25">
      <c r="A26" s="23"/>
      <c r="B26" s="58">
        <v>14</v>
      </c>
      <c r="C26" s="59"/>
      <c r="D26" s="67"/>
      <c r="E26" s="34" t="s">
        <v>175</v>
      </c>
      <c r="F26" s="23"/>
      <c r="G26" s="157" t="s">
        <v>177</v>
      </c>
      <c r="H26" s="157"/>
      <c r="I26" s="158" t="s">
        <v>178</v>
      </c>
      <c r="J26" s="159"/>
      <c r="K26" s="159"/>
      <c r="L26" s="159"/>
      <c r="M26" s="159"/>
      <c r="N26" s="49" t="s">
        <v>179</v>
      </c>
      <c r="O26" s="50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 spans="1:28" ht="14" x14ac:dyDescent="0.2">
      <c r="A27" s="23"/>
      <c r="B27" s="58">
        <v>15</v>
      </c>
      <c r="C27" s="59"/>
      <c r="D27" s="67"/>
      <c r="E27" s="34" t="s">
        <v>175</v>
      </c>
      <c r="F27" s="23"/>
      <c r="G27" s="157" t="s">
        <v>12</v>
      </c>
      <c r="H27" s="157"/>
      <c r="I27" s="158" t="s">
        <v>180</v>
      </c>
      <c r="J27" s="159"/>
      <c r="K27" s="159"/>
      <c r="L27" s="159"/>
      <c r="M27" s="159"/>
      <c r="N27" s="160" t="s">
        <v>181</v>
      </c>
      <c r="O27" s="160"/>
      <c r="P27" s="65" t="str">
        <f>IF(D7="MCP","VIC","FAM")</f>
        <v>FAM</v>
      </c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 spans="1:28" ht="14" x14ac:dyDescent="0.2">
      <c r="A28" s="23"/>
      <c r="B28" s="58">
        <v>16</v>
      </c>
      <c r="C28" s="59"/>
      <c r="D28" s="67"/>
      <c r="E28" s="34" t="s">
        <v>175</v>
      </c>
      <c r="F28" s="23"/>
      <c r="G28" s="157" t="s">
        <v>182</v>
      </c>
      <c r="H28" s="157"/>
      <c r="I28" s="158" t="s">
        <v>183</v>
      </c>
      <c r="J28" s="159"/>
      <c r="K28" s="159"/>
      <c r="L28" s="159"/>
      <c r="M28" s="159"/>
      <c r="N28" s="160" t="s">
        <v>184</v>
      </c>
      <c r="O28" s="160"/>
      <c r="P28" s="65" t="s">
        <v>185</v>
      </c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</row>
    <row r="29" spans="1:28" ht="16" x14ac:dyDescent="0.2">
      <c r="A29" s="23"/>
      <c r="B29" s="58">
        <v>17</v>
      </c>
      <c r="C29" s="59"/>
      <c r="D29" s="67"/>
      <c r="E29" s="34" t="s">
        <v>175</v>
      </c>
      <c r="F29" s="23"/>
      <c r="G29" s="157" t="s">
        <v>186</v>
      </c>
      <c r="H29" s="157"/>
      <c r="I29" s="158" t="s">
        <v>187</v>
      </c>
      <c r="J29" s="159"/>
      <c r="K29" s="159"/>
      <c r="L29" s="159"/>
      <c r="M29" s="159"/>
      <c r="N29" s="160" t="s">
        <v>188</v>
      </c>
      <c r="O29" s="160"/>
      <c r="P29" s="65" t="str">
        <f>IF(D7="MCP","TTA TAG TAG CCT RTG CGC TTG GCC","CAC TGG TTT GCT CAG GGA TA")</f>
        <v>CAC TGG TTT GCT CAG GGA TA</v>
      </c>
      <c r="Q29" s="23"/>
      <c r="R29" s="23"/>
      <c r="S29" s="51"/>
      <c r="T29" s="23"/>
      <c r="U29" s="23"/>
      <c r="V29" s="23"/>
      <c r="W29" s="23"/>
      <c r="X29" s="23"/>
      <c r="Y29" s="23"/>
      <c r="Z29" s="23"/>
      <c r="AA29" s="23"/>
      <c r="AB29" s="23"/>
    </row>
    <row r="30" spans="1:28" ht="14" x14ac:dyDescent="0.2">
      <c r="A30" s="23"/>
      <c r="B30" s="58">
        <v>18</v>
      </c>
      <c r="C30" s="59"/>
      <c r="D30" s="67"/>
      <c r="E30" s="34" t="s">
        <v>175</v>
      </c>
      <c r="F30" s="23"/>
      <c r="G30" s="23"/>
      <c r="H30" s="23"/>
      <c r="I30" s="23"/>
      <c r="J30" s="24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</row>
    <row r="31" spans="1:28" ht="14" x14ac:dyDescent="0.2">
      <c r="A31" s="23"/>
      <c r="B31" s="58">
        <v>19</v>
      </c>
      <c r="C31" s="60"/>
      <c r="D31" s="67"/>
      <c r="E31" s="34" t="s">
        <v>175</v>
      </c>
      <c r="F31" s="23"/>
      <c r="G31" s="23"/>
      <c r="H31" s="23"/>
      <c r="I31" s="23"/>
      <c r="J31" s="24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</row>
    <row r="32" spans="1:28" ht="14" x14ac:dyDescent="0.2">
      <c r="A32" s="23"/>
      <c r="B32" s="58">
        <v>20</v>
      </c>
      <c r="C32" s="59"/>
      <c r="D32" s="67"/>
      <c r="E32" s="34" t="s">
        <v>175</v>
      </c>
      <c r="F32" s="23"/>
      <c r="G32" s="23"/>
      <c r="H32" s="72">
        <v>1</v>
      </c>
      <c r="I32" s="72">
        <v>2</v>
      </c>
      <c r="J32" s="72">
        <v>3</v>
      </c>
      <c r="K32" s="72">
        <v>4</v>
      </c>
      <c r="L32" s="72">
        <v>5</v>
      </c>
      <c r="M32" s="72">
        <v>6</v>
      </c>
      <c r="N32" s="72">
        <v>7</v>
      </c>
      <c r="O32" s="72">
        <v>8</v>
      </c>
      <c r="P32" s="72">
        <v>9</v>
      </c>
      <c r="Q32" s="72">
        <v>10</v>
      </c>
      <c r="R32" s="72">
        <v>11</v>
      </c>
      <c r="S32" s="72">
        <v>12</v>
      </c>
      <c r="T32" s="23"/>
      <c r="U32" s="23"/>
      <c r="V32" s="23"/>
      <c r="W32" s="23"/>
      <c r="X32" s="23"/>
      <c r="Y32" s="23"/>
      <c r="Z32" s="23"/>
      <c r="AA32" s="23"/>
      <c r="AB32" s="23"/>
    </row>
    <row r="33" spans="1:28" ht="14" x14ac:dyDescent="0.2">
      <c r="A33" s="23"/>
      <c r="B33" s="58">
        <v>21</v>
      </c>
      <c r="C33" s="59"/>
      <c r="D33" s="67"/>
      <c r="E33" s="34" t="s">
        <v>175</v>
      </c>
      <c r="F33" s="23"/>
      <c r="G33" s="72" t="s">
        <v>43</v>
      </c>
      <c r="H33" s="53">
        <f>D13</f>
        <v>0</v>
      </c>
      <c r="I33" s="54">
        <f>D14</f>
        <v>0</v>
      </c>
      <c r="J33" s="53">
        <f>D15</f>
        <v>0</v>
      </c>
      <c r="K33" s="55">
        <f>D16</f>
        <v>0</v>
      </c>
      <c r="L33" s="53">
        <f>D17</f>
        <v>0</v>
      </c>
      <c r="M33" s="54">
        <f>D18</f>
        <v>0</v>
      </c>
      <c r="N33" s="53">
        <f>D19</f>
        <v>0</v>
      </c>
      <c r="O33" s="55">
        <f>D20</f>
        <v>0</v>
      </c>
      <c r="P33" s="53">
        <f>D21</f>
        <v>0</v>
      </c>
      <c r="Q33" s="54">
        <f>D22</f>
        <v>0</v>
      </c>
      <c r="R33" s="53">
        <f>D23</f>
        <v>0</v>
      </c>
      <c r="S33" s="55">
        <f>D24</f>
        <v>0</v>
      </c>
      <c r="T33" s="23"/>
      <c r="U33" s="55"/>
      <c r="V33" s="23"/>
      <c r="W33" s="23"/>
      <c r="X33" s="23"/>
      <c r="Y33" s="23"/>
      <c r="Z33" s="23"/>
      <c r="AA33" s="23"/>
      <c r="AB33" s="23"/>
    </row>
    <row r="34" spans="1:28" ht="14" x14ac:dyDescent="0.2">
      <c r="A34" s="23"/>
      <c r="B34" s="58">
        <v>22</v>
      </c>
      <c r="C34" s="59"/>
      <c r="D34" s="67"/>
      <c r="E34" s="34" t="s">
        <v>175</v>
      </c>
      <c r="F34" s="23"/>
      <c r="G34" s="72" t="s">
        <v>44</v>
      </c>
      <c r="H34" s="53">
        <f>D13</f>
        <v>0</v>
      </c>
      <c r="I34" s="54">
        <f>D14</f>
        <v>0</v>
      </c>
      <c r="J34" s="56">
        <f>D15</f>
        <v>0</v>
      </c>
      <c r="K34" s="55">
        <f>D16</f>
        <v>0</v>
      </c>
      <c r="L34" s="53">
        <f>D17</f>
        <v>0</v>
      </c>
      <c r="M34" s="54">
        <f>D18</f>
        <v>0</v>
      </c>
      <c r="N34" s="53">
        <f>D19</f>
        <v>0</v>
      </c>
      <c r="O34" s="55">
        <f>D20</f>
        <v>0</v>
      </c>
      <c r="P34" s="53">
        <f>D21</f>
        <v>0</v>
      </c>
      <c r="Q34" s="54">
        <f>D22</f>
        <v>0</v>
      </c>
      <c r="R34" s="53">
        <f>D23</f>
        <v>0</v>
      </c>
      <c r="S34" s="55">
        <f>D24</f>
        <v>0</v>
      </c>
      <c r="T34" s="23"/>
      <c r="U34" s="23"/>
      <c r="V34" s="23"/>
      <c r="W34" s="23"/>
      <c r="X34" s="23"/>
      <c r="Y34" s="23"/>
      <c r="Z34" s="23"/>
      <c r="AA34" s="23"/>
      <c r="AB34" s="23"/>
    </row>
    <row r="35" spans="1:28" ht="14" x14ac:dyDescent="0.2">
      <c r="A35" s="23"/>
      <c r="B35" s="58">
        <v>23</v>
      </c>
      <c r="C35" s="59"/>
      <c r="D35" s="67"/>
      <c r="E35" s="34" t="s">
        <v>175</v>
      </c>
      <c r="F35" s="23"/>
      <c r="G35" s="72" t="s">
        <v>45</v>
      </c>
      <c r="H35" s="54">
        <f>D25</f>
        <v>0</v>
      </c>
      <c r="I35" s="53">
        <f>D26</f>
        <v>0</v>
      </c>
      <c r="J35" s="54">
        <f>D27</f>
        <v>0</v>
      </c>
      <c r="K35" s="57" t="s">
        <v>190</v>
      </c>
      <c r="L35" s="57" t="s">
        <v>191</v>
      </c>
      <c r="M35" s="57" t="s">
        <v>192</v>
      </c>
      <c r="N35" s="57" t="s">
        <v>193</v>
      </c>
      <c r="O35" s="57" t="s">
        <v>58</v>
      </c>
      <c r="P35" s="54">
        <f>D28</f>
        <v>0</v>
      </c>
      <c r="Q35" s="53">
        <f>D29</f>
        <v>0</v>
      </c>
      <c r="R35" s="54">
        <f>D30</f>
        <v>0</v>
      </c>
      <c r="S35" s="53">
        <f>D31</f>
        <v>0</v>
      </c>
      <c r="T35" s="23"/>
      <c r="U35" s="23"/>
      <c r="V35" s="23"/>
      <c r="W35" s="23"/>
      <c r="X35" s="23"/>
      <c r="Y35" s="23"/>
      <c r="Z35" s="23"/>
      <c r="AA35" s="23"/>
      <c r="AB35" s="23"/>
    </row>
    <row r="36" spans="1:28" ht="14" x14ac:dyDescent="0.2">
      <c r="A36" s="23"/>
      <c r="B36" s="58">
        <v>24</v>
      </c>
      <c r="C36" s="59"/>
      <c r="D36" s="67"/>
      <c r="E36" s="34" t="s">
        <v>175</v>
      </c>
      <c r="F36" s="23"/>
      <c r="G36" s="72" t="s">
        <v>46</v>
      </c>
      <c r="H36" s="54">
        <f>D25</f>
        <v>0</v>
      </c>
      <c r="I36" s="56">
        <f>D26</f>
        <v>0</v>
      </c>
      <c r="J36" s="54">
        <f>D27</f>
        <v>0</v>
      </c>
      <c r="K36" s="57" t="s">
        <v>190</v>
      </c>
      <c r="L36" s="57" t="s">
        <v>191</v>
      </c>
      <c r="M36" s="57" t="s">
        <v>192</v>
      </c>
      <c r="N36" s="57" t="s">
        <v>193</v>
      </c>
      <c r="O36" s="57" t="s">
        <v>58</v>
      </c>
      <c r="P36" s="54">
        <f>D28</f>
        <v>0</v>
      </c>
      <c r="Q36" s="56">
        <f>D29</f>
        <v>0</v>
      </c>
      <c r="R36" s="54">
        <f>D30</f>
        <v>0</v>
      </c>
      <c r="S36" s="56">
        <f>D31</f>
        <v>0</v>
      </c>
      <c r="T36" s="23"/>
      <c r="U36" s="23"/>
      <c r="V36" s="23"/>
      <c r="W36" s="23"/>
      <c r="X36" s="23"/>
      <c r="Y36" s="23"/>
      <c r="Z36" s="23"/>
      <c r="AA36" s="23"/>
      <c r="AB36" s="23"/>
    </row>
    <row r="37" spans="1:28" ht="14" x14ac:dyDescent="0.2">
      <c r="A37" s="23"/>
      <c r="B37" s="58">
        <v>25</v>
      </c>
      <c r="C37" s="59"/>
      <c r="D37" s="67"/>
      <c r="E37" s="34" t="s">
        <v>175</v>
      </c>
      <c r="F37" s="23"/>
      <c r="G37" s="72" t="s">
        <v>47</v>
      </c>
      <c r="H37" s="53">
        <f>D32</f>
        <v>0</v>
      </c>
      <c r="I37" s="54">
        <f>D33</f>
        <v>0</v>
      </c>
      <c r="J37" s="53">
        <f>D34</f>
        <v>0</v>
      </c>
      <c r="K37" s="54">
        <f>D35</f>
        <v>0</v>
      </c>
      <c r="L37" s="53">
        <f>D36</f>
        <v>0</v>
      </c>
      <c r="M37" s="54">
        <f>D37</f>
        <v>0</v>
      </c>
      <c r="N37" s="53">
        <f>D38</f>
        <v>0</v>
      </c>
      <c r="O37" s="54">
        <f>D39</f>
        <v>0</v>
      </c>
      <c r="P37" s="53">
        <f>D40</f>
        <v>0</v>
      </c>
      <c r="Q37" s="54">
        <f>D41</f>
        <v>0</v>
      </c>
      <c r="R37" s="53">
        <f>D42</f>
        <v>0</v>
      </c>
      <c r="S37" s="54">
        <f>D43</f>
        <v>0</v>
      </c>
      <c r="T37" s="23"/>
      <c r="U37" s="23"/>
      <c r="V37" s="23"/>
      <c r="W37" s="23"/>
      <c r="X37" s="23"/>
      <c r="Y37" s="23"/>
      <c r="Z37" s="23"/>
      <c r="AA37" s="23"/>
      <c r="AB37" s="23"/>
    </row>
    <row r="38" spans="1:28" ht="14" x14ac:dyDescent="0.2">
      <c r="A38" s="23"/>
      <c r="B38" s="58">
        <v>26</v>
      </c>
      <c r="C38" s="59"/>
      <c r="D38" s="67"/>
      <c r="E38" s="34" t="s">
        <v>175</v>
      </c>
      <c r="F38" s="23"/>
      <c r="G38" s="72" t="s">
        <v>48</v>
      </c>
      <c r="H38" s="56">
        <f>D32</f>
        <v>0</v>
      </c>
      <c r="I38" s="54">
        <f>D33</f>
        <v>0</v>
      </c>
      <c r="J38" s="56">
        <f>D34</f>
        <v>0</v>
      </c>
      <c r="K38" s="54">
        <f>D35</f>
        <v>0</v>
      </c>
      <c r="L38" s="56">
        <f>D36</f>
        <v>0</v>
      </c>
      <c r="M38" s="54">
        <f>D37</f>
        <v>0</v>
      </c>
      <c r="N38" s="56">
        <f>D38</f>
        <v>0</v>
      </c>
      <c r="O38" s="54">
        <f>D39</f>
        <v>0</v>
      </c>
      <c r="P38" s="56">
        <f>D40</f>
        <v>0</v>
      </c>
      <c r="Q38" s="54">
        <f>D41</f>
        <v>0</v>
      </c>
      <c r="R38" s="56">
        <f>D42</f>
        <v>0</v>
      </c>
      <c r="S38" s="54">
        <f>D43</f>
        <v>0</v>
      </c>
      <c r="T38" s="23"/>
      <c r="U38" s="23"/>
      <c r="V38" s="23"/>
      <c r="W38" s="23"/>
      <c r="X38" s="23"/>
      <c r="Y38" s="23"/>
      <c r="Z38" s="23"/>
      <c r="AA38" s="23"/>
      <c r="AB38" s="23"/>
    </row>
    <row r="39" spans="1:28" ht="14" x14ac:dyDescent="0.2">
      <c r="A39" s="23"/>
      <c r="B39" s="58">
        <v>27</v>
      </c>
      <c r="C39" s="59"/>
      <c r="D39" s="67"/>
      <c r="E39" s="34" t="s">
        <v>175</v>
      </c>
      <c r="F39" s="23"/>
      <c r="G39" s="72" t="s">
        <v>49</v>
      </c>
      <c r="H39" s="54">
        <f>D44</f>
        <v>0</v>
      </c>
      <c r="I39" s="53">
        <f>D45</f>
        <v>0</v>
      </c>
      <c r="J39" s="54">
        <f>D46</f>
        <v>0</v>
      </c>
      <c r="K39" s="53">
        <f>D47</f>
        <v>0</v>
      </c>
      <c r="L39" s="54">
        <f>D48</f>
        <v>0</v>
      </c>
      <c r="M39" s="53">
        <f>D49</f>
        <v>0</v>
      </c>
      <c r="N39" s="54">
        <f>D50</f>
        <v>0</v>
      </c>
      <c r="O39" s="53">
        <f>D51</f>
        <v>0</v>
      </c>
      <c r="P39" s="54">
        <f>D52</f>
        <v>0</v>
      </c>
      <c r="Q39" s="53">
        <f>D53</f>
        <v>0</v>
      </c>
      <c r="R39" s="54">
        <f>D54</f>
        <v>0</v>
      </c>
      <c r="S39" s="53">
        <f>D55</f>
        <v>0</v>
      </c>
      <c r="T39" s="23"/>
      <c r="U39" s="23"/>
      <c r="V39" s="23"/>
      <c r="W39" s="23"/>
      <c r="X39" s="23"/>
      <c r="Y39" s="23"/>
      <c r="Z39" s="23"/>
      <c r="AA39" s="23"/>
      <c r="AB39" s="23"/>
    </row>
    <row r="40" spans="1:28" ht="14" x14ac:dyDescent="0.2">
      <c r="A40" s="23"/>
      <c r="B40" s="58">
        <v>28</v>
      </c>
      <c r="C40" s="59"/>
      <c r="D40" s="67"/>
      <c r="E40" s="34" t="s">
        <v>175</v>
      </c>
      <c r="F40" s="23"/>
      <c r="G40" s="72" t="s">
        <v>50</v>
      </c>
      <c r="H40" s="54">
        <f>D44</f>
        <v>0</v>
      </c>
      <c r="I40" s="56">
        <f>D45</f>
        <v>0</v>
      </c>
      <c r="J40" s="54">
        <f>D46</f>
        <v>0</v>
      </c>
      <c r="K40" s="56">
        <f>D47</f>
        <v>0</v>
      </c>
      <c r="L40" s="54">
        <f>D48</f>
        <v>0</v>
      </c>
      <c r="M40" s="56">
        <f>D49</f>
        <v>0</v>
      </c>
      <c r="N40" s="54">
        <f>D50</f>
        <v>0</v>
      </c>
      <c r="O40" s="56">
        <f>D51</f>
        <v>0</v>
      </c>
      <c r="P40" s="54">
        <f>D52</f>
        <v>0</v>
      </c>
      <c r="Q40" s="56">
        <f>D53</f>
        <v>0</v>
      </c>
      <c r="R40" s="54">
        <f>D54</f>
        <v>0</v>
      </c>
      <c r="S40" s="56">
        <f>D55</f>
        <v>0</v>
      </c>
      <c r="T40" s="23"/>
      <c r="U40" s="23"/>
      <c r="V40" s="23"/>
      <c r="W40" s="23"/>
      <c r="X40" s="23"/>
      <c r="Y40" s="23"/>
      <c r="Z40" s="23"/>
      <c r="AA40" s="23"/>
      <c r="AB40" s="23"/>
    </row>
    <row r="41" spans="1:28" ht="14" x14ac:dyDescent="0.2">
      <c r="A41" s="23"/>
      <c r="B41" s="58">
        <v>29</v>
      </c>
      <c r="C41" s="59"/>
      <c r="D41" s="67"/>
      <c r="E41" s="34" t="s">
        <v>175</v>
      </c>
      <c r="F41" s="23"/>
      <c r="G41" s="23"/>
      <c r="H41" s="23"/>
      <c r="I41" s="23"/>
      <c r="J41" s="24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</row>
    <row r="42" spans="1:28" ht="14" x14ac:dyDescent="0.2">
      <c r="A42" s="23"/>
      <c r="B42" s="58">
        <v>30</v>
      </c>
      <c r="C42" s="59"/>
      <c r="D42" s="67"/>
      <c r="E42" s="34" t="s">
        <v>175</v>
      </c>
      <c r="F42" s="23"/>
      <c r="G42" s="23"/>
      <c r="H42" s="23"/>
      <c r="I42" s="23"/>
      <c r="J42" s="24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</row>
    <row r="43" spans="1:28" ht="14" x14ac:dyDescent="0.2">
      <c r="B43" s="58">
        <v>31</v>
      </c>
      <c r="C43" s="59"/>
      <c r="D43" s="67"/>
      <c r="E43" s="34" t="s">
        <v>175</v>
      </c>
    </row>
    <row r="44" spans="1:28" ht="14" x14ac:dyDescent="0.2">
      <c r="B44" s="58">
        <v>32</v>
      </c>
      <c r="C44" s="59"/>
      <c r="D44" s="67"/>
      <c r="E44" s="34" t="s">
        <v>175</v>
      </c>
    </row>
    <row r="45" spans="1:28" ht="14" x14ac:dyDescent="0.2">
      <c r="B45" s="58">
        <v>33</v>
      </c>
      <c r="C45" s="59"/>
      <c r="D45" s="67"/>
      <c r="E45" s="34" t="s">
        <v>175</v>
      </c>
    </row>
    <row r="46" spans="1:28" ht="14" x14ac:dyDescent="0.2">
      <c r="B46" s="58">
        <v>34</v>
      </c>
      <c r="C46" s="59"/>
      <c r="D46" s="67"/>
      <c r="E46" s="34" t="s">
        <v>175</v>
      </c>
    </row>
    <row r="47" spans="1:28" ht="14" x14ac:dyDescent="0.2">
      <c r="B47" s="58">
        <v>35</v>
      </c>
      <c r="C47" s="59"/>
      <c r="D47" s="67"/>
      <c r="E47" s="34" t="s">
        <v>175</v>
      </c>
    </row>
    <row r="48" spans="1:28" ht="14" x14ac:dyDescent="0.2">
      <c r="B48" s="58">
        <v>36</v>
      </c>
      <c r="C48" s="59"/>
      <c r="D48" s="67"/>
      <c r="E48" s="34" t="s">
        <v>175</v>
      </c>
    </row>
    <row r="49" spans="2:5" ht="14" x14ac:dyDescent="0.2">
      <c r="B49" s="58">
        <v>37</v>
      </c>
      <c r="C49" s="59"/>
      <c r="D49" s="67"/>
      <c r="E49" s="34" t="s">
        <v>175</v>
      </c>
    </row>
    <row r="50" spans="2:5" ht="14" x14ac:dyDescent="0.2">
      <c r="B50" s="58">
        <v>38</v>
      </c>
      <c r="C50" s="59"/>
      <c r="D50" s="67"/>
      <c r="E50" s="34" t="s">
        <v>175</v>
      </c>
    </row>
    <row r="51" spans="2:5" ht="14" x14ac:dyDescent="0.2">
      <c r="B51" s="58">
        <v>39</v>
      </c>
      <c r="C51" s="59"/>
      <c r="D51" s="67"/>
      <c r="E51" s="34" t="s">
        <v>175</v>
      </c>
    </row>
    <row r="52" spans="2:5" ht="14" x14ac:dyDescent="0.2">
      <c r="B52" s="58">
        <v>40</v>
      </c>
      <c r="C52" s="59"/>
      <c r="D52" s="67"/>
      <c r="E52" s="34" t="s">
        <v>175</v>
      </c>
    </row>
    <row r="53" spans="2:5" ht="14" x14ac:dyDescent="0.2">
      <c r="B53" s="58">
        <v>41</v>
      </c>
      <c r="C53" s="59"/>
      <c r="D53" s="67"/>
      <c r="E53" s="34" t="s">
        <v>175</v>
      </c>
    </row>
    <row r="54" spans="2:5" ht="14" x14ac:dyDescent="0.2">
      <c r="B54" s="62">
        <v>42</v>
      </c>
      <c r="C54" s="59"/>
      <c r="D54" s="67"/>
      <c r="E54" s="34" t="s">
        <v>175</v>
      </c>
    </row>
    <row r="55" spans="2:5" ht="14" x14ac:dyDescent="0.2">
      <c r="B55" s="63">
        <v>43</v>
      </c>
      <c r="C55" s="63"/>
      <c r="D55" s="68"/>
      <c r="E55" s="64" t="s">
        <v>175</v>
      </c>
    </row>
  </sheetData>
  <mergeCells count="30">
    <mergeCell ref="A1:M1"/>
    <mergeCell ref="A2:M2"/>
    <mergeCell ref="A3:W3"/>
    <mergeCell ref="A4:W4"/>
    <mergeCell ref="B6:C6"/>
    <mergeCell ref="D6:E6"/>
    <mergeCell ref="F6:AB6"/>
    <mergeCell ref="G26:H26"/>
    <mergeCell ref="I26:M26"/>
    <mergeCell ref="B7:C7"/>
    <mergeCell ref="D7:E7"/>
    <mergeCell ref="F7:AB7"/>
    <mergeCell ref="C8:E8"/>
    <mergeCell ref="C9:E9"/>
    <mergeCell ref="H9:I9"/>
    <mergeCell ref="J9:K9"/>
    <mergeCell ref="C10:E10"/>
    <mergeCell ref="H10:J10"/>
    <mergeCell ref="C11:E11"/>
    <mergeCell ref="H11:J11"/>
    <mergeCell ref="H12:J12"/>
    <mergeCell ref="G29:H29"/>
    <mergeCell ref="I29:M29"/>
    <mergeCell ref="N29:O29"/>
    <mergeCell ref="G27:H27"/>
    <mergeCell ref="I27:M27"/>
    <mergeCell ref="N27:O27"/>
    <mergeCell ref="G28:H28"/>
    <mergeCell ref="I28:M28"/>
    <mergeCell ref="N28:O28"/>
  </mergeCells>
  <conditionalFormatting sqref="B14:B54 D27:D55">
    <cfRule type="expression" dxfId="31" priority="2">
      <formula>#REF!="96-well"</formula>
    </cfRule>
  </conditionalFormatting>
  <conditionalFormatting sqref="B55">
    <cfRule type="expression" dxfId="30" priority="1">
      <formula>#REF!="96-well"</formula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34105-6970-2A46-95E2-573B0B042C98}">
  <dimension ref="A1:AB55"/>
  <sheetViews>
    <sheetView topLeftCell="A37" workbookViewId="0">
      <selection activeCell="E23" sqref="E23"/>
    </sheetView>
  </sheetViews>
  <sheetFormatPr baseColWidth="10" defaultColWidth="8.83203125" defaultRowHeight="13" x14ac:dyDescent="0.15"/>
  <cols>
    <col min="4" max="4" width="8.83203125" style="5"/>
  </cols>
  <sheetData>
    <row r="1" spans="1:28" ht="24" x14ac:dyDescent="0.3">
      <c r="A1" s="176" t="s">
        <v>189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</row>
    <row r="2" spans="1:28" ht="19" x14ac:dyDescent="0.25">
      <c r="A2" s="177" t="s">
        <v>141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 spans="1:28" ht="14" x14ac:dyDescent="0.2">
      <c r="A3" s="157" t="s">
        <v>142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23"/>
      <c r="Y3" s="23"/>
      <c r="Z3" s="23"/>
      <c r="AA3" s="23"/>
      <c r="AB3" s="23"/>
    </row>
    <row r="4" spans="1:28" ht="14" x14ac:dyDescent="0.2">
      <c r="A4" s="157" t="s">
        <v>143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23"/>
      <c r="Y4" s="23"/>
      <c r="Z4" s="23"/>
      <c r="AA4" s="23"/>
      <c r="AB4" s="23"/>
    </row>
    <row r="5" spans="1:28" x14ac:dyDescent="0.15">
      <c r="A5" s="23"/>
      <c r="B5" s="23"/>
      <c r="C5" s="23"/>
      <c r="D5" s="66"/>
      <c r="E5" s="23"/>
      <c r="F5" s="23"/>
      <c r="G5" s="23"/>
      <c r="H5" s="23"/>
      <c r="I5" s="23"/>
      <c r="J5" s="24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</row>
    <row r="6" spans="1:28" ht="14" x14ac:dyDescent="0.2">
      <c r="A6" s="25">
        <v>1</v>
      </c>
      <c r="B6" s="169" t="s">
        <v>144</v>
      </c>
      <c r="C6" s="164"/>
      <c r="D6" s="163"/>
      <c r="E6" s="164"/>
      <c r="F6" s="157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</row>
    <row r="7" spans="1:28" ht="14" x14ac:dyDescent="0.2">
      <c r="A7" s="25">
        <v>2</v>
      </c>
      <c r="B7" s="161" t="s">
        <v>145</v>
      </c>
      <c r="C7" s="162"/>
      <c r="D7" s="163"/>
      <c r="E7" s="164"/>
      <c r="F7" s="157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</row>
    <row r="8" spans="1:28" ht="14" x14ac:dyDescent="0.2">
      <c r="A8" s="25">
        <v>3</v>
      </c>
      <c r="B8" s="26" t="s">
        <v>146</v>
      </c>
      <c r="C8" s="166"/>
      <c r="D8" s="167"/>
      <c r="E8" s="168"/>
      <c r="F8" s="23"/>
      <c r="G8" s="77"/>
      <c r="H8" s="77"/>
      <c r="I8" s="77"/>
      <c r="J8" s="24"/>
      <c r="K8" s="77"/>
      <c r="L8" s="23"/>
      <c r="M8" s="77"/>
      <c r="N8" s="77"/>
    </row>
    <row r="9" spans="1:28" ht="14" x14ac:dyDescent="0.2">
      <c r="A9" s="25">
        <v>4</v>
      </c>
      <c r="B9" s="26" t="s">
        <v>39</v>
      </c>
      <c r="C9" s="166"/>
      <c r="D9" s="167"/>
      <c r="E9" s="168"/>
      <c r="F9" s="23"/>
      <c r="G9" s="77"/>
      <c r="H9" s="169" t="s">
        <v>147</v>
      </c>
      <c r="I9" s="164"/>
      <c r="J9" s="163" t="s">
        <v>148</v>
      </c>
      <c r="K9" s="164"/>
      <c r="L9" s="23"/>
      <c r="M9" s="77"/>
      <c r="N9" s="77"/>
    </row>
    <row r="10" spans="1:28" ht="14" x14ac:dyDescent="0.2">
      <c r="A10" s="25"/>
      <c r="B10" s="26" t="s">
        <v>149</v>
      </c>
      <c r="C10" s="170"/>
      <c r="D10" s="171"/>
      <c r="E10" s="172"/>
      <c r="F10" s="25"/>
      <c r="G10" s="23"/>
      <c r="H10" s="173" t="s">
        <v>150</v>
      </c>
      <c r="I10" s="174"/>
      <c r="J10" s="164"/>
      <c r="K10" s="40">
        <v>43</v>
      </c>
      <c r="L10" s="29" t="s">
        <v>151</v>
      </c>
      <c r="M10" s="77"/>
      <c r="N10" s="77"/>
    </row>
    <row r="11" spans="1:28" ht="14" x14ac:dyDescent="0.2">
      <c r="A11" s="23"/>
      <c r="B11" s="26" t="s">
        <v>152</v>
      </c>
      <c r="C11" s="175"/>
      <c r="D11" s="167"/>
      <c r="E11" s="168"/>
      <c r="F11" s="23"/>
      <c r="G11" s="23"/>
      <c r="H11" s="169" t="s">
        <v>153</v>
      </c>
      <c r="I11" s="174"/>
      <c r="J11" s="164"/>
      <c r="K11" s="40">
        <v>96</v>
      </c>
      <c r="L11" s="23"/>
    </row>
    <row r="12" spans="1:28" ht="14" x14ac:dyDescent="0.2">
      <c r="A12" s="23"/>
      <c r="B12" s="30" t="s">
        <v>154</v>
      </c>
      <c r="C12" s="61" t="s">
        <v>194</v>
      </c>
      <c r="D12" s="32" t="s">
        <v>195</v>
      </c>
      <c r="E12" s="31" t="s">
        <v>155</v>
      </c>
      <c r="F12" s="23"/>
      <c r="G12" s="25">
        <v>6</v>
      </c>
      <c r="H12" s="173" t="s">
        <v>156</v>
      </c>
      <c r="I12" s="174"/>
      <c r="J12" s="174"/>
      <c r="K12" s="33">
        <v>10</v>
      </c>
      <c r="L12" s="23"/>
    </row>
    <row r="13" spans="1:28" ht="14" x14ac:dyDescent="0.2">
      <c r="A13" s="25">
        <v>5</v>
      </c>
      <c r="B13" s="58">
        <v>1</v>
      </c>
      <c r="C13" s="59" t="s">
        <v>208</v>
      </c>
      <c r="D13" s="34"/>
      <c r="E13" s="34"/>
      <c r="F13" s="23" t="s">
        <v>259</v>
      </c>
      <c r="G13" s="23"/>
      <c r="H13" s="35" t="s">
        <v>157</v>
      </c>
      <c r="I13" s="36"/>
      <c r="J13" s="37"/>
      <c r="K13" s="28">
        <v>20</v>
      </c>
      <c r="L13" s="38"/>
      <c r="M13" s="23"/>
      <c r="N13" s="23"/>
    </row>
    <row r="14" spans="1:28" ht="14" x14ac:dyDescent="0.2">
      <c r="A14" s="25"/>
      <c r="B14" s="58">
        <v>2</v>
      </c>
      <c r="C14" s="59" t="s">
        <v>208</v>
      </c>
      <c r="D14" s="34"/>
      <c r="E14" s="34"/>
      <c r="F14" s="23" t="s">
        <v>259</v>
      </c>
      <c r="G14" s="23"/>
      <c r="H14" s="23"/>
      <c r="I14" s="23"/>
      <c r="J14" s="24"/>
      <c r="K14" s="23"/>
      <c r="L14" s="23"/>
      <c r="M14" s="23"/>
      <c r="N14" s="23"/>
    </row>
    <row r="15" spans="1:28" ht="14" x14ac:dyDescent="0.2">
      <c r="A15" s="23"/>
      <c r="B15" s="58">
        <v>3</v>
      </c>
      <c r="C15" s="59" t="s">
        <v>208</v>
      </c>
      <c r="D15" s="34"/>
      <c r="E15" s="34"/>
      <c r="F15" s="23" t="s">
        <v>259</v>
      </c>
      <c r="G15" s="23"/>
      <c r="H15" s="35" t="s">
        <v>158</v>
      </c>
      <c r="I15" s="35" t="s">
        <v>159</v>
      </c>
      <c r="J15" s="35" t="s">
        <v>160</v>
      </c>
      <c r="K15" s="35" t="s">
        <v>161</v>
      </c>
      <c r="L15" s="35" t="s">
        <v>162</v>
      </c>
      <c r="M15" s="39" t="str">
        <f>CONCATENATE("x",K11*((K12/100)+1))</f>
        <v>x105.6</v>
      </c>
      <c r="N15" s="69">
        <v>0.05</v>
      </c>
    </row>
    <row r="16" spans="1:28" ht="14" x14ac:dyDescent="0.2">
      <c r="A16" s="23"/>
      <c r="B16" s="58">
        <v>4</v>
      </c>
      <c r="C16" s="59"/>
      <c r="D16" s="78" t="s">
        <v>260</v>
      </c>
      <c r="E16" s="34" t="s">
        <v>175</v>
      </c>
      <c r="F16" s="25"/>
      <c r="G16" s="25">
        <v>7</v>
      </c>
      <c r="H16" s="28" t="s">
        <v>10</v>
      </c>
      <c r="I16" s="28" t="s">
        <v>163</v>
      </c>
      <c r="J16" s="33">
        <v>1</v>
      </c>
      <c r="K16" s="28" t="s">
        <v>164</v>
      </c>
      <c r="L16" s="28">
        <v>12.5</v>
      </c>
      <c r="M16" s="40">
        <f t="shared" ref="M16:M19" si="0">L16*$K$11*(($K$12/100)+1)</f>
        <v>1320</v>
      </c>
      <c r="N16" s="28">
        <v>1250</v>
      </c>
    </row>
    <row r="17" spans="1:28" ht="14" x14ac:dyDescent="0.2">
      <c r="A17" s="23"/>
      <c r="B17" s="58">
        <v>5</v>
      </c>
      <c r="C17" s="59"/>
      <c r="D17" s="78" t="s">
        <v>261</v>
      </c>
      <c r="E17" s="34" t="s">
        <v>175</v>
      </c>
      <c r="F17" s="25"/>
      <c r="G17" s="25">
        <v>8</v>
      </c>
      <c r="H17" s="28" t="s">
        <v>165</v>
      </c>
      <c r="I17" s="28" t="s">
        <v>166</v>
      </c>
      <c r="J17" s="33">
        <v>1</v>
      </c>
      <c r="K17" s="28" t="s">
        <v>167</v>
      </c>
      <c r="L17" s="28">
        <v>1.25</v>
      </c>
      <c r="M17" s="40">
        <f t="shared" si="0"/>
        <v>132</v>
      </c>
      <c r="N17" s="28">
        <v>125</v>
      </c>
    </row>
    <row r="18" spans="1:28" ht="14" x14ac:dyDescent="0.2">
      <c r="A18" s="23"/>
      <c r="B18" s="58">
        <v>6</v>
      </c>
      <c r="C18" s="59"/>
      <c r="D18" s="78" t="s">
        <v>262</v>
      </c>
      <c r="E18" s="34" t="s">
        <v>175</v>
      </c>
      <c r="F18" s="25"/>
      <c r="G18" s="25">
        <v>9</v>
      </c>
      <c r="H18" s="28" t="s">
        <v>168</v>
      </c>
      <c r="I18" s="28" t="s">
        <v>166</v>
      </c>
      <c r="J18" s="33">
        <v>1</v>
      </c>
      <c r="K18" s="28" t="s">
        <v>167</v>
      </c>
      <c r="L18" s="28">
        <v>1.25</v>
      </c>
      <c r="M18" s="40">
        <f t="shared" si="0"/>
        <v>132</v>
      </c>
      <c r="N18" s="28">
        <v>125</v>
      </c>
    </row>
    <row r="19" spans="1:28" ht="14" x14ac:dyDescent="0.2">
      <c r="A19" s="23"/>
      <c r="B19" s="58">
        <v>7</v>
      </c>
      <c r="C19" s="59"/>
      <c r="D19" s="78" t="s">
        <v>263</v>
      </c>
      <c r="E19" s="34" t="s">
        <v>175</v>
      </c>
      <c r="F19" s="25"/>
      <c r="G19" s="25">
        <v>10</v>
      </c>
      <c r="H19" s="28" t="s">
        <v>169</v>
      </c>
      <c r="I19" s="28" t="s">
        <v>170</v>
      </c>
      <c r="J19" s="33">
        <v>1</v>
      </c>
      <c r="K19" s="28" t="s">
        <v>171</v>
      </c>
      <c r="L19" s="28">
        <v>6.25E-2</v>
      </c>
      <c r="M19" s="40">
        <f t="shared" si="0"/>
        <v>6.6000000000000005</v>
      </c>
      <c r="N19" s="28">
        <v>6.25</v>
      </c>
    </row>
    <row r="20" spans="1:28" ht="14" x14ac:dyDescent="0.2">
      <c r="A20" s="23"/>
      <c r="B20" s="58">
        <v>8</v>
      </c>
      <c r="C20" s="59"/>
      <c r="D20" s="79" t="s">
        <v>264</v>
      </c>
      <c r="E20" s="81" t="s">
        <v>175</v>
      </c>
      <c r="F20" s="25"/>
      <c r="G20" s="25">
        <v>11</v>
      </c>
      <c r="H20" s="41" t="s">
        <v>172</v>
      </c>
      <c r="I20" s="41"/>
      <c r="J20" s="33">
        <v>1</v>
      </c>
      <c r="K20" s="41" t="s">
        <v>173</v>
      </c>
      <c r="L20" s="28">
        <v>4.74</v>
      </c>
      <c r="M20" s="40">
        <f>L20*$K$11*(($K$12/100)+1)</f>
        <v>500.54400000000004</v>
      </c>
      <c r="N20" s="28">
        <v>474</v>
      </c>
    </row>
    <row r="21" spans="1:28" ht="14" x14ac:dyDescent="0.2">
      <c r="A21" s="23"/>
      <c r="B21" s="58">
        <v>9</v>
      </c>
      <c r="C21" s="59"/>
      <c r="D21" s="79" t="s">
        <v>265</v>
      </c>
      <c r="E21" s="82" t="s">
        <v>175</v>
      </c>
      <c r="F21" s="23"/>
      <c r="G21" s="23"/>
      <c r="H21" s="41" t="s">
        <v>38</v>
      </c>
      <c r="I21" s="41"/>
      <c r="J21" s="28"/>
      <c r="K21" s="41"/>
      <c r="L21" s="28">
        <v>0.2</v>
      </c>
      <c r="M21" s="40">
        <f>L21*$K$11*(($K$12/100)+1)</f>
        <v>21.120000000000005</v>
      </c>
      <c r="N21" s="28">
        <v>20</v>
      </c>
    </row>
    <row r="22" spans="1:28" ht="14" x14ac:dyDescent="0.2">
      <c r="A22" s="23"/>
      <c r="B22" s="58">
        <v>10</v>
      </c>
      <c r="C22" s="59"/>
      <c r="D22" s="79" t="s">
        <v>271</v>
      </c>
      <c r="E22" s="82" t="s">
        <v>175</v>
      </c>
      <c r="F22" s="25"/>
      <c r="G22" s="25">
        <v>12</v>
      </c>
      <c r="H22" s="41" t="s">
        <v>174</v>
      </c>
      <c r="I22" s="41"/>
      <c r="J22" s="28"/>
      <c r="K22" s="41"/>
      <c r="L22" s="28">
        <v>5</v>
      </c>
      <c r="M22" s="28" t="s">
        <v>173</v>
      </c>
      <c r="N22" s="28" t="s">
        <v>173</v>
      </c>
    </row>
    <row r="23" spans="1:28" ht="14" x14ac:dyDescent="0.2">
      <c r="A23" s="23"/>
      <c r="B23" s="58">
        <v>11</v>
      </c>
      <c r="C23" s="59"/>
      <c r="D23" s="79" t="s">
        <v>272</v>
      </c>
      <c r="E23" s="82" t="s">
        <v>175</v>
      </c>
      <c r="F23" s="23"/>
      <c r="G23" s="23"/>
      <c r="H23" s="42" t="s">
        <v>16</v>
      </c>
      <c r="I23" s="43"/>
      <c r="J23" s="44"/>
      <c r="K23" s="43"/>
      <c r="L23" s="43"/>
      <c r="M23" s="45">
        <f>SUM(M16:M22)</f>
        <v>2112.2639999999997</v>
      </c>
      <c r="N23" s="46" t="s">
        <v>176</v>
      </c>
      <c r="T23" s="77"/>
      <c r="U23" s="77"/>
      <c r="V23" s="77"/>
      <c r="W23" s="77"/>
      <c r="X23" s="77"/>
      <c r="Y23" s="77"/>
      <c r="Z23" s="77"/>
      <c r="AA23" s="77"/>
      <c r="AB23" s="77"/>
    </row>
    <row r="24" spans="1:28" ht="14" x14ac:dyDescent="0.2">
      <c r="A24" s="23"/>
      <c r="B24" s="58">
        <v>12</v>
      </c>
      <c r="C24" s="59"/>
      <c r="D24" s="79" t="s">
        <v>273</v>
      </c>
      <c r="E24" s="82" t="s">
        <v>175</v>
      </c>
      <c r="F24" s="23"/>
      <c r="G24" s="23"/>
      <c r="H24" s="47"/>
      <c r="I24" s="23"/>
      <c r="J24" s="24"/>
      <c r="K24" s="23"/>
      <c r="L24" s="23"/>
      <c r="M24" s="48"/>
      <c r="N24" s="23"/>
    </row>
    <row r="25" spans="1:28" ht="14" x14ac:dyDescent="0.2">
      <c r="A25" s="23"/>
      <c r="B25" s="58">
        <v>13</v>
      </c>
      <c r="C25" s="59"/>
      <c r="D25" s="79" t="s">
        <v>274</v>
      </c>
      <c r="E25" s="82" t="s">
        <v>175</v>
      </c>
      <c r="F25" s="23"/>
      <c r="G25" s="23"/>
      <c r="H25" s="23"/>
      <c r="I25" s="23"/>
      <c r="J25" s="24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 spans="1:28" ht="17" x14ac:dyDescent="0.25">
      <c r="A26" s="23"/>
      <c r="B26" s="58">
        <v>14</v>
      </c>
      <c r="C26" s="59"/>
      <c r="D26" s="79" t="s">
        <v>275</v>
      </c>
      <c r="E26" s="82" t="s">
        <v>175</v>
      </c>
      <c r="F26" s="23"/>
      <c r="G26" s="157" t="s">
        <v>177</v>
      </c>
      <c r="H26" s="157"/>
      <c r="I26" s="158" t="s">
        <v>178</v>
      </c>
      <c r="J26" s="159"/>
      <c r="K26" s="159"/>
      <c r="L26" s="159"/>
      <c r="M26" s="159"/>
      <c r="N26" s="49" t="s">
        <v>179</v>
      </c>
      <c r="O26" s="50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 spans="1:28" ht="14" x14ac:dyDescent="0.2">
      <c r="A27" s="23"/>
      <c r="B27" s="58">
        <v>15</v>
      </c>
      <c r="C27" s="59" t="s">
        <v>208</v>
      </c>
      <c r="D27" s="79" t="s">
        <v>266</v>
      </c>
      <c r="E27" s="82" t="s">
        <v>175</v>
      </c>
      <c r="F27" s="23"/>
      <c r="G27" s="157" t="s">
        <v>12</v>
      </c>
      <c r="H27" s="157"/>
      <c r="I27" s="158" t="s">
        <v>180</v>
      </c>
      <c r="J27" s="159"/>
      <c r="K27" s="159"/>
      <c r="L27" s="159"/>
      <c r="M27" s="159"/>
      <c r="N27" s="160" t="s">
        <v>181</v>
      </c>
      <c r="O27" s="160"/>
      <c r="P27" s="65" t="str">
        <f>IF(D7="MCP","VIC","FAM")</f>
        <v>FAM</v>
      </c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 spans="1:28" ht="14" x14ac:dyDescent="0.2">
      <c r="A28" s="23"/>
      <c r="B28" s="58">
        <v>16</v>
      </c>
      <c r="C28" s="59" t="s">
        <v>208</v>
      </c>
      <c r="D28" s="79" t="s">
        <v>267</v>
      </c>
      <c r="E28" s="82" t="s">
        <v>175</v>
      </c>
      <c r="F28" s="23"/>
      <c r="G28" s="157" t="s">
        <v>182</v>
      </c>
      <c r="H28" s="157"/>
      <c r="I28" s="158" t="s">
        <v>183</v>
      </c>
      <c r="J28" s="159"/>
      <c r="K28" s="159"/>
      <c r="L28" s="159"/>
      <c r="M28" s="159"/>
      <c r="N28" s="160" t="s">
        <v>184</v>
      </c>
      <c r="O28" s="160"/>
      <c r="P28" s="65" t="s">
        <v>185</v>
      </c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</row>
    <row r="29" spans="1:28" ht="16" x14ac:dyDescent="0.2">
      <c r="A29" s="23"/>
      <c r="B29" s="58">
        <v>17</v>
      </c>
      <c r="C29" s="59" t="s">
        <v>208</v>
      </c>
      <c r="D29" s="79" t="s">
        <v>268</v>
      </c>
      <c r="E29" s="82" t="s">
        <v>175</v>
      </c>
      <c r="F29" s="23"/>
      <c r="G29" s="157" t="s">
        <v>186</v>
      </c>
      <c r="H29" s="157"/>
      <c r="I29" s="158" t="s">
        <v>187</v>
      </c>
      <c r="J29" s="159"/>
      <c r="K29" s="159"/>
      <c r="L29" s="159"/>
      <c r="M29" s="159"/>
      <c r="N29" s="160" t="s">
        <v>188</v>
      </c>
      <c r="O29" s="160"/>
      <c r="P29" s="65" t="str">
        <f>IF(D7="MCP","TTA TAG TAG CCT RTG CGC TTG GCC","CAC TGG TTT GCT CAG GGA TA")</f>
        <v>CAC TGG TTT GCT CAG GGA TA</v>
      </c>
      <c r="Q29" s="23"/>
      <c r="R29" s="23"/>
      <c r="S29" s="51"/>
      <c r="T29" s="23"/>
      <c r="U29" s="23"/>
      <c r="V29" s="23"/>
      <c r="W29" s="23"/>
      <c r="X29" s="23"/>
      <c r="Y29" s="23"/>
      <c r="Z29" s="23"/>
      <c r="AA29" s="23"/>
      <c r="AB29" s="23"/>
    </row>
    <row r="30" spans="1:28" ht="14" x14ac:dyDescent="0.2">
      <c r="A30" s="23"/>
      <c r="B30" s="58">
        <v>18</v>
      </c>
      <c r="C30" s="59" t="s">
        <v>208</v>
      </c>
      <c r="D30" s="79" t="s">
        <v>269</v>
      </c>
      <c r="E30" s="82" t="s">
        <v>175</v>
      </c>
      <c r="F30" s="23"/>
      <c r="G30" s="23"/>
      <c r="H30" s="23"/>
      <c r="I30" s="23"/>
      <c r="J30" s="24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</row>
    <row r="31" spans="1:28" ht="14" x14ac:dyDescent="0.2">
      <c r="A31" s="23"/>
      <c r="B31" s="58">
        <v>19</v>
      </c>
      <c r="C31" s="59" t="s">
        <v>208</v>
      </c>
      <c r="D31" s="79" t="s">
        <v>270</v>
      </c>
      <c r="E31" s="82" t="s">
        <v>175</v>
      </c>
      <c r="F31" s="23"/>
      <c r="G31" s="23"/>
      <c r="H31" s="23"/>
      <c r="I31" s="23"/>
      <c r="J31" s="24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</row>
    <row r="32" spans="1:28" ht="14" x14ac:dyDescent="0.2">
      <c r="A32" s="23"/>
      <c r="B32" s="58">
        <v>20</v>
      </c>
      <c r="C32" s="59"/>
      <c r="D32" s="80" t="s">
        <v>276</v>
      </c>
      <c r="E32" s="82" t="s">
        <v>175</v>
      </c>
      <c r="F32" s="23"/>
      <c r="G32" s="23"/>
      <c r="H32" s="76">
        <v>1</v>
      </c>
      <c r="I32" s="76">
        <v>2</v>
      </c>
      <c r="J32" s="76">
        <v>3</v>
      </c>
      <c r="K32" s="76">
        <v>4</v>
      </c>
      <c r="L32" s="76">
        <v>5</v>
      </c>
      <c r="M32" s="76">
        <v>6</v>
      </c>
      <c r="N32" s="76">
        <v>7</v>
      </c>
      <c r="O32" s="76">
        <v>8</v>
      </c>
      <c r="P32" s="76">
        <v>9</v>
      </c>
      <c r="Q32" s="76">
        <v>10</v>
      </c>
      <c r="R32" s="76">
        <v>11</v>
      </c>
      <c r="S32" s="76">
        <v>12</v>
      </c>
      <c r="T32" s="23"/>
      <c r="U32" s="23"/>
      <c r="V32" s="23"/>
      <c r="W32" s="23"/>
      <c r="X32" s="23"/>
      <c r="Y32" s="23"/>
      <c r="Z32" s="23"/>
      <c r="AA32" s="23"/>
      <c r="AB32" s="23"/>
    </row>
    <row r="33" spans="1:28" ht="14" x14ac:dyDescent="0.2">
      <c r="A33" s="23"/>
      <c r="B33" s="58">
        <v>21</v>
      </c>
      <c r="C33" s="59"/>
      <c r="D33" s="80" t="s">
        <v>277</v>
      </c>
      <c r="E33" s="82" t="s">
        <v>175</v>
      </c>
      <c r="F33" s="23"/>
      <c r="G33" s="76" t="s">
        <v>43</v>
      </c>
      <c r="H33" s="53">
        <f>D13</f>
        <v>0</v>
      </c>
      <c r="I33" s="54">
        <f>D14</f>
        <v>0</v>
      </c>
      <c r="J33" s="53">
        <f>D15</f>
        <v>0</v>
      </c>
      <c r="K33" s="55" t="str">
        <f>D16</f>
        <v>E1.4</v>
      </c>
      <c r="L33" s="53" t="str">
        <f>D17</f>
        <v>E1.12</v>
      </c>
      <c r="M33" s="54" t="str">
        <f>D18</f>
        <v>E1.14</v>
      </c>
      <c r="N33" s="53" t="str">
        <f>D19</f>
        <v>E1.20</v>
      </c>
      <c r="O33" s="55" t="str">
        <f>D20</f>
        <v>C1.5</v>
      </c>
      <c r="P33" s="53" t="str">
        <f>D21</f>
        <v>C1.18</v>
      </c>
      <c r="Q33" s="54" t="str">
        <f>D22</f>
        <v>E2.1</v>
      </c>
      <c r="R33" s="53" t="str">
        <f>D23</f>
        <v>E2.5</v>
      </c>
      <c r="S33" s="55" t="str">
        <f>D24</f>
        <v>E2.6</v>
      </c>
      <c r="T33" s="23"/>
      <c r="U33" s="55"/>
      <c r="V33" s="23"/>
      <c r="W33" s="23"/>
      <c r="X33" s="23"/>
      <c r="Y33" s="23"/>
      <c r="Z33" s="23"/>
      <c r="AA33" s="23"/>
      <c r="AB33" s="23"/>
    </row>
    <row r="34" spans="1:28" ht="14" x14ac:dyDescent="0.2">
      <c r="A34" s="23"/>
      <c r="B34" s="58">
        <v>22</v>
      </c>
      <c r="C34" s="59"/>
      <c r="D34" s="80" t="s">
        <v>278</v>
      </c>
      <c r="E34" s="82" t="s">
        <v>175</v>
      </c>
      <c r="F34" s="23"/>
      <c r="G34" s="76" t="s">
        <v>44</v>
      </c>
      <c r="H34" s="53">
        <f>D13</f>
        <v>0</v>
      </c>
      <c r="I34" s="54">
        <f>D14</f>
        <v>0</v>
      </c>
      <c r="J34" s="56">
        <f>D15</f>
        <v>0</v>
      </c>
      <c r="K34" s="55" t="str">
        <f>D16</f>
        <v>E1.4</v>
      </c>
      <c r="L34" s="53" t="str">
        <f>D17</f>
        <v>E1.12</v>
      </c>
      <c r="M34" s="54" t="str">
        <f>D18</f>
        <v>E1.14</v>
      </c>
      <c r="N34" s="53" t="str">
        <f>D19</f>
        <v>E1.20</v>
      </c>
      <c r="O34" s="55" t="str">
        <f>D20</f>
        <v>C1.5</v>
      </c>
      <c r="P34" s="53" t="str">
        <f>D21</f>
        <v>C1.18</v>
      </c>
      <c r="Q34" s="54" t="str">
        <f>D22</f>
        <v>E2.1</v>
      </c>
      <c r="R34" s="53" t="str">
        <f>D23</f>
        <v>E2.5</v>
      </c>
      <c r="S34" s="55" t="str">
        <f>D24</f>
        <v>E2.6</v>
      </c>
      <c r="T34" s="23"/>
      <c r="U34" s="23"/>
      <c r="V34" s="23"/>
      <c r="W34" s="23"/>
      <c r="X34" s="23"/>
      <c r="Y34" s="23"/>
      <c r="Z34" s="23"/>
      <c r="AA34" s="23"/>
      <c r="AB34" s="23"/>
    </row>
    <row r="35" spans="1:28" ht="14" x14ac:dyDescent="0.2">
      <c r="A35" s="23"/>
      <c r="B35" s="58">
        <v>23</v>
      </c>
      <c r="C35" s="59"/>
      <c r="D35" s="80" t="s">
        <v>279</v>
      </c>
      <c r="E35" s="82" t="s">
        <v>175</v>
      </c>
      <c r="F35" s="23"/>
      <c r="G35" s="76" t="s">
        <v>45</v>
      </c>
      <c r="H35" s="54" t="str">
        <f>D25</f>
        <v>E2.9</v>
      </c>
      <c r="I35" s="53" t="str">
        <f>D26</f>
        <v>E2.10</v>
      </c>
      <c r="J35" s="54" t="str">
        <f>D27</f>
        <v>C2.7</v>
      </c>
      <c r="K35" s="57" t="s">
        <v>190</v>
      </c>
      <c r="L35" s="57" t="s">
        <v>191</v>
      </c>
      <c r="M35" s="57" t="s">
        <v>192</v>
      </c>
      <c r="N35" s="57" t="s">
        <v>193</v>
      </c>
      <c r="O35" s="57" t="s">
        <v>58</v>
      </c>
      <c r="P35" s="54" t="str">
        <f>D28</f>
        <v>C2.8</v>
      </c>
      <c r="Q35" s="53" t="str">
        <f>D29</f>
        <v>C2.13</v>
      </c>
      <c r="R35" s="54" t="str">
        <f>D30</f>
        <v>C2.14</v>
      </c>
      <c r="S35" s="53" t="str">
        <f>D31</f>
        <v>C2.17</v>
      </c>
      <c r="T35" s="23"/>
      <c r="U35" s="23"/>
      <c r="V35" s="23"/>
      <c r="W35" s="23"/>
      <c r="X35" s="23"/>
      <c r="Y35" s="23"/>
      <c r="Z35" s="23"/>
      <c r="AA35" s="23"/>
      <c r="AB35" s="23"/>
    </row>
    <row r="36" spans="1:28" ht="14" x14ac:dyDescent="0.2">
      <c r="A36" s="23"/>
      <c r="B36" s="58">
        <v>24</v>
      </c>
      <c r="C36" s="59"/>
      <c r="D36" s="80" t="s">
        <v>280</v>
      </c>
      <c r="E36" s="82" t="s">
        <v>175</v>
      </c>
      <c r="F36" s="23"/>
      <c r="G36" s="76" t="s">
        <v>46</v>
      </c>
      <c r="H36" s="54" t="str">
        <f>D25</f>
        <v>E2.9</v>
      </c>
      <c r="I36" s="56" t="str">
        <f>D26</f>
        <v>E2.10</v>
      </c>
      <c r="J36" s="54" t="str">
        <f>D27</f>
        <v>C2.7</v>
      </c>
      <c r="K36" s="57" t="s">
        <v>190</v>
      </c>
      <c r="L36" s="57" t="s">
        <v>191</v>
      </c>
      <c r="M36" s="57" t="s">
        <v>192</v>
      </c>
      <c r="N36" s="57" t="s">
        <v>193</v>
      </c>
      <c r="O36" s="57" t="s">
        <v>58</v>
      </c>
      <c r="P36" s="54" t="str">
        <f>D28</f>
        <v>C2.8</v>
      </c>
      <c r="Q36" s="56" t="str">
        <f>D29</f>
        <v>C2.13</v>
      </c>
      <c r="R36" s="54" t="str">
        <f>D30</f>
        <v>C2.14</v>
      </c>
      <c r="S36" s="56" t="str">
        <f>D31</f>
        <v>C2.17</v>
      </c>
      <c r="T36" s="23"/>
      <c r="U36" s="23"/>
      <c r="V36" s="23"/>
      <c r="W36" s="23"/>
      <c r="X36" s="23"/>
      <c r="Y36" s="23"/>
      <c r="Z36" s="23"/>
      <c r="AA36" s="23"/>
      <c r="AB36" s="23"/>
    </row>
    <row r="37" spans="1:28" ht="14" x14ac:dyDescent="0.2">
      <c r="A37" s="23"/>
      <c r="B37" s="58">
        <v>25</v>
      </c>
      <c r="C37" s="59"/>
      <c r="D37" s="80" t="s">
        <v>281</v>
      </c>
      <c r="E37" s="82" t="s">
        <v>175</v>
      </c>
      <c r="F37" s="23"/>
      <c r="G37" s="76" t="s">
        <v>47</v>
      </c>
      <c r="H37" s="53" t="str">
        <f>D32</f>
        <v>K4</v>
      </c>
      <c r="I37" s="54" t="str">
        <f>D33</f>
        <v>N5</v>
      </c>
      <c r="J37" s="53" t="str">
        <f>D34</f>
        <v>N6</v>
      </c>
      <c r="K37" s="54" t="str">
        <f>D35</f>
        <v>N11</v>
      </c>
      <c r="L37" s="53" t="str">
        <f>D36</f>
        <v>N12</v>
      </c>
      <c r="M37" s="54" t="str">
        <f>D37</f>
        <v>H4</v>
      </c>
      <c r="N37" s="53" t="str">
        <f>D38</f>
        <v>H8</v>
      </c>
      <c r="O37" s="54" t="str">
        <f>D39</f>
        <v>H9</v>
      </c>
      <c r="P37" s="53" t="str">
        <f>D40</f>
        <v>Q14</v>
      </c>
      <c r="Q37" s="54" t="str">
        <f>D41</f>
        <v>T3</v>
      </c>
      <c r="R37" s="53" t="str">
        <f>D42</f>
        <v>C2.2</v>
      </c>
      <c r="S37" s="54">
        <f>D43</f>
        <v>0</v>
      </c>
      <c r="T37" s="23"/>
      <c r="U37" s="23"/>
      <c r="V37" s="23"/>
      <c r="W37" s="23"/>
      <c r="X37" s="23"/>
      <c r="Y37" s="23"/>
      <c r="Z37" s="23"/>
      <c r="AA37" s="23"/>
      <c r="AB37" s="23"/>
    </row>
    <row r="38" spans="1:28" ht="14" x14ac:dyDescent="0.2">
      <c r="A38" s="23"/>
      <c r="B38" s="58">
        <v>26</v>
      </c>
      <c r="C38" s="59"/>
      <c r="D38" s="80" t="s">
        <v>282</v>
      </c>
      <c r="E38" s="82" t="s">
        <v>175</v>
      </c>
      <c r="F38" s="23"/>
      <c r="G38" s="76" t="s">
        <v>48</v>
      </c>
      <c r="H38" s="56" t="str">
        <f>D32</f>
        <v>K4</v>
      </c>
      <c r="I38" s="54" t="str">
        <f>D33</f>
        <v>N5</v>
      </c>
      <c r="J38" s="56" t="str">
        <f>D34</f>
        <v>N6</v>
      </c>
      <c r="K38" s="54" t="str">
        <f>D35</f>
        <v>N11</v>
      </c>
      <c r="L38" s="56" t="str">
        <f>D36</f>
        <v>N12</v>
      </c>
      <c r="M38" s="54" t="str">
        <f>D37</f>
        <v>H4</v>
      </c>
      <c r="N38" s="56" t="str">
        <f>D38</f>
        <v>H8</v>
      </c>
      <c r="O38" s="54" t="str">
        <f>D39</f>
        <v>H9</v>
      </c>
      <c r="P38" s="56" t="str">
        <f>D40</f>
        <v>Q14</v>
      </c>
      <c r="Q38" s="54" t="str">
        <f>D41</f>
        <v>T3</v>
      </c>
      <c r="R38" s="56" t="str">
        <f>D42</f>
        <v>C2.2</v>
      </c>
      <c r="S38" s="54">
        <f>D43</f>
        <v>0</v>
      </c>
      <c r="T38" s="23"/>
      <c r="U38" s="23"/>
      <c r="V38" s="23"/>
      <c r="W38" s="23"/>
      <c r="X38" s="23"/>
      <c r="Y38" s="23"/>
      <c r="Z38" s="23"/>
      <c r="AA38" s="23"/>
      <c r="AB38" s="23"/>
    </row>
    <row r="39" spans="1:28" ht="14" x14ac:dyDescent="0.2">
      <c r="A39" s="23"/>
      <c r="B39" s="58">
        <v>27</v>
      </c>
      <c r="C39" s="59"/>
      <c r="D39" s="80" t="s">
        <v>283</v>
      </c>
      <c r="E39" s="82" t="s">
        <v>175</v>
      </c>
      <c r="F39" s="23"/>
      <c r="G39" s="76" t="s">
        <v>49</v>
      </c>
      <c r="H39" s="54">
        <f>D44</f>
        <v>0</v>
      </c>
      <c r="I39" s="53">
        <f>D45</f>
        <v>0</v>
      </c>
      <c r="J39" s="54">
        <f>D46</f>
        <v>0</v>
      </c>
      <c r="K39" s="53">
        <f>D47</f>
        <v>0</v>
      </c>
      <c r="L39" s="54">
        <f>D48</f>
        <v>0</v>
      </c>
      <c r="M39" s="53">
        <f>D49</f>
        <v>0</v>
      </c>
      <c r="N39" s="54">
        <f>D50</f>
        <v>0</v>
      </c>
      <c r="O39" s="53">
        <f>D51</f>
        <v>0</v>
      </c>
      <c r="P39" s="54">
        <f>D52</f>
        <v>0</v>
      </c>
      <c r="Q39" s="53">
        <f>D53</f>
        <v>0</v>
      </c>
      <c r="R39" s="54">
        <f>D54</f>
        <v>0</v>
      </c>
      <c r="S39" s="53">
        <f>D55</f>
        <v>0</v>
      </c>
      <c r="T39" s="23"/>
      <c r="U39" s="23"/>
      <c r="V39" s="23"/>
      <c r="W39" s="23"/>
      <c r="X39" s="23"/>
      <c r="Y39" s="23"/>
      <c r="Z39" s="23"/>
      <c r="AA39" s="23"/>
      <c r="AB39" s="23"/>
    </row>
    <row r="40" spans="1:28" ht="14" x14ac:dyDescent="0.2">
      <c r="A40" s="23"/>
      <c r="B40" s="58">
        <v>28</v>
      </c>
      <c r="C40" s="59"/>
      <c r="D40" s="80" t="s">
        <v>284</v>
      </c>
      <c r="E40" s="82" t="s">
        <v>175</v>
      </c>
      <c r="F40" s="23" t="s">
        <v>285</v>
      </c>
      <c r="G40" s="76" t="s">
        <v>50</v>
      </c>
      <c r="H40" s="54">
        <f>D44</f>
        <v>0</v>
      </c>
      <c r="I40" s="56">
        <f>D45</f>
        <v>0</v>
      </c>
      <c r="J40" s="54">
        <f>D46</f>
        <v>0</v>
      </c>
      <c r="K40" s="56">
        <f>D47</f>
        <v>0</v>
      </c>
      <c r="L40" s="54">
        <f>D48</f>
        <v>0</v>
      </c>
      <c r="M40" s="56">
        <f>D49</f>
        <v>0</v>
      </c>
      <c r="N40" s="54">
        <f>D50</f>
        <v>0</v>
      </c>
      <c r="O40" s="56">
        <f>D51</f>
        <v>0</v>
      </c>
      <c r="P40" s="54">
        <f>D52</f>
        <v>0</v>
      </c>
      <c r="Q40" s="56">
        <f>D53</f>
        <v>0</v>
      </c>
      <c r="R40" s="54">
        <f>D54</f>
        <v>0</v>
      </c>
      <c r="S40" s="56">
        <f>D55</f>
        <v>0</v>
      </c>
      <c r="T40" s="23"/>
      <c r="U40" s="23"/>
      <c r="V40" s="23"/>
      <c r="W40" s="23"/>
      <c r="X40" s="23"/>
      <c r="Y40" s="23"/>
      <c r="Z40" s="23"/>
      <c r="AA40" s="23"/>
      <c r="AB40" s="23"/>
    </row>
    <row r="41" spans="1:28" ht="14" x14ac:dyDescent="0.2">
      <c r="A41" s="23"/>
      <c r="B41" s="58">
        <v>29</v>
      </c>
      <c r="C41" s="59"/>
      <c r="D41" s="80" t="s">
        <v>286</v>
      </c>
      <c r="E41" s="82" t="s">
        <v>175</v>
      </c>
      <c r="F41" s="23" t="s">
        <v>285</v>
      </c>
      <c r="G41" s="23"/>
      <c r="H41" s="23"/>
      <c r="I41" s="23"/>
      <c r="J41" s="24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</row>
    <row r="42" spans="1:28" ht="14" x14ac:dyDescent="0.2">
      <c r="A42" s="23"/>
      <c r="B42" s="58">
        <v>30</v>
      </c>
      <c r="C42" s="59" t="s">
        <v>208</v>
      </c>
      <c r="D42" s="80" t="s">
        <v>287</v>
      </c>
      <c r="E42" s="82" t="s">
        <v>175</v>
      </c>
      <c r="F42" s="23" t="s">
        <v>285</v>
      </c>
      <c r="G42" s="23"/>
      <c r="H42" s="23"/>
      <c r="I42" s="23"/>
      <c r="J42" s="24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</row>
    <row r="43" spans="1:28" ht="14" x14ac:dyDescent="0.2">
      <c r="B43" s="58">
        <v>31</v>
      </c>
      <c r="C43" s="59"/>
      <c r="D43" s="67"/>
      <c r="E43" s="34" t="s">
        <v>175</v>
      </c>
    </row>
    <row r="44" spans="1:28" ht="14" x14ac:dyDescent="0.2">
      <c r="B44" s="58">
        <v>32</v>
      </c>
      <c r="C44" s="59"/>
      <c r="D44" s="67"/>
      <c r="E44" s="34" t="s">
        <v>175</v>
      </c>
    </row>
    <row r="45" spans="1:28" ht="14" x14ac:dyDescent="0.2">
      <c r="B45" s="58">
        <v>33</v>
      </c>
      <c r="C45" s="59"/>
      <c r="D45" s="67"/>
      <c r="E45" s="34" t="s">
        <v>175</v>
      </c>
    </row>
    <row r="46" spans="1:28" ht="14" x14ac:dyDescent="0.2">
      <c r="B46" s="58">
        <v>34</v>
      </c>
      <c r="C46" s="59"/>
      <c r="D46" s="67"/>
      <c r="E46" s="34" t="s">
        <v>175</v>
      </c>
    </row>
    <row r="47" spans="1:28" ht="14" x14ac:dyDescent="0.2">
      <c r="B47" s="58">
        <v>35</v>
      </c>
      <c r="C47" s="59"/>
      <c r="D47" s="67"/>
      <c r="E47" s="34" t="s">
        <v>175</v>
      </c>
    </row>
    <row r="48" spans="1:28" ht="14" x14ac:dyDescent="0.2">
      <c r="B48" s="58">
        <v>36</v>
      </c>
      <c r="C48" s="59"/>
      <c r="D48" s="67"/>
      <c r="E48" s="34" t="s">
        <v>175</v>
      </c>
    </row>
    <row r="49" spans="2:5" ht="14" x14ac:dyDescent="0.2">
      <c r="B49" s="58">
        <v>37</v>
      </c>
      <c r="C49" s="59"/>
      <c r="D49" s="67"/>
      <c r="E49" s="34" t="s">
        <v>175</v>
      </c>
    </row>
    <row r="50" spans="2:5" ht="14" x14ac:dyDescent="0.2">
      <c r="B50" s="58">
        <v>38</v>
      </c>
      <c r="C50" s="59"/>
      <c r="D50" s="67"/>
      <c r="E50" s="34" t="s">
        <v>175</v>
      </c>
    </row>
    <row r="51" spans="2:5" ht="14" x14ac:dyDescent="0.2">
      <c r="B51" s="58">
        <v>39</v>
      </c>
      <c r="C51" s="59"/>
      <c r="D51" s="67"/>
      <c r="E51" s="34" t="s">
        <v>175</v>
      </c>
    </row>
    <row r="52" spans="2:5" ht="14" x14ac:dyDescent="0.2">
      <c r="B52" s="58">
        <v>40</v>
      </c>
      <c r="C52" s="59"/>
      <c r="D52" s="67"/>
      <c r="E52" s="34" t="s">
        <v>175</v>
      </c>
    </row>
    <row r="53" spans="2:5" ht="14" x14ac:dyDescent="0.2">
      <c r="B53" s="58">
        <v>41</v>
      </c>
      <c r="C53" s="59"/>
      <c r="D53" s="67"/>
      <c r="E53" s="34" t="s">
        <v>175</v>
      </c>
    </row>
    <row r="54" spans="2:5" ht="14" x14ac:dyDescent="0.2">
      <c r="B54" s="62">
        <v>42</v>
      </c>
      <c r="C54" s="59"/>
      <c r="D54" s="67"/>
      <c r="E54" s="34" t="s">
        <v>175</v>
      </c>
    </row>
    <row r="55" spans="2:5" ht="14" x14ac:dyDescent="0.2">
      <c r="B55" s="63">
        <v>43</v>
      </c>
      <c r="C55" s="63"/>
      <c r="D55" s="68"/>
      <c r="E55" s="64" t="s">
        <v>175</v>
      </c>
    </row>
  </sheetData>
  <mergeCells count="30">
    <mergeCell ref="A1:M1"/>
    <mergeCell ref="A2:M2"/>
    <mergeCell ref="A3:W3"/>
    <mergeCell ref="A4:W4"/>
    <mergeCell ref="B6:C6"/>
    <mergeCell ref="D6:E6"/>
    <mergeCell ref="F6:AB6"/>
    <mergeCell ref="G26:H26"/>
    <mergeCell ref="I26:M26"/>
    <mergeCell ref="B7:C7"/>
    <mergeCell ref="D7:E7"/>
    <mergeCell ref="F7:AB7"/>
    <mergeCell ref="C8:E8"/>
    <mergeCell ref="C9:E9"/>
    <mergeCell ref="H9:I9"/>
    <mergeCell ref="J9:K9"/>
    <mergeCell ref="C10:E10"/>
    <mergeCell ref="H10:J10"/>
    <mergeCell ref="C11:E11"/>
    <mergeCell ref="H11:J11"/>
    <mergeCell ref="H12:J12"/>
    <mergeCell ref="G29:H29"/>
    <mergeCell ref="I29:M29"/>
    <mergeCell ref="N29:O29"/>
    <mergeCell ref="G27:H27"/>
    <mergeCell ref="I27:M27"/>
    <mergeCell ref="N27:O27"/>
    <mergeCell ref="G28:H28"/>
    <mergeCell ref="I28:M28"/>
    <mergeCell ref="N28:O28"/>
  </mergeCells>
  <conditionalFormatting sqref="B14:B54 D32:D39 D41:D55">
    <cfRule type="expression" dxfId="29" priority="3">
      <formula>#REF!="96-well"</formula>
    </cfRule>
  </conditionalFormatting>
  <conditionalFormatting sqref="B55">
    <cfRule type="expression" dxfId="28" priority="2">
      <formula>#REF!="96-well"</formula>
    </cfRule>
  </conditionalFormatting>
  <conditionalFormatting sqref="D40">
    <cfRule type="expression" dxfId="27" priority="1">
      <formula>#REF!="96-well"</formula>
    </cfRule>
  </conditionalFormatting>
  <pageMargins left="0.75" right="0.75" top="1" bottom="1" header="0.5" footer="0.5"/>
  <pageSetup paperSize="9" orientation="portrait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K36"/>
  <sheetViews>
    <sheetView workbookViewId="0">
      <selection activeCell="K5" sqref="K5"/>
    </sheetView>
  </sheetViews>
  <sheetFormatPr baseColWidth="10" defaultColWidth="8.83203125" defaultRowHeight="13" x14ac:dyDescent="0.15"/>
  <sheetData>
    <row r="1" spans="1:11" x14ac:dyDescent="0.15">
      <c r="A1" s="1" t="s">
        <v>15</v>
      </c>
      <c r="B1" s="4"/>
      <c r="C1" s="1"/>
      <c r="D1" s="4"/>
      <c r="E1" s="1" t="s">
        <v>39</v>
      </c>
      <c r="F1" s="180" t="s">
        <v>97</v>
      </c>
      <c r="G1" s="181"/>
      <c r="H1" s="4"/>
    </row>
    <row r="2" spans="1:11" ht="14" thickBot="1" x14ac:dyDescent="0.2">
      <c r="A2" s="1" t="s">
        <v>2</v>
      </c>
      <c r="B2" s="3"/>
      <c r="C2" s="1"/>
      <c r="D2" s="3"/>
      <c r="E2" s="3"/>
      <c r="F2" s="3"/>
      <c r="G2" s="3"/>
      <c r="H2" s="3"/>
    </row>
    <row r="3" spans="1:11" ht="14" thickBot="1" x14ac:dyDescent="0.2">
      <c r="A3" s="2" t="s">
        <v>3</v>
      </c>
      <c r="B3" s="3"/>
      <c r="C3" s="1"/>
      <c r="D3" s="3"/>
      <c r="E3" s="3"/>
      <c r="F3" s="3"/>
      <c r="G3" s="3"/>
      <c r="H3" s="3"/>
      <c r="I3" s="182" t="s">
        <v>57</v>
      </c>
      <c r="J3" s="183"/>
      <c r="K3" s="19">
        <v>48</v>
      </c>
    </row>
    <row r="4" spans="1:11" x14ac:dyDescent="0.15">
      <c r="A4" s="1" t="s">
        <v>0</v>
      </c>
      <c r="C4" s="1" t="s">
        <v>0</v>
      </c>
      <c r="D4" s="1" t="s">
        <v>1</v>
      </c>
      <c r="E4" s="1" t="s">
        <v>12</v>
      </c>
      <c r="F4" s="178" t="s">
        <v>4</v>
      </c>
      <c r="G4" s="179"/>
      <c r="H4" s="1" t="s">
        <v>9</v>
      </c>
      <c r="I4" s="18"/>
      <c r="J4" s="18" t="s">
        <v>5</v>
      </c>
      <c r="K4" s="18" t="s">
        <v>56</v>
      </c>
    </row>
    <row r="5" spans="1:11" ht="16" x14ac:dyDescent="0.2">
      <c r="A5" s="22" t="s">
        <v>98</v>
      </c>
      <c r="B5">
        <v>31</v>
      </c>
      <c r="C5" s="22" t="s">
        <v>99</v>
      </c>
      <c r="D5" s="7"/>
      <c r="E5" s="1">
        <v>60</v>
      </c>
      <c r="F5" s="178">
        <v>25</v>
      </c>
      <c r="G5" s="179"/>
      <c r="H5" s="9">
        <v>12.5</v>
      </c>
      <c r="I5" s="1" t="s">
        <v>10</v>
      </c>
      <c r="J5" s="1">
        <f>((H5*2)*K3)+((((H5*2)*K3)/100)*5)</f>
        <v>1260</v>
      </c>
      <c r="K5" s="1">
        <v>1250</v>
      </c>
    </row>
    <row r="6" spans="1:11" ht="16" x14ac:dyDescent="0.2">
      <c r="A6" s="22" t="s">
        <v>100</v>
      </c>
      <c r="B6">
        <v>32</v>
      </c>
      <c r="C6" s="22" t="s">
        <v>101</v>
      </c>
      <c r="D6" s="3"/>
      <c r="E6" s="3"/>
      <c r="F6" s="3"/>
      <c r="G6" s="3"/>
      <c r="H6" s="10">
        <v>1.25</v>
      </c>
      <c r="I6" s="1" t="s">
        <v>6</v>
      </c>
      <c r="J6" s="1">
        <f>((H6*2)*K3)+((((H6*2)*K3)/100)*5)</f>
        <v>126</v>
      </c>
      <c r="K6" s="1">
        <v>125</v>
      </c>
    </row>
    <row r="7" spans="1:11" ht="16" x14ac:dyDescent="0.2">
      <c r="A7" s="22" t="s">
        <v>102</v>
      </c>
      <c r="B7">
        <v>33</v>
      </c>
      <c r="C7" s="22" t="s">
        <v>103</v>
      </c>
      <c r="D7" s="3"/>
      <c r="E7" s="3"/>
      <c r="F7" s="3"/>
      <c r="G7" s="3"/>
      <c r="H7" s="10">
        <v>1.25</v>
      </c>
      <c r="I7" s="1" t="s">
        <v>7</v>
      </c>
      <c r="J7" s="1">
        <f>((H7*2)*K3)+((((H7*2)*K3)/100)*5)</f>
        <v>126</v>
      </c>
      <c r="K7" s="1">
        <v>125</v>
      </c>
    </row>
    <row r="8" spans="1:11" ht="16" x14ac:dyDescent="0.2">
      <c r="A8" s="22" t="s">
        <v>104</v>
      </c>
      <c r="B8">
        <v>34</v>
      </c>
      <c r="C8" s="22" t="s">
        <v>105</v>
      </c>
      <c r="D8" s="3"/>
      <c r="E8" s="3"/>
      <c r="F8" s="3"/>
      <c r="G8" s="3"/>
      <c r="H8" s="10">
        <v>6.25E-2</v>
      </c>
      <c r="I8" s="1" t="s">
        <v>11</v>
      </c>
      <c r="J8" s="1">
        <f>((H8*2)*K3)+((((H8*2)*K3)/100)*5)</f>
        <v>6.3</v>
      </c>
      <c r="K8" s="1">
        <v>6.25</v>
      </c>
    </row>
    <row r="9" spans="1:11" ht="16" x14ac:dyDescent="0.2">
      <c r="A9" s="22" t="s">
        <v>106</v>
      </c>
      <c r="B9">
        <v>35</v>
      </c>
      <c r="C9" s="22" t="s">
        <v>107</v>
      </c>
      <c r="D9" s="3"/>
      <c r="E9" s="3" t="s">
        <v>17</v>
      </c>
      <c r="F9" s="3"/>
      <c r="G9" s="3"/>
      <c r="H9" s="10">
        <v>4.74</v>
      </c>
      <c r="I9" s="1" t="s">
        <v>8</v>
      </c>
      <c r="J9" s="1">
        <f>((H9*2)*K3)+((((H9*2)*K3)/100)*5)</f>
        <v>477.79200000000003</v>
      </c>
      <c r="K9" s="1">
        <v>474</v>
      </c>
    </row>
    <row r="10" spans="1:11" ht="16" x14ac:dyDescent="0.2">
      <c r="A10" s="22" t="s">
        <v>108</v>
      </c>
      <c r="B10">
        <v>36</v>
      </c>
      <c r="C10" s="22" t="s">
        <v>109</v>
      </c>
      <c r="D10" s="3"/>
      <c r="E10" s="3"/>
      <c r="F10" s="3"/>
      <c r="H10" s="10">
        <v>0.2</v>
      </c>
      <c r="I10" s="1" t="s">
        <v>38</v>
      </c>
      <c r="J10" s="1">
        <f>((H10*2)*K3)+((((H10*2)*K3)/100)*5)</f>
        <v>20.160000000000004</v>
      </c>
      <c r="K10" s="1">
        <v>20</v>
      </c>
    </row>
    <row r="11" spans="1:11" ht="16" x14ac:dyDescent="0.2">
      <c r="A11" s="22" t="s">
        <v>110</v>
      </c>
      <c r="B11" s="3">
        <v>37</v>
      </c>
      <c r="C11" s="22" t="s">
        <v>111</v>
      </c>
      <c r="D11" s="3"/>
      <c r="E11" s="3"/>
      <c r="F11" s="3"/>
      <c r="G11" s="12" t="s">
        <v>16</v>
      </c>
      <c r="H11" s="11">
        <v>20</v>
      </c>
      <c r="I11" s="1"/>
      <c r="J11" s="1">
        <f>SUM(J5:J10)</f>
        <v>2016.2520000000002</v>
      </c>
      <c r="K11" s="1">
        <f>SUM(K5:K10)</f>
        <v>2000.25</v>
      </c>
    </row>
    <row r="12" spans="1:11" x14ac:dyDescent="0.15">
      <c r="A12" s="22" t="s">
        <v>112</v>
      </c>
      <c r="B12" s="6">
        <v>38</v>
      </c>
      <c r="C12" s="22" t="s">
        <v>113</v>
      </c>
      <c r="D12" s="3"/>
      <c r="E12" s="3"/>
      <c r="F12" s="3"/>
      <c r="G12" s="3"/>
      <c r="H12" s="3"/>
    </row>
    <row r="13" spans="1:11" x14ac:dyDescent="0.15">
      <c r="A13" s="22" t="s">
        <v>114</v>
      </c>
      <c r="B13" s="6">
        <v>39</v>
      </c>
      <c r="C13" s="22" t="s">
        <v>115</v>
      </c>
      <c r="D13" s="3"/>
      <c r="E13" s="3"/>
      <c r="F13" s="3"/>
      <c r="G13" s="3"/>
      <c r="H13" s="3"/>
    </row>
    <row r="14" spans="1:11" x14ac:dyDescent="0.15">
      <c r="A14" s="22" t="s">
        <v>116</v>
      </c>
      <c r="B14" s="6">
        <v>40</v>
      </c>
      <c r="C14" s="22" t="s">
        <v>117</v>
      </c>
      <c r="D14" s="3"/>
      <c r="E14" s="3"/>
      <c r="F14" s="3"/>
      <c r="G14" s="3"/>
      <c r="H14" s="3"/>
    </row>
    <row r="15" spans="1:11" x14ac:dyDescent="0.15">
      <c r="A15" s="22" t="s">
        <v>118</v>
      </c>
      <c r="B15" s="6">
        <v>41</v>
      </c>
      <c r="C15" s="22" t="s">
        <v>119</v>
      </c>
      <c r="D15" s="3"/>
      <c r="E15" s="3"/>
      <c r="F15" s="3"/>
      <c r="G15" s="3"/>
      <c r="H15" s="3"/>
    </row>
    <row r="16" spans="1:11" x14ac:dyDescent="0.15">
      <c r="A16" s="22" t="s">
        <v>120</v>
      </c>
      <c r="B16" s="6">
        <v>42</v>
      </c>
      <c r="C16" s="22" t="s">
        <v>121</v>
      </c>
      <c r="D16" s="3"/>
      <c r="E16" s="3"/>
      <c r="F16" s="3"/>
      <c r="G16" s="3"/>
      <c r="H16" s="3"/>
    </row>
    <row r="17" spans="1:11" x14ac:dyDescent="0.15">
      <c r="A17" s="22" t="s">
        <v>122</v>
      </c>
      <c r="B17" s="6">
        <v>43</v>
      </c>
      <c r="C17" s="22" t="s">
        <v>123</v>
      </c>
      <c r="D17" s="3"/>
      <c r="E17" s="1" t="s">
        <v>13</v>
      </c>
      <c r="F17" s="3"/>
    </row>
    <row r="18" spans="1:11" x14ac:dyDescent="0.15">
      <c r="A18" s="22" t="s">
        <v>124</v>
      </c>
      <c r="B18" s="6">
        <v>44</v>
      </c>
      <c r="C18" s="22" t="s">
        <v>125</v>
      </c>
      <c r="E18" s="1" t="s">
        <v>18</v>
      </c>
      <c r="F18" s="178" t="s">
        <v>40</v>
      </c>
      <c r="G18" s="179"/>
      <c r="H18" s="1" t="s">
        <v>19</v>
      </c>
      <c r="I18" s="1" t="s">
        <v>20</v>
      </c>
      <c r="J18" s="1" t="s">
        <v>21</v>
      </c>
      <c r="K18" s="1" t="s">
        <v>22</v>
      </c>
    </row>
    <row r="19" spans="1:11" x14ac:dyDescent="0.15">
      <c r="A19" s="22" t="s">
        <v>126</v>
      </c>
      <c r="B19" s="6">
        <v>45</v>
      </c>
      <c r="C19" s="22" t="s">
        <v>127</v>
      </c>
      <c r="E19" s="1" t="s">
        <v>18</v>
      </c>
      <c r="F19" s="178" t="s">
        <v>40</v>
      </c>
      <c r="G19" s="179"/>
      <c r="H19" s="1" t="s">
        <v>19</v>
      </c>
      <c r="I19" s="1" t="s">
        <v>20</v>
      </c>
      <c r="J19" s="1" t="s">
        <v>21</v>
      </c>
      <c r="K19" s="1" t="s">
        <v>22</v>
      </c>
    </row>
    <row r="20" spans="1:11" x14ac:dyDescent="0.15">
      <c r="A20" s="1" t="s">
        <v>59</v>
      </c>
      <c r="B20" s="6">
        <v>46</v>
      </c>
      <c r="C20" s="22" t="s">
        <v>128</v>
      </c>
      <c r="E20" s="1" t="s">
        <v>23</v>
      </c>
      <c r="F20" s="15">
        <v>15</v>
      </c>
      <c r="G20" s="16">
        <v>16</v>
      </c>
      <c r="H20" s="14" t="s">
        <v>24</v>
      </c>
      <c r="I20" s="14" t="s">
        <v>25</v>
      </c>
      <c r="J20" s="1" t="s">
        <v>26</v>
      </c>
      <c r="K20" s="1" t="s">
        <v>27</v>
      </c>
    </row>
    <row r="21" spans="1:11" x14ac:dyDescent="0.15">
      <c r="A21" s="1" t="s">
        <v>60</v>
      </c>
      <c r="B21" s="6">
        <v>47</v>
      </c>
      <c r="C21" s="22" t="s">
        <v>129</v>
      </c>
      <c r="E21" s="1" t="s">
        <v>23</v>
      </c>
      <c r="F21" s="15">
        <v>15</v>
      </c>
      <c r="G21" s="16">
        <v>16</v>
      </c>
      <c r="H21" s="14" t="s">
        <v>24</v>
      </c>
      <c r="I21" s="14" t="s">
        <v>25</v>
      </c>
      <c r="J21" s="1" t="s">
        <v>26</v>
      </c>
      <c r="K21" s="1" t="s">
        <v>27</v>
      </c>
    </row>
    <row r="22" spans="1:11" x14ac:dyDescent="0.15">
      <c r="A22" s="1" t="s">
        <v>61</v>
      </c>
      <c r="B22" s="6">
        <v>48</v>
      </c>
      <c r="C22" s="22" t="s">
        <v>130</v>
      </c>
      <c r="E22" s="8" t="s">
        <v>28</v>
      </c>
      <c r="F22" s="184" t="s">
        <v>41</v>
      </c>
      <c r="G22" s="181"/>
      <c r="H22" s="8" t="s">
        <v>29</v>
      </c>
      <c r="I22" s="8" t="s">
        <v>30</v>
      </c>
      <c r="J22" s="8" t="s">
        <v>31</v>
      </c>
      <c r="K22" s="8" t="s">
        <v>32</v>
      </c>
    </row>
    <row r="23" spans="1:11" x14ac:dyDescent="0.15">
      <c r="A23" s="1" t="s">
        <v>62</v>
      </c>
      <c r="C23" s="3"/>
      <c r="E23" s="8" t="s">
        <v>28</v>
      </c>
      <c r="F23" s="184" t="s">
        <v>41</v>
      </c>
      <c r="G23" s="181"/>
      <c r="H23" s="8" t="s">
        <v>29</v>
      </c>
      <c r="I23" s="8" t="s">
        <v>30</v>
      </c>
      <c r="J23" s="8" t="s">
        <v>31</v>
      </c>
      <c r="K23" s="8" t="s">
        <v>32</v>
      </c>
    </row>
    <row r="24" spans="1:11" x14ac:dyDescent="0.15">
      <c r="A24" s="1" t="s">
        <v>58</v>
      </c>
      <c r="C24" s="3"/>
      <c r="E24" s="8" t="s">
        <v>33</v>
      </c>
      <c r="F24" s="184" t="s">
        <v>42</v>
      </c>
      <c r="G24" s="181"/>
      <c r="H24" s="8" t="s">
        <v>34</v>
      </c>
      <c r="I24" s="8" t="s">
        <v>35</v>
      </c>
      <c r="J24" s="8" t="s">
        <v>36</v>
      </c>
      <c r="K24" s="20" t="s">
        <v>37</v>
      </c>
    </row>
    <row r="25" spans="1:11" x14ac:dyDescent="0.15">
      <c r="A25" s="22" t="s">
        <v>131</v>
      </c>
      <c r="C25" s="3"/>
      <c r="E25" s="8" t="s">
        <v>33</v>
      </c>
      <c r="F25" s="184" t="s">
        <v>42</v>
      </c>
      <c r="G25" s="181"/>
      <c r="H25" s="8" t="s">
        <v>34</v>
      </c>
      <c r="I25" s="8" t="s">
        <v>35</v>
      </c>
      <c r="J25" s="8" t="s">
        <v>36</v>
      </c>
      <c r="K25" s="20" t="s">
        <v>37</v>
      </c>
    </row>
    <row r="26" spans="1:11" x14ac:dyDescent="0.15">
      <c r="A26" s="22" t="s">
        <v>132</v>
      </c>
      <c r="B26" s="3"/>
      <c r="C26" s="3"/>
      <c r="E26" s="8"/>
      <c r="F26" s="13"/>
      <c r="G26" s="13"/>
      <c r="H26" s="13"/>
      <c r="I26" s="13"/>
      <c r="J26" s="13"/>
      <c r="K26" s="13"/>
    </row>
    <row r="27" spans="1:11" x14ac:dyDescent="0.15">
      <c r="A27" s="22" t="s">
        <v>133</v>
      </c>
      <c r="D27" s="1" t="s">
        <v>14</v>
      </c>
      <c r="E27" s="17" t="s">
        <v>18</v>
      </c>
      <c r="F27" s="185" t="s">
        <v>51</v>
      </c>
      <c r="G27" s="185"/>
      <c r="H27" s="13" t="s">
        <v>52</v>
      </c>
      <c r="I27" s="13" t="s">
        <v>53</v>
      </c>
      <c r="J27" s="13" t="s">
        <v>54</v>
      </c>
      <c r="K27" t="s">
        <v>55</v>
      </c>
    </row>
    <row r="28" spans="1:11" x14ac:dyDescent="0.15">
      <c r="A28" s="22" t="s">
        <v>134</v>
      </c>
      <c r="D28" t="s">
        <v>43</v>
      </c>
      <c r="E28" s="1"/>
      <c r="F28" s="178"/>
      <c r="G28" s="179"/>
      <c r="H28" s="1"/>
      <c r="I28" s="1"/>
      <c r="J28" s="1"/>
      <c r="K28" s="1"/>
    </row>
    <row r="29" spans="1:11" x14ac:dyDescent="0.15">
      <c r="A29" s="22" t="s">
        <v>135</v>
      </c>
      <c r="C29" s="3"/>
      <c r="D29" t="s">
        <v>44</v>
      </c>
      <c r="E29" s="1"/>
      <c r="F29" s="178"/>
      <c r="G29" s="179"/>
      <c r="H29" s="1"/>
      <c r="I29" s="1"/>
      <c r="J29" s="1"/>
      <c r="K29" s="1"/>
    </row>
    <row r="30" spans="1:11" x14ac:dyDescent="0.15">
      <c r="A30" s="22" t="s">
        <v>136</v>
      </c>
      <c r="C30" s="3"/>
      <c r="D30" t="s">
        <v>45</v>
      </c>
      <c r="E30" s="1"/>
      <c r="F30" s="178"/>
      <c r="G30" s="179"/>
      <c r="H30" s="1"/>
      <c r="I30" s="1"/>
      <c r="J30" s="1"/>
      <c r="K30" s="1"/>
    </row>
    <row r="31" spans="1:11" x14ac:dyDescent="0.15">
      <c r="A31" s="22" t="s">
        <v>137</v>
      </c>
      <c r="C31" s="3"/>
      <c r="D31" t="s">
        <v>46</v>
      </c>
      <c r="E31" s="1"/>
      <c r="F31" s="178"/>
      <c r="G31" s="179"/>
      <c r="H31" s="1"/>
      <c r="I31" s="1"/>
      <c r="J31" s="1"/>
      <c r="K31" s="1"/>
    </row>
    <row r="32" spans="1:11" x14ac:dyDescent="0.15">
      <c r="A32" s="22" t="s">
        <v>138</v>
      </c>
      <c r="C32" s="3"/>
      <c r="D32" t="s">
        <v>47</v>
      </c>
      <c r="E32" s="1"/>
      <c r="F32" s="178"/>
      <c r="G32" s="179"/>
      <c r="H32" s="1"/>
      <c r="I32" s="1"/>
      <c r="J32" s="1"/>
      <c r="K32" s="1"/>
    </row>
    <row r="33" spans="1:11" x14ac:dyDescent="0.15">
      <c r="A33" s="22" t="s">
        <v>139</v>
      </c>
      <c r="C33" s="3"/>
      <c r="D33" t="s">
        <v>48</v>
      </c>
      <c r="E33" s="1"/>
      <c r="F33" s="178"/>
      <c r="G33" s="179"/>
      <c r="H33" s="1"/>
      <c r="I33" s="1"/>
      <c r="J33" s="1"/>
      <c r="K33" s="1"/>
    </row>
    <row r="34" spans="1:11" x14ac:dyDescent="0.15">
      <c r="A34" s="22" t="s">
        <v>140</v>
      </c>
      <c r="C34" s="3"/>
      <c r="D34" t="s">
        <v>49</v>
      </c>
      <c r="E34" s="1"/>
      <c r="F34" s="178"/>
      <c r="G34" s="179"/>
      <c r="H34" s="1"/>
      <c r="I34" s="1"/>
      <c r="J34" s="1"/>
      <c r="K34" s="21"/>
    </row>
    <row r="35" spans="1:11" x14ac:dyDescent="0.15">
      <c r="A35" s="3"/>
      <c r="B35" s="3"/>
      <c r="C35" s="3"/>
      <c r="D35" s="3" t="s">
        <v>50</v>
      </c>
      <c r="E35" s="1"/>
      <c r="F35" s="178"/>
      <c r="G35" s="179"/>
      <c r="H35" s="1"/>
      <c r="I35" s="1"/>
      <c r="J35" s="1"/>
      <c r="K35" s="21"/>
    </row>
    <row r="36" spans="1:11" x14ac:dyDescent="0.15">
      <c r="C36" s="3"/>
      <c r="D36" s="3"/>
      <c r="E36" s="3"/>
      <c r="F36" s="3"/>
      <c r="G36" s="3"/>
      <c r="H36" s="3"/>
    </row>
  </sheetData>
  <mergeCells count="19">
    <mergeCell ref="F28:G28"/>
    <mergeCell ref="F1:G1"/>
    <mergeCell ref="I3:J3"/>
    <mergeCell ref="F4:G4"/>
    <mergeCell ref="F5:G5"/>
    <mergeCell ref="F18:G18"/>
    <mergeCell ref="F19:G19"/>
    <mergeCell ref="F22:G22"/>
    <mergeCell ref="F23:G23"/>
    <mergeCell ref="F24:G24"/>
    <mergeCell ref="F25:G25"/>
    <mergeCell ref="F27:G27"/>
    <mergeCell ref="F35:G35"/>
    <mergeCell ref="F29:G29"/>
    <mergeCell ref="F30:G30"/>
    <mergeCell ref="F31:G31"/>
    <mergeCell ref="F32:G32"/>
    <mergeCell ref="F33:G33"/>
    <mergeCell ref="F34:G34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B55"/>
  <sheetViews>
    <sheetView workbookViewId="0">
      <selection activeCell="C31" sqref="C31"/>
    </sheetView>
  </sheetViews>
  <sheetFormatPr baseColWidth="10" defaultColWidth="8.83203125" defaultRowHeight="13" x14ac:dyDescent="0.15"/>
  <cols>
    <col min="4" max="4" width="8.83203125" style="5"/>
  </cols>
  <sheetData>
    <row r="1" spans="1:28" ht="24" x14ac:dyDescent="0.3">
      <c r="A1" s="176" t="s">
        <v>189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</row>
    <row r="2" spans="1:28" ht="19" x14ac:dyDescent="0.25">
      <c r="A2" s="177" t="s">
        <v>141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 spans="1:28" ht="14" x14ac:dyDescent="0.2">
      <c r="A3" s="157" t="s">
        <v>142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23"/>
      <c r="Y3" s="23"/>
      <c r="Z3" s="23"/>
      <c r="AA3" s="23"/>
      <c r="AB3" s="23"/>
    </row>
    <row r="4" spans="1:28" ht="14" x14ac:dyDescent="0.2">
      <c r="A4" s="157" t="s">
        <v>143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23"/>
      <c r="Y4" s="23"/>
      <c r="Z4" s="23"/>
      <c r="AA4" s="23"/>
      <c r="AB4" s="23"/>
    </row>
    <row r="5" spans="1:28" x14ac:dyDescent="0.15">
      <c r="A5" s="23"/>
      <c r="B5" s="23"/>
      <c r="C5" s="23"/>
      <c r="D5" s="66"/>
      <c r="E5" s="23"/>
      <c r="F5" s="23"/>
      <c r="G5" s="23"/>
      <c r="H5" s="23"/>
      <c r="I5" s="23"/>
      <c r="J5" s="24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</row>
    <row r="6" spans="1:28" ht="14" x14ac:dyDescent="0.2">
      <c r="A6" s="25">
        <v>1</v>
      </c>
      <c r="B6" s="169" t="s">
        <v>144</v>
      </c>
      <c r="C6" s="164"/>
      <c r="D6" s="163"/>
      <c r="E6" s="164"/>
      <c r="F6" s="157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</row>
    <row r="7" spans="1:28" ht="14" x14ac:dyDescent="0.2">
      <c r="A7" s="25">
        <v>2</v>
      </c>
      <c r="B7" s="161" t="s">
        <v>145</v>
      </c>
      <c r="C7" s="162"/>
      <c r="D7" s="163"/>
      <c r="E7" s="164"/>
      <c r="F7" s="157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</row>
    <row r="8" spans="1:28" ht="14" x14ac:dyDescent="0.2">
      <c r="A8" s="25">
        <v>3</v>
      </c>
      <c r="B8" s="26" t="s">
        <v>146</v>
      </c>
      <c r="C8" s="166" t="s">
        <v>204</v>
      </c>
      <c r="D8" s="167"/>
      <c r="E8" s="168"/>
      <c r="F8" s="23"/>
      <c r="G8" s="27"/>
      <c r="H8" s="27"/>
      <c r="I8" s="27"/>
      <c r="J8" s="24"/>
      <c r="K8" s="27"/>
      <c r="L8" s="23"/>
      <c r="M8" s="27"/>
      <c r="N8" s="27"/>
    </row>
    <row r="9" spans="1:28" ht="14" x14ac:dyDescent="0.2">
      <c r="A9" s="25">
        <v>4</v>
      </c>
      <c r="B9" s="26" t="s">
        <v>39</v>
      </c>
      <c r="C9" s="166" t="s">
        <v>205</v>
      </c>
      <c r="D9" s="167"/>
      <c r="E9" s="168"/>
      <c r="F9" s="23"/>
      <c r="G9" s="27"/>
      <c r="H9" s="169" t="s">
        <v>147</v>
      </c>
      <c r="I9" s="164"/>
      <c r="J9" s="163" t="s">
        <v>148</v>
      </c>
      <c r="K9" s="164"/>
      <c r="L9" s="23"/>
      <c r="M9" s="27"/>
      <c r="N9" s="27"/>
    </row>
    <row r="10" spans="1:28" ht="14" x14ac:dyDescent="0.2">
      <c r="A10" s="25"/>
      <c r="B10" s="26" t="s">
        <v>149</v>
      </c>
      <c r="C10" s="170"/>
      <c r="D10" s="171"/>
      <c r="E10" s="172"/>
      <c r="F10" s="25"/>
      <c r="G10" s="23"/>
      <c r="H10" s="173" t="s">
        <v>150</v>
      </c>
      <c r="I10" s="174"/>
      <c r="J10" s="164"/>
      <c r="K10" s="40">
        <v>43</v>
      </c>
      <c r="L10" s="29" t="s">
        <v>151</v>
      </c>
      <c r="M10" s="27"/>
      <c r="N10" s="27"/>
    </row>
    <row r="11" spans="1:28" ht="14" x14ac:dyDescent="0.2">
      <c r="A11" s="23"/>
      <c r="B11" s="26" t="s">
        <v>152</v>
      </c>
      <c r="C11" s="175"/>
      <c r="D11" s="167"/>
      <c r="E11" s="168"/>
      <c r="F11" s="23"/>
      <c r="G11" s="23"/>
      <c r="H11" s="169" t="s">
        <v>153</v>
      </c>
      <c r="I11" s="174"/>
      <c r="J11" s="164"/>
      <c r="K11" s="40">
        <v>96</v>
      </c>
      <c r="L11" s="23"/>
    </row>
    <row r="12" spans="1:28" ht="14" x14ac:dyDescent="0.2">
      <c r="A12" s="23"/>
      <c r="B12" s="30" t="s">
        <v>154</v>
      </c>
      <c r="C12" s="61" t="s">
        <v>194</v>
      </c>
      <c r="D12" s="32" t="s">
        <v>195</v>
      </c>
      <c r="E12" s="31" t="s">
        <v>155</v>
      </c>
      <c r="F12" s="23"/>
      <c r="G12" s="25">
        <v>6</v>
      </c>
      <c r="H12" s="173" t="s">
        <v>156</v>
      </c>
      <c r="I12" s="174"/>
      <c r="J12" s="174"/>
      <c r="K12" s="33">
        <v>10</v>
      </c>
      <c r="L12" s="23"/>
    </row>
    <row r="13" spans="1:28" ht="14" x14ac:dyDescent="0.2">
      <c r="A13" s="25">
        <v>5</v>
      </c>
      <c r="B13" s="58">
        <v>1</v>
      </c>
      <c r="C13" s="59" t="s">
        <v>206</v>
      </c>
      <c r="D13" s="67" t="s">
        <v>63</v>
      </c>
      <c r="E13" s="34" t="s">
        <v>175</v>
      </c>
      <c r="F13" s="23"/>
      <c r="G13" s="23"/>
      <c r="H13" s="35" t="s">
        <v>157</v>
      </c>
      <c r="I13" s="36"/>
      <c r="J13" s="37"/>
      <c r="K13" s="28">
        <v>20</v>
      </c>
      <c r="L13" s="38"/>
      <c r="M13" s="23"/>
      <c r="N13" s="23"/>
    </row>
    <row r="14" spans="1:28" ht="14" x14ac:dyDescent="0.2">
      <c r="A14" s="25"/>
      <c r="B14" s="58">
        <v>2</v>
      </c>
      <c r="C14" s="59" t="s">
        <v>206</v>
      </c>
      <c r="D14" s="67" t="s">
        <v>64</v>
      </c>
      <c r="E14" s="34" t="s">
        <v>175</v>
      </c>
      <c r="F14" s="23"/>
      <c r="G14" s="23"/>
      <c r="H14" s="23"/>
      <c r="I14" s="23"/>
      <c r="J14" s="24"/>
      <c r="K14" s="23"/>
      <c r="L14" s="23"/>
      <c r="M14" s="23"/>
      <c r="N14" s="23"/>
    </row>
    <row r="15" spans="1:28" ht="14" x14ac:dyDescent="0.2">
      <c r="A15" s="23"/>
      <c r="B15" s="58">
        <v>3</v>
      </c>
      <c r="C15" s="59" t="s">
        <v>206</v>
      </c>
      <c r="D15" s="67" t="s">
        <v>65</v>
      </c>
      <c r="E15" s="34" t="s">
        <v>175</v>
      </c>
      <c r="F15" s="23"/>
      <c r="G15" s="23"/>
      <c r="H15" s="35" t="s">
        <v>158</v>
      </c>
      <c r="I15" s="35" t="s">
        <v>159</v>
      </c>
      <c r="J15" s="35" t="s">
        <v>160</v>
      </c>
      <c r="K15" s="35" t="s">
        <v>161</v>
      </c>
      <c r="L15" s="35" t="s">
        <v>162</v>
      </c>
      <c r="M15" s="39" t="str">
        <f>CONCATENATE("x",K11*((K12/100)+1))</f>
        <v>x105.6</v>
      </c>
      <c r="N15" s="69">
        <v>0.05</v>
      </c>
    </row>
    <row r="16" spans="1:28" ht="14" x14ac:dyDescent="0.2">
      <c r="A16" s="23"/>
      <c r="B16" s="58">
        <v>4</v>
      </c>
      <c r="C16" s="59" t="s">
        <v>206</v>
      </c>
      <c r="D16" s="67" t="s">
        <v>66</v>
      </c>
      <c r="E16" s="34" t="s">
        <v>175</v>
      </c>
      <c r="F16" s="25"/>
      <c r="G16" s="25">
        <v>7</v>
      </c>
      <c r="H16" s="28" t="s">
        <v>10</v>
      </c>
      <c r="I16" s="28" t="s">
        <v>163</v>
      </c>
      <c r="J16" s="33">
        <v>1</v>
      </c>
      <c r="K16" s="28" t="s">
        <v>164</v>
      </c>
      <c r="L16" s="28">
        <v>12.5</v>
      </c>
      <c r="M16" s="40">
        <f t="shared" ref="M16:M19" si="0">L16*$K$11*(($K$12/100)+1)</f>
        <v>1320</v>
      </c>
      <c r="N16" s="28">
        <v>1250</v>
      </c>
    </row>
    <row r="17" spans="1:28" ht="14" x14ac:dyDescent="0.2">
      <c r="A17" s="23"/>
      <c r="B17" s="58">
        <v>5</v>
      </c>
      <c r="C17" s="59" t="s">
        <v>206</v>
      </c>
      <c r="D17" s="67" t="s">
        <v>67</v>
      </c>
      <c r="E17" s="34" t="s">
        <v>175</v>
      </c>
      <c r="F17" s="25"/>
      <c r="G17" s="25">
        <v>8</v>
      </c>
      <c r="H17" s="28" t="s">
        <v>165</v>
      </c>
      <c r="I17" s="28" t="s">
        <v>166</v>
      </c>
      <c r="J17" s="33">
        <v>1</v>
      </c>
      <c r="K17" s="28" t="s">
        <v>167</v>
      </c>
      <c r="L17" s="28">
        <v>1.25</v>
      </c>
      <c r="M17" s="40">
        <f t="shared" si="0"/>
        <v>132</v>
      </c>
      <c r="N17" s="28">
        <v>125</v>
      </c>
    </row>
    <row r="18" spans="1:28" ht="14" x14ac:dyDescent="0.2">
      <c r="A18" s="23"/>
      <c r="B18" s="58">
        <v>6</v>
      </c>
      <c r="C18" s="59" t="s">
        <v>206</v>
      </c>
      <c r="D18" s="67" t="s">
        <v>68</v>
      </c>
      <c r="E18" s="34" t="s">
        <v>175</v>
      </c>
      <c r="F18" s="25"/>
      <c r="G18" s="25">
        <v>9</v>
      </c>
      <c r="H18" s="28" t="s">
        <v>168</v>
      </c>
      <c r="I18" s="28" t="s">
        <v>166</v>
      </c>
      <c r="J18" s="33">
        <v>1</v>
      </c>
      <c r="K18" s="28" t="s">
        <v>167</v>
      </c>
      <c r="L18" s="28">
        <v>1.25</v>
      </c>
      <c r="M18" s="40">
        <f t="shared" si="0"/>
        <v>132</v>
      </c>
      <c r="N18" s="28">
        <v>125</v>
      </c>
    </row>
    <row r="19" spans="1:28" ht="14" x14ac:dyDescent="0.2">
      <c r="A19" s="23"/>
      <c r="B19" s="58">
        <v>7</v>
      </c>
      <c r="C19" s="59" t="s">
        <v>206</v>
      </c>
      <c r="D19" s="67" t="s">
        <v>69</v>
      </c>
      <c r="E19" s="34" t="s">
        <v>175</v>
      </c>
      <c r="F19" s="25"/>
      <c r="G19" s="25">
        <v>10</v>
      </c>
      <c r="H19" s="28" t="s">
        <v>169</v>
      </c>
      <c r="I19" s="28" t="s">
        <v>170</v>
      </c>
      <c r="J19" s="33">
        <v>1</v>
      </c>
      <c r="K19" s="28" t="s">
        <v>171</v>
      </c>
      <c r="L19" s="28">
        <v>6.25E-2</v>
      </c>
      <c r="M19" s="40">
        <f t="shared" si="0"/>
        <v>6.6000000000000005</v>
      </c>
      <c r="N19" s="28">
        <v>6.25</v>
      </c>
    </row>
    <row r="20" spans="1:28" ht="14" x14ac:dyDescent="0.2">
      <c r="A20" s="23"/>
      <c r="B20" s="58">
        <v>8</v>
      </c>
      <c r="C20" s="59" t="s">
        <v>206</v>
      </c>
      <c r="D20" s="67" t="s">
        <v>70</v>
      </c>
      <c r="E20" s="34" t="s">
        <v>175</v>
      </c>
      <c r="F20" s="25"/>
      <c r="G20" s="25">
        <v>11</v>
      </c>
      <c r="H20" s="41" t="s">
        <v>172</v>
      </c>
      <c r="I20" s="41"/>
      <c r="J20" s="33">
        <v>1</v>
      </c>
      <c r="K20" s="41" t="s">
        <v>173</v>
      </c>
      <c r="L20" s="28">
        <v>4.74</v>
      </c>
      <c r="M20" s="40">
        <f>L20*$K$11*(($K$12/100)+1)</f>
        <v>500.54400000000004</v>
      </c>
      <c r="N20" s="28">
        <v>474</v>
      </c>
    </row>
    <row r="21" spans="1:28" ht="14" x14ac:dyDescent="0.2">
      <c r="A21" s="23"/>
      <c r="B21" s="58">
        <v>9</v>
      </c>
      <c r="C21" s="59" t="s">
        <v>206</v>
      </c>
      <c r="D21" s="67" t="s">
        <v>71</v>
      </c>
      <c r="E21" s="34" t="s">
        <v>175</v>
      </c>
      <c r="F21" s="23"/>
      <c r="G21" s="23"/>
      <c r="H21" s="41" t="s">
        <v>38</v>
      </c>
      <c r="I21" s="41"/>
      <c r="J21" s="28"/>
      <c r="K21" s="41"/>
      <c r="L21" s="28">
        <v>0.2</v>
      </c>
      <c r="M21" s="40">
        <f>L21*$K$11*(($K$12/100)+1)</f>
        <v>21.120000000000005</v>
      </c>
      <c r="N21" s="28">
        <v>20</v>
      </c>
    </row>
    <row r="22" spans="1:28" ht="14" x14ac:dyDescent="0.2">
      <c r="A22" s="23"/>
      <c r="B22" s="58">
        <v>10</v>
      </c>
      <c r="C22" s="59" t="s">
        <v>206</v>
      </c>
      <c r="D22" s="67" t="s">
        <v>72</v>
      </c>
      <c r="E22" s="34" t="s">
        <v>175</v>
      </c>
      <c r="F22" s="25"/>
      <c r="G22" s="25">
        <v>12</v>
      </c>
      <c r="H22" s="41" t="s">
        <v>174</v>
      </c>
      <c r="I22" s="41"/>
      <c r="J22" s="28"/>
      <c r="K22" s="41"/>
      <c r="L22" s="28">
        <v>5</v>
      </c>
      <c r="M22" s="28" t="s">
        <v>173</v>
      </c>
      <c r="N22" s="28" t="s">
        <v>173</v>
      </c>
    </row>
    <row r="23" spans="1:28" ht="14" x14ac:dyDescent="0.2">
      <c r="A23" s="23"/>
      <c r="B23" s="58">
        <v>11</v>
      </c>
      <c r="C23" s="59" t="s">
        <v>206</v>
      </c>
      <c r="D23" s="67" t="s">
        <v>73</v>
      </c>
      <c r="E23" s="34" t="s">
        <v>175</v>
      </c>
      <c r="F23" s="23"/>
      <c r="G23" s="23"/>
      <c r="H23" s="42" t="s">
        <v>16</v>
      </c>
      <c r="I23" s="43"/>
      <c r="J23" s="44"/>
      <c r="K23" s="43"/>
      <c r="L23" s="43"/>
      <c r="M23" s="45">
        <f>SUM(M16:M22)</f>
        <v>2112.2639999999997</v>
      </c>
      <c r="N23" s="46" t="s">
        <v>176</v>
      </c>
      <c r="T23" s="27"/>
      <c r="U23" s="27"/>
      <c r="V23" s="27"/>
      <c r="W23" s="27"/>
      <c r="X23" s="27"/>
      <c r="Y23" s="27"/>
      <c r="Z23" s="27"/>
      <c r="AA23" s="27"/>
      <c r="AB23" s="27"/>
    </row>
    <row r="24" spans="1:28" ht="14" x14ac:dyDescent="0.2">
      <c r="A24" s="23"/>
      <c r="B24" s="58">
        <v>12</v>
      </c>
      <c r="C24" s="59" t="s">
        <v>206</v>
      </c>
      <c r="D24" s="67" t="s">
        <v>74</v>
      </c>
      <c r="E24" s="34" t="s">
        <v>175</v>
      </c>
      <c r="F24" s="23"/>
      <c r="G24" s="23"/>
      <c r="H24" s="47"/>
      <c r="I24" s="23"/>
      <c r="J24" s="24"/>
      <c r="K24" s="23"/>
      <c r="L24" s="23"/>
      <c r="M24" s="48"/>
      <c r="N24" s="23"/>
    </row>
    <row r="25" spans="1:28" ht="14" x14ac:dyDescent="0.2">
      <c r="A25" s="23"/>
      <c r="B25" s="58">
        <v>13</v>
      </c>
      <c r="C25" s="59" t="s">
        <v>206</v>
      </c>
      <c r="D25" s="67" t="s">
        <v>75</v>
      </c>
      <c r="E25" s="34" t="s">
        <v>175</v>
      </c>
      <c r="F25" s="23"/>
      <c r="G25" s="23"/>
      <c r="H25" s="23"/>
      <c r="I25" s="23"/>
      <c r="J25" s="24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 spans="1:28" ht="17" x14ac:dyDescent="0.25">
      <c r="A26" s="23"/>
      <c r="B26" s="58">
        <v>14</v>
      </c>
      <c r="C26" s="59" t="s">
        <v>206</v>
      </c>
      <c r="D26" s="67" t="s">
        <v>76</v>
      </c>
      <c r="E26" s="34" t="s">
        <v>175</v>
      </c>
      <c r="F26" s="23"/>
      <c r="G26" s="157" t="s">
        <v>177</v>
      </c>
      <c r="H26" s="157"/>
      <c r="I26" s="158" t="s">
        <v>178</v>
      </c>
      <c r="J26" s="159"/>
      <c r="K26" s="159"/>
      <c r="L26" s="159"/>
      <c r="M26" s="159"/>
      <c r="N26" s="49" t="s">
        <v>179</v>
      </c>
      <c r="O26" s="50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 spans="1:28" ht="14" x14ac:dyDescent="0.2">
      <c r="A27" s="23"/>
      <c r="B27" s="58">
        <v>15</v>
      </c>
      <c r="C27" s="59" t="s">
        <v>240</v>
      </c>
      <c r="D27" s="67" t="s">
        <v>241</v>
      </c>
      <c r="E27" s="34" t="s">
        <v>175</v>
      </c>
      <c r="F27" s="23"/>
      <c r="G27" s="157" t="s">
        <v>12</v>
      </c>
      <c r="H27" s="157"/>
      <c r="I27" s="158" t="s">
        <v>180</v>
      </c>
      <c r="J27" s="159"/>
      <c r="K27" s="159"/>
      <c r="L27" s="159"/>
      <c r="M27" s="159"/>
      <c r="N27" s="160" t="s">
        <v>181</v>
      </c>
      <c r="O27" s="160"/>
      <c r="P27" s="65" t="str">
        <f>IF(D7="MCP","VIC","FAM")</f>
        <v>FAM</v>
      </c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 spans="1:28" ht="14" x14ac:dyDescent="0.2">
      <c r="A28" s="23"/>
      <c r="B28" s="58">
        <v>16</v>
      </c>
      <c r="C28" s="59" t="s">
        <v>206</v>
      </c>
      <c r="D28" s="67" t="s">
        <v>77</v>
      </c>
      <c r="E28" s="34" t="s">
        <v>175</v>
      </c>
      <c r="F28" s="23"/>
      <c r="G28" s="157" t="s">
        <v>182</v>
      </c>
      <c r="H28" s="157"/>
      <c r="I28" s="158" t="s">
        <v>183</v>
      </c>
      <c r="J28" s="159"/>
      <c r="K28" s="159"/>
      <c r="L28" s="159"/>
      <c r="M28" s="159"/>
      <c r="N28" s="160" t="s">
        <v>184</v>
      </c>
      <c r="O28" s="160"/>
      <c r="P28" s="65" t="s">
        <v>185</v>
      </c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</row>
    <row r="29" spans="1:28" ht="16" x14ac:dyDescent="0.2">
      <c r="A29" s="23"/>
      <c r="B29" s="58">
        <v>17</v>
      </c>
      <c r="C29" s="59" t="s">
        <v>206</v>
      </c>
      <c r="D29" s="67" t="s">
        <v>78</v>
      </c>
      <c r="E29" s="34" t="s">
        <v>175</v>
      </c>
      <c r="F29" s="23"/>
      <c r="G29" s="157" t="s">
        <v>186</v>
      </c>
      <c r="H29" s="157"/>
      <c r="I29" s="158" t="s">
        <v>187</v>
      </c>
      <c r="J29" s="159"/>
      <c r="K29" s="159"/>
      <c r="L29" s="159"/>
      <c r="M29" s="159"/>
      <c r="N29" s="160" t="s">
        <v>188</v>
      </c>
      <c r="O29" s="160"/>
      <c r="P29" s="65" t="str">
        <f>IF(D7="MCP","TTA TAG TAG CCT RTG CGC TTG GCC","CAC TGG TTT GCT CAG GGA TA")</f>
        <v>CAC TGG TTT GCT CAG GGA TA</v>
      </c>
      <c r="Q29" s="23"/>
      <c r="R29" s="23"/>
      <c r="S29" s="51"/>
      <c r="T29" s="23"/>
      <c r="U29" s="23"/>
      <c r="V29" s="23"/>
      <c r="W29" s="23"/>
      <c r="X29" s="23"/>
      <c r="Y29" s="23"/>
      <c r="Z29" s="23"/>
      <c r="AA29" s="23"/>
      <c r="AB29" s="23"/>
    </row>
    <row r="30" spans="1:28" ht="14" x14ac:dyDescent="0.2">
      <c r="A30" s="23"/>
      <c r="B30" s="58">
        <v>18</v>
      </c>
      <c r="C30" s="59" t="s">
        <v>206</v>
      </c>
      <c r="D30" s="67" t="s">
        <v>79</v>
      </c>
      <c r="E30" s="34" t="s">
        <v>175</v>
      </c>
      <c r="F30" s="23"/>
      <c r="G30" s="23"/>
      <c r="H30" s="23"/>
      <c r="I30" s="23"/>
      <c r="J30" s="24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</row>
    <row r="31" spans="1:28" ht="14" x14ac:dyDescent="0.2">
      <c r="A31" s="23"/>
      <c r="B31" s="58">
        <v>19</v>
      </c>
      <c r="C31" s="60"/>
      <c r="D31" s="67" t="s">
        <v>203</v>
      </c>
      <c r="E31" s="34" t="s">
        <v>175</v>
      </c>
      <c r="F31" s="23"/>
      <c r="G31" s="23"/>
      <c r="H31" s="23"/>
      <c r="I31" s="23"/>
      <c r="J31" s="24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</row>
    <row r="32" spans="1:28" ht="14" x14ac:dyDescent="0.2">
      <c r="A32" s="23"/>
      <c r="B32" s="58">
        <v>20</v>
      </c>
      <c r="C32" s="59" t="s">
        <v>206</v>
      </c>
      <c r="D32" s="67" t="s">
        <v>80</v>
      </c>
      <c r="E32" s="34" t="s">
        <v>175</v>
      </c>
      <c r="F32" s="23"/>
      <c r="G32" s="23"/>
      <c r="H32" s="52">
        <v>1</v>
      </c>
      <c r="I32" s="52">
        <v>2</v>
      </c>
      <c r="J32" s="52">
        <v>3</v>
      </c>
      <c r="K32" s="52">
        <v>4</v>
      </c>
      <c r="L32" s="52">
        <v>5</v>
      </c>
      <c r="M32" s="52">
        <v>6</v>
      </c>
      <c r="N32" s="52">
        <v>7</v>
      </c>
      <c r="O32" s="52">
        <v>8</v>
      </c>
      <c r="P32" s="52">
        <v>9</v>
      </c>
      <c r="Q32" s="52">
        <v>10</v>
      </c>
      <c r="R32" s="52">
        <v>11</v>
      </c>
      <c r="S32" s="52">
        <v>12</v>
      </c>
      <c r="T32" s="23"/>
      <c r="U32" s="23"/>
      <c r="V32" s="23"/>
      <c r="W32" s="23"/>
      <c r="X32" s="23"/>
      <c r="Y32" s="23"/>
      <c r="Z32" s="23"/>
      <c r="AA32" s="23"/>
      <c r="AB32" s="23"/>
    </row>
    <row r="33" spans="1:28" ht="14" x14ac:dyDescent="0.2">
      <c r="A33" s="23"/>
      <c r="B33" s="58">
        <v>21</v>
      </c>
      <c r="C33" s="59" t="s">
        <v>206</v>
      </c>
      <c r="D33" s="67" t="s">
        <v>81</v>
      </c>
      <c r="E33" s="34" t="s">
        <v>175</v>
      </c>
      <c r="F33" s="23"/>
      <c r="G33" s="52" t="s">
        <v>43</v>
      </c>
      <c r="H33" s="53" t="str">
        <f>D13</f>
        <v>M1</v>
      </c>
      <c r="I33" s="54" t="str">
        <f>D14</f>
        <v>M2</v>
      </c>
      <c r="J33" s="53" t="str">
        <f>D15</f>
        <v>M3</v>
      </c>
      <c r="K33" s="55" t="str">
        <f>D16</f>
        <v>M4</v>
      </c>
      <c r="L33" s="53" t="str">
        <f>D17</f>
        <v>M5</v>
      </c>
      <c r="M33" s="54" t="str">
        <f>D18</f>
        <v>M6</v>
      </c>
      <c r="N33" s="53" t="str">
        <f>D19</f>
        <v>M7</v>
      </c>
      <c r="O33" s="55" t="str">
        <f>D20</f>
        <v>M8</v>
      </c>
      <c r="P33" s="53" t="str">
        <f>D21</f>
        <v>M9</v>
      </c>
      <c r="Q33" s="54" t="str">
        <f>D22</f>
        <v>M10</v>
      </c>
      <c r="R33" s="53" t="str">
        <f>D23</f>
        <v>M11</v>
      </c>
      <c r="S33" s="55" t="str">
        <f>D24</f>
        <v>M12</v>
      </c>
      <c r="T33" s="23"/>
      <c r="U33" s="55"/>
      <c r="V33" s="23"/>
      <c r="W33" s="23"/>
      <c r="X33" s="23"/>
      <c r="Y33" s="23"/>
      <c r="Z33" s="23"/>
      <c r="AA33" s="23"/>
      <c r="AB33" s="23"/>
    </row>
    <row r="34" spans="1:28" ht="14" x14ac:dyDescent="0.2">
      <c r="A34" s="23"/>
      <c r="B34" s="58">
        <v>22</v>
      </c>
      <c r="C34" s="59" t="s">
        <v>206</v>
      </c>
      <c r="D34" s="67" t="s">
        <v>82</v>
      </c>
      <c r="E34" s="34" t="s">
        <v>175</v>
      </c>
      <c r="F34" s="23"/>
      <c r="G34" s="52" t="s">
        <v>44</v>
      </c>
      <c r="H34" s="53" t="str">
        <f>D13</f>
        <v>M1</v>
      </c>
      <c r="I34" s="54" t="str">
        <f>D14</f>
        <v>M2</v>
      </c>
      <c r="J34" s="56" t="str">
        <f>D15</f>
        <v>M3</v>
      </c>
      <c r="K34" s="55" t="str">
        <f>D16</f>
        <v>M4</v>
      </c>
      <c r="L34" s="53" t="str">
        <f>D17</f>
        <v>M5</v>
      </c>
      <c r="M34" s="54" t="str">
        <f>D18</f>
        <v>M6</v>
      </c>
      <c r="N34" s="53" t="str">
        <f>D19</f>
        <v>M7</v>
      </c>
      <c r="O34" s="55" t="str">
        <f>D20</f>
        <v>M8</v>
      </c>
      <c r="P34" s="53" t="str">
        <f>D21</f>
        <v>M9</v>
      </c>
      <c r="Q34" s="54" t="str">
        <f>D22</f>
        <v>M10</v>
      </c>
      <c r="R34" s="53" t="str">
        <f>D23</f>
        <v>M11</v>
      </c>
      <c r="S34" s="55" t="str">
        <f>D24</f>
        <v>M12</v>
      </c>
      <c r="T34" s="23"/>
      <c r="U34" s="23"/>
      <c r="V34" s="23"/>
      <c r="W34" s="23"/>
      <c r="X34" s="23"/>
      <c r="Y34" s="23"/>
      <c r="Z34" s="23"/>
      <c r="AA34" s="23"/>
      <c r="AB34" s="23"/>
    </row>
    <row r="35" spans="1:28" ht="14" x14ac:dyDescent="0.2">
      <c r="A35" s="23"/>
      <c r="B35" s="58">
        <v>23</v>
      </c>
      <c r="C35" s="59" t="s">
        <v>206</v>
      </c>
      <c r="D35" s="67" t="s">
        <v>196</v>
      </c>
      <c r="E35" s="34" t="s">
        <v>175</v>
      </c>
      <c r="F35" s="23"/>
      <c r="G35" s="52" t="s">
        <v>45</v>
      </c>
      <c r="H35" s="54" t="str">
        <f>D25</f>
        <v>M13</v>
      </c>
      <c r="I35" s="53" t="str">
        <f>D26</f>
        <v>M14</v>
      </c>
      <c r="J35" s="54" t="str">
        <f>D27</f>
        <v>Lea 588</v>
      </c>
      <c r="K35" s="57" t="s">
        <v>190</v>
      </c>
      <c r="L35" s="57" t="s">
        <v>191</v>
      </c>
      <c r="M35" s="57" t="s">
        <v>192</v>
      </c>
      <c r="N35" s="57" t="s">
        <v>193</v>
      </c>
      <c r="O35" s="57" t="s">
        <v>58</v>
      </c>
      <c r="P35" s="54" t="str">
        <f>D28</f>
        <v>K1</v>
      </c>
      <c r="Q35" s="53" t="str">
        <f>D29</f>
        <v>K2</v>
      </c>
      <c r="R35" s="54" t="str">
        <f>D30</f>
        <v>K3</v>
      </c>
      <c r="S35" s="53" t="str">
        <f>D31</f>
        <v>Ex Neg</v>
      </c>
      <c r="T35" s="23"/>
      <c r="U35" s="23"/>
      <c r="V35" s="23"/>
      <c r="W35" s="23"/>
      <c r="X35" s="23"/>
      <c r="Y35" s="23"/>
      <c r="Z35" s="23"/>
      <c r="AA35" s="23"/>
      <c r="AB35" s="23"/>
    </row>
    <row r="36" spans="1:28" ht="14" x14ac:dyDescent="0.2">
      <c r="A36" s="23"/>
      <c r="B36" s="58">
        <v>24</v>
      </c>
      <c r="C36" s="59" t="s">
        <v>206</v>
      </c>
      <c r="D36" s="67" t="s">
        <v>197</v>
      </c>
      <c r="E36" s="34" t="s">
        <v>175</v>
      </c>
      <c r="F36" s="23"/>
      <c r="G36" s="52" t="s">
        <v>46</v>
      </c>
      <c r="H36" s="54" t="str">
        <f>D25</f>
        <v>M13</v>
      </c>
      <c r="I36" s="56" t="str">
        <f>D26</f>
        <v>M14</v>
      </c>
      <c r="J36" s="54" t="str">
        <f>D27</f>
        <v>Lea 588</v>
      </c>
      <c r="K36" s="57" t="s">
        <v>190</v>
      </c>
      <c r="L36" s="57" t="s">
        <v>191</v>
      </c>
      <c r="M36" s="57" t="s">
        <v>192</v>
      </c>
      <c r="N36" s="57" t="s">
        <v>193</v>
      </c>
      <c r="O36" s="57" t="s">
        <v>58</v>
      </c>
      <c r="P36" s="54" t="str">
        <f>D28</f>
        <v>K1</v>
      </c>
      <c r="Q36" s="56" t="str">
        <f>D29</f>
        <v>K2</v>
      </c>
      <c r="R36" s="54" t="str">
        <f>D30</f>
        <v>K3</v>
      </c>
      <c r="S36" s="56" t="str">
        <f>D31</f>
        <v>Ex Neg</v>
      </c>
      <c r="T36" s="23"/>
      <c r="U36" s="23"/>
      <c r="V36" s="23"/>
      <c r="W36" s="23"/>
      <c r="X36" s="23"/>
      <c r="Y36" s="23"/>
      <c r="Z36" s="23"/>
      <c r="AA36" s="23"/>
      <c r="AB36" s="23"/>
    </row>
    <row r="37" spans="1:28" ht="14" x14ac:dyDescent="0.2">
      <c r="A37" s="23"/>
      <c r="B37" s="58">
        <v>25</v>
      </c>
      <c r="C37" s="59" t="s">
        <v>206</v>
      </c>
      <c r="D37" s="67" t="s">
        <v>198</v>
      </c>
      <c r="E37" s="34" t="s">
        <v>175</v>
      </c>
      <c r="F37" s="23"/>
      <c r="G37" s="52" t="s">
        <v>47</v>
      </c>
      <c r="H37" s="53" t="str">
        <f>D32</f>
        <v>K5</v>
      </c>
      <c r="I37" s="54" t="str">
        <f>D33</f>
        <v>K6</v>
      </c>
      <c r="J37" s="53" t="str">
        <f>D34</f>
        <v>K7</v>
      </c>
      <c r="K37" s="54" t="str">
        <f>D35</f>
        <v>K8</v>
      </c>
      <c r="L37" s="53" t="str">
        <f>D36</f>
        <v>K9</v>
      </c>
      <c r="M37" s="54" t="str">
        <f>D37</f>
        <v>K10</v>
      </c>
      <c r="N37" s="53" t="str">
        <f>D38</f>
        <v>K11</v>
      </c>
      <c r="O37" s="54" t="str">
        <f>D39</f>
        <v>K12</v>
      </c>
      <c r="P37" s="53" t="str">
        <f>D40</f>
        <v>K13</v>
      </c>
      <c r="Q37" s="54" t="str">
        <f>D41</f>
        <v>K14</v>
      </c>
      <c r="R37" s="53" t="str">
        <f>D42</f>
        <v>J1</v>
      </c>
      <c r="S37" s="54" t="str">
        <f>D43</f>
        <v>J2</v>
      </c>
      <c r="T37" s="23"/>
      <c r="U37" s="23"/>
      <c r="V37" s="23"/>
      <c r="W37" s="23"/>
      <c r="X37" s="23"/>
      <c r="Y37" s="23"/>
      <c r="Z37" s="23"/>
      <c r="AA37" s="23"/>
      <c r="AB37" s="23"/>
    </row>
    <row r="38" spans="1:28" ht="14" x14ac:dyDescent="0.2">
      <c r="A38" s="23"/>
      <c r="B38" s="58">
        <v>26</v>
      </c>
      <c r="C38" s="59" t="s">
        <v>206</v>
      </c>
      <c r="D38" s="67" t="s">
        <v>199</v>
      </c>
      <c r="E38" s="34" t="s">
        <v>175</v>
      </c>
      <c r="F38" s="23"/>
      <c r="G38" s="52" t="s">
        <v>48</v>
      </c>
      <c r="H38" s="56" t="str">
        <f>D32</f>
        <v>K5</v>
      </c>
      <c r="I38" s="54" t="str">
        <f>D33</f>
        <v>K6</v>
      </c>
      <c r="J38" s="56" t="str">
        <f>D34</f>
        <v>K7</v>
      </c>
      <c r="K38" s="54" t="str">
        <f>D35</f>
        <v>K8</v>
      </c>
      <c r="L38" s="56" t="str">
        <f>D36</f>
        <v>K9</v>
      </c>
      <c r="M38" s="54" t="str">
        <f>D37</f>
        <v>K10</v>
      </c>
      <c r="N38" s="56" t="str">
        <f>D38</f>
        <v>K11</v>
      </c>
      <c r="O38" s="54" t="str">
        <f>D39</f>
        <v>K12</v>
      </c>
      <c r="P38" s="56" t="str">
        <f>D40</f>
        <v>K13</v>
      </c>
      <c r="Q38" s="54" t="str">
        <f>D41</f>
        <v>K14</v>
      </c>
      <c r="R38" s="56" t="str">
        <f>D42</f>
        <v>J1</v>
      </c>
      <c r="S38" s="54" t="str">
        <f>D43</f>
        <v>J2</v>
      </c>
      <c r="T38" s="23"/>
      <c r="U38" s="23"/>
      <c r="V38" s="23"/>
      <c r="W38" s="23"/>
      <c r="X38" s="23"/>
      <c r="Y38" s="23"/>
      <c r="Z38" s="23"/>
      <c r="AA38" s="23"/>
      <c r="AB38" s="23"/>
    </row>
    <row r="39" spans="1:28" ht="14" x14ac:dyDescent="0.2">
      <c r="A39" s="23"/>
      <c r="B39" s="58">
        <v>27</v>
      </c>
      <c r="C39" s="59" t="s">
        <v>206</v>
      </c>
      <c r="D39" s="67" t="s">
        <v>200</v>
      </c>
      <c r="E39" s="34" t="s">
        <v>175</v>
      </c>
      <c r="F39" s="23"/>
      <c r="G39" s="52" t="s">
        <v>49</v>
      </c>
      <c r="H39" s="54" t="str">
        <f>D44</f>
        <v>J3</v>
      </c>
      <c r="I39" s="53" t="str">
        <f>D45</f>
        <v>J4</v>
      </c>
      <c r="J39" s="54" t="str">
        <f>D46</f>
        <v>J5</v>
      </c>
      <c r="K39" s="53" t="str">
        <f>D47</f>
        <v>J6</v>
      </c>
      <c r="L39" s="54" t="str">
        <f>D48</f>
        <v>J7</v>
      </c>
      <c r="M39" s="53" t="str">
        <f>D49</f>
        <v>J8</v>
      </c>
      <c r="N39" s="54" t="str">
        <f>D50</f>
        <v>J9</v>
      </c>
      <c r="O39" s="53" t="str">
        <f>D51</f>
        <v>J10</v>
      </c>
      <c r="P39" s="54" t="str">
        <f>D52</f>
        <v>J11</v>
      </c>
      <c r="Q39" s="53" t="str">
        <f>D53</f>
        <v>J12</v>
      </c>
      <c r="R39" s="54" t="str">
        <f>D54</f>
        <v>J13</v>
      </c>
      <c r="S39" s="53" t="str">
        <f>D55</f>
        <v>J14</v>
      </c>
      <c r="T39" s="23"/>
      <c r="U39" s="23"/>
      <c r="V39" s="23"/>
      <c r="W39" s="23"/>
      <c r="X39" s="23"/>
      <c r="Y39" s="23"/>
      <c r="Z39" s="23"/>
      <c r="AA39" s="23"/>
      <c r="AB39" s="23"/>
    </row>
    <row r="40" spans="1:28" ht="14" x14ac:dyDescent="0.2">
      <c r="A40" s="23"/>
      <c r="B40" s="58">
        <v>28</v>
      </c>
      <c r="C40" s="59" t="s">
        <v>206</v>
      </c>
      <c r="D40" s="67" t="s">
        <v>201</v>
      </c>
      <c r="E40" s="34" t="s">
        <v>175</v>
      </c>
      <c r="F40" s="23"/>
      <c r="G40" s="52" t="s">
        <v>50</v>
      </c>
      <c r="H40" s="54" t="str">
        <f>D44</f>
        <v>J3</v>
      </c>
      <c r="I40" s="56" t="str">
        <f>D45</f>
        <v>J4</v>
      </c>
      <c r="J40" s="54" t="str">
        <f>D46</f>
        <v>J5</v>
      </c>
      <c r="K40" s="56" t="str">
        <f>D47</f>
        <v>J6</v>
      </c>
      <c r="L40" s="54" t="str">
        <f>D48</f>
        <v>J7</v>
      </c>
      <c r="M40" s="56" t="str">
        <f>D49</f>
        <v>J8</v>
      </c>
      <c r="N40" s="54" t="str">
        <f>D50</f>
        <v>J9</v>
      </c>
      <c r="O40" s="56" t="str">
        <f>D51</f>
        <v>J10</v>
      </c>
      <c r="P40" s="54" t="str">
        <f>D52</f>
        <v>J11</v>
      </c>
      <c r="Q40" s="56" t="str">
        <f>D53</f>
        <v>J12</v>
      </c>
      <c r="R40" s="54" t="str">
        <f>D54</f>
        <v>J13</v>
      </c>
      <c r="S40" s="56" t="str">
        <f>D55</f>
        <v>J14</v>
      </c>
      <c r="T40" s="23"/>
      <c r="U40" s="23"/>
      <c r="V40" s="23"/>
      <c r="W40" s="23"/>
      <c r="X40" s="23"/>
      <c r="Y40" s="23"/>
      <c r="Z40" s="23"/>
      <c r="AA40" s="23"/>
      <c r="AB40" s="23"/>
    </row>
    <row r="41" spans="1:28" ht="14" x14ac:dyDescent="0.2">
      <c r="A41" s="23"/>
      <c r="B41" s="58">
        <v>29</v>
      </c>
      <c r="C41" s="59" t="s">
        <v>206</v>
      </c>
      <c r="D41" s="67" t="s">
        <v>202</v>
      </c>
      <c r="E41" s="34" t="s">
        <v>175</v>
      </c>
      <c r="F41" s="23"/>
      <c r="G41" s="23"/>
      <c r="H41" s="23"/>
      <c r="I41" s="23"/>
      <c r="J41" s="24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</row>
    <row r="42" spans="1:28" ht="14" x14ac:dyDescent="0.2">
      <c r="A42" s="23"/>
      <c r="B42" s="58">
        <v>30</v>
      </c>
      <c r="C42" s="59" t="s">
        <v>206</v>
      </c>
      <c r="D42" s="67" t="s">
        <v>83</v>
      </c>
      <c r="E42" s="34" t="s">
        <v>175</v>
      </c>
      <c r="F42" s="23"/>
      <c r="G42" s="23"/>
      <c r="H42" s="23"/>
      <c r="I42" s="23"/>
      <c r="J42" s="24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</row>
    <row r="43" spans="1:28" ht="14" x14ac:dyDescent="0.2">
      <c r="B43" s="58">
        <v>31</v>
      </c>
      <c r="C43" s="59" t="s">
        <v>206</v>
      </c>
      <c r="D43" s="67" t="s">
        <v>84</v>
      </c>
      <c r="E43" s="34" t="s">
        <v>175</v>
      </c>
    </row>
    <row r="44" spans="1:28" ht="14" x14ac:dyDescent="0.2">
      <c r="B44" s="58">
        <v>32</v>
      </c>
      <c r="C44" s="59" t="s">
        <v>206</v>
      </c>
      <c r="D44" s="67" t="s">
        <v>85</v>
      </c>
      <c r="E44" s="34" t="s">
        <v>175</v>
      </c>
    </row>
    <row r="45" spans="1:28" ht="14" x14ac:dyDescent="0.2">
      <c r="B45" s="58">
        <v>33</v>
      </c>
      <c r="C45" s="59" t="s">
        <v>206</v>
      </c>
      <c r="D45" s="67" t="s">
        <v>86</v>
      </c>
      <c r="E45" s="34" t="s">
        <v>175</v>
      </c>
    </row>
    <row r="46" spans="1:28" ht="14" x14ac:dyDescent="0.2">
      <c r="B46" s="58">
        <v>34</v>
      </c>
      <c r="C46" s="59" t="s">
        <v>206</v>
      </c>
      <c r="D46" s="67" t="s">
        <v>87</v>
      </c>
      <c r="E46" s="34" t="s">
        <v>175</v>
      </c>
    </row>
    <row r="47" spans="1:28" ht="14" x14ac:dyDescent="0.2">
      <c r="B47" s="58">
        <v>35</v>
      </c>
      <c r="C47" s="59" t="s">
        <v>206</v>
      </c>
      <c r="D47" s="67" t="s">
        <v>88</v>
      </c>
      <c r="E47" s="34" t="s">
        <v>175</v>
      </c>
    </row>
    <row r="48" spans="1:28" ht="14" x14ac:dyDescent="0.2">
      <c r="B48" s="58">
        <v>36</v>
      </c>
      <c r="C48" s="59" t="s">
        <v>206</v>
      </c>
      <c r="D48" s="67" t="s">
        <v>89</v>
      </c>
      <c r="E48" s="34" t="s">
        <v>175</v>
      </c>
    </row>
    <row r="49" spans="2:5" ht="14" x14ac:dyDescent="0.2">
      <c r="B49" s="58">
        <v>37</v>
      </c>
      <c r="C49" s="59" t="s">
        <v>206</v>
      </c>
      <c r="D49" s="67" t="s">
        <v>90</v>
      </c>
      <c r="E49" s="34" t="s">
        <v>175</v>
      </c>
    </row>
    <row r="50" spans="2:5" ht="14" x14ac:dyDescent="0.2">
      <c r="B50" s="58">
        <v>38</v>
      </c>
      <c r="C50" s="59" t="s">
        <v>206</v>
      </c>
      <c r="D50" s="67" t="s">
        <v>91</v>
      </c>
      <c r="E50" s="34" t="s">
        <v>175</v>
      </c>
    </row>
    <row r="51" spans="2:5" ht="14" x14ac:dyDescent="0.2">
      <c r="B51" s="58">
        <v>39</v>
      </c>
      <c r="C51" s="59" t="s">
        <v>206</v>
      </c>
      <c r="D51" s="67" t="s">
        <v>92</v>
      </c>
      <c r="E51" s="34" t="s">
        <v>175</v>
      </c>
    </row>
    <row r="52" spans="2:5" ht="14" x14ac:dyDescent="0.2">
      <c r="B52" s="58">
        <v>40</v>
      </c>
      <c r="C52" s="59" t="s">
        <v>206</v>
      </c>
      <c r="D52" s="67" t="s">
        <v>93</v>
      </c>
      <c r="E52" s="34" t="s">
        <v>175</v>
      </c>
    </row>
    <row r="53" spans="2:5" ht="14" x14ac:dyDescent="0.2">
      <c r="B53" s="58">
        <v>41</v>
      </c>
      <c r="C53" s="59" t="s">
        <v>206</v>
      </c>
      <c r="D53" s="67" t="s">
        <v>94</v>
      </c>
      <c r="E53" s="34" t="s">
        <v>175</v>
      </c>
    </row>
    <row r="54" spans="2:5" ht="14" x14ac:dyDescent="0.2">
      <c r="B54" s="62">
        <v>42</v>
      </c>
      <c r="C54" s="59" t="s">
        <v>206</v>
      </c>
      <c r="D54" s="67" t="s">
        <v>95</v>
      </c>
      <c r="E54" s="34" t="s">
        <v>175</v>
      </c>
    </row>
    <row r="55" spans="2:5" ht="14" x14ac:dyDescent="0.2">
      <c r="B55" s="63">
        <v>43</v>
      </c>
      <c r="C55" s="63" t="s">
        <v>206</v>
      </c>
      <c r="D55" s="68" t="s">
        <v>96</v>
      </c>
      <c r="E55" s="64" t="s">
        <v>175</v>
      </c>
    </row>
  </sheetData>
  <mergeCells count="30">
    <mergeCell ref="A1:M1"/>
    <mergeCell ref="A2:M2"/>
    <mergeCell ref="A3:W3"/>
    <mergeCell ref="A4:W4"/>
    <mergeCell ref="B6:C6"/>
    <mergeCell ref="D6:E6"/>
    <mergeCell ref="F6:AB6"/>
    <mergeCell ref="G26:H26"/>
    <mergeCell ref="I26:M26"/>
    <mergeCell ref="B7:C7"/>
    <mergeCell ref="D7:E7"/>
    <mergeCell ref="F7:AB7"/>
    <mergeCell ref="C8:E8"/>
    <mergeCell ref="C9:E9"/>
    <mergeCell ref="H9:I9"/>
    <mergeCell ref="J9:K9"/>
    <mergeCell ref="C10:E10"/>
    <mergeCell ref="H10:J10"/>
    <mergeCell ref="C11:E11"/>
    <mergeCell ref="H11:J11"/>
    <mergeCell ref="H12:J12"/>
    <mergeCell ref="G29:H29"/>
    <mergeCell ref="I29:M29"/>
    <mergeCell ref="N29:O29"/>
    <mergeCell ref="G27:H27"/>
    <mergeCell ref="I27:M27"/>
    <mergeCell ref="N27:O27"/>
    <mergeCell ref="G28:H28"/>
    <mergeCell ref="I28:M28"/>
    <mergeCell ref="N28:O28"/>
  </mergeCells>
  <phoneticPr fontId="0" type="noConversion"/>
  <conditionalFormatting sqref="B14:B54 D27:D55">
    <cfRule type="expression" dxfId="26" priority="5">
      <formula>#REF!="96-well"</formula>
    </cfRule>
  </conditionalFormatting>
  <conditionalFormatting sqref="B55">
    <cfRule type="expression" dxfId="25" priority="2">
      <formula>#REF!="96-well"</formula>
    </cfRule>
  </conditionalFormatting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B55"/>
  <sheetViews>
    <sheetView workbookViewId="0">
      <selection activeCell="F26" sqref="F26"/>
    </sheetView>
  </sheetViews>
  <sheetFormatPr baseColWidth="10" defaultColWidth="8.83203125" defaultRowHeight="13" x14ac:dyDescent="0.15"/>
  <cols>
    <col min="4" max="4" width="8.83203125" style="5"/>
  </cols>
  <sheetData>
    <row r="1" spans="1:28" ht="24" x14ac:dyDescent="0.3">
      <c r="A1" s="176" t="s">
        <v>189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</row>
    <row r="2" spans="1:28" ht="19" x14ac:dyDescent="0.25">
      <c r="A2" s="177" t="s">
        <v>141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 spans="1:28" ht="14" x14ac:dyDescent="0.2">
      <c r="A3" s="157" t="s">
        <v>142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23"/>
      <c r="Y3" s="23"/>
      <c r="Z3" s="23"/>
      <c r="AA3" s="23"/>
      <c r="AB3" s="23"/>
    </row>
    <row r="4" spans="1:28" ht="14" x14ac:dyDescent="0.2">
      <c r="A4" s="157" t="s">
        <v>143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23"/>
      <c r="Y4" s="23"/>
      <c r="Z4" s="23"/>
      <c r="AA4" s="23"/>
      <c r="AB4" s="23"/>
    </row>
    <row r="5" spans="1:28" x14ac:dyDescent="0.15">
      <c r="A5" s="23"/>
      <c r="B5" s="23"/>
      <c r="C5" s="23"/>
      <c r="D5" s="66"/>
      <c r="E5" s="23"/>
      <c r="F5" s="23"/>
      <c r="G5" s="23"/>
      <c r="H5" s="23"/>
      <c r="I5" s="23"/>
      <c r="J5" s="24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</row>
    <row r="6" spans="1:28" ht="14" x14ac:dyDescent="0.2">
      <c r="A6" s="25">
        <v>1</v>
      </c>
      <c r="B6" s="169" t="s">
        <v>144</v>
      </c>
      <c r="C6" s="164"/>
      <c r="D6" s="163" t="s">
        <v>255</v>
      </c>
      <c r="E6" s="164"/>
      <c r="F6" s="157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</row>
    <row r="7" spans="1:28" ht="14" x14ac:dyDescent="0.2">
      <c r="A7" s="25">
        <v>2</v>
      </c>
      <c r="B7" s="161" t="s">
        <v>145</v>
      </c>
      <c r="C7" s="162"/>
      <c r="D7" s="163"/>
      <c r="E7" s="164"/>
      <c r="F7" s="157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</row>
    <row r="8" spans="1:28" ht="14" x14ac:dyDescent="0.2">
      <c r="A8" s="25">
        <v>3</v>
      </c>
      <c r="B8" s="26" t="s">
        <v>146</v>
      </c>
      <c r="C8" s="166"/>
      <c r="D8" s="167"/>
      <c r="E8" s="168"/>
      <c r="F8" s="23"/>
      <c r="G8" s="27"/>
      <c r="H8" s="27"/>
      <c r="I8" s="27"/>
      <c r="J8" s="24"/>
      <c r="K8" s="27"/>
      <c r="L8" s="23"/>
      <c r="M8" s="27"/>
      <c r="N8" s="27"/>
    </row>
    <row r="9" spans="1:28" ht="14" x14ac:dyDescent="0.2">
      <c r="A9" s="25">
        <v>4</v>
      </c>
      <c r="B9" s="26" t="s">
        <v>39</v>
      </c>
      <c r="C9" s="166" t="s">
        <v>239</v>
      </c>
      <c r="D9" s="167"/>
      <c r="E9" s="168"/>
      <c r="F9" s="23"/>
      <c r="G9" s="27"/>
      <c r="H9" s="169" t="s">
        <v>147</v>
      </c>
      <c r="I9" s="164"/>
      <c r="J9" s="163" t="s">
        <v>148</v>
      </c>
      <c r="K9" s="164"/>
      <c r="L9" s="23"/>
      <c r="M9" s="27"/>
      <c r="N9" s="27"/>
    </row>
    <row r="10" spans="1:28" ht="14" x14ac:dyDescent="0.2">
      <c r="A10" s="25"/>
      <c r="B10" s="26" t="s">
        <v>149</v>
      </c>
      <c r="C10" s="170"/>
      <c r="D10" s="171"/>
      <c r="E10" s="172"/>
      <c r="F10" s="25"/>
      <c r="G10" s="23"/>
      <c r="H10" s="173" t="s">
        <v>150</v>
      </c>
      <c r="I10" s="174"/>
      <c r="J10" s="164"/>
      <c r="K10" s="40">
        <v>43</v>
      </c>
      <c r="L10" s="29" t="s">
        <v>151</v>
      </c>
      <c r="M10" s="27"/>
      <c r="N10" s="27"/>
    </row>
    <row r="11" spans="1:28" ht="14" x14ac:dyDescent="0.2">
      <c r="A11" s="23"/>
      <c r="B11" s="26" t="s">
        <v>152</v>
      </c>
      <c r="C11" s="175"/>
      <c r="D11" s="167"/>
      <c r="E11" s="168"/>
      <c r="F11" s="23"/>
      <c r="G11" s="23"/>
      <c r="H11" s="169" t="s">
        <v>153</v>
      </c>
      <c r="I11" s="174"/>
      <c r="J11" s="164"/>
      <c r="K11" s="40">
        <v>96</v>
      </c>
      <c r="L11" s="23"/>
    </row>
    <row r="12" spans="1:28" ht="14" x14ac:dyDescent="0.2">
      <c r="A12" s="23"/>
      <c r="B12" s="30" t="s">
        <v>154</v>
      </c>
      <c r="C12" s="61" t="s">
        <v>194</v>
      </c>
      <c r="D12" s="32" t="s">
        <v>195</v>
      </c>
      <c r="E12" s="31" t="s">
        <v>155</v>
      </c>
      <c r="F12" s="23"/>
      <c r="G12" s="25">
        <v>6</v>
      </c>
      <c r="H12" s="173" t="s">
        <v>156</v>
      </c>
      <c r="I12" s="174"/>
      <c r="J12" s="174"/>
      <c r="K12" s="33">
        <v>10</v>
      </c>
      <c r="L12" s="23"/>
    </row>
    <row r="13" spans="1:28" ht="14" x14ac:dyDescent="0.2">
      <c r="A13" s="25">
        <v>5</v>
      </c>
      <c r="B13" s="58">
        <v>1</v>
      </c>
      <c r="C13" s="59" t="s">
        <v>207</v>
      </c>
      <c r="D13" s="67" t="s">
        <v>209</v>
      </c>
      <c r="E13" s="34" t="s">
        <v>175</v>
      </c>
      <c r="F13" s="23"/>
      <c r="G13" s="23"/>
      <c r="H13" s="35" t="s">
        <v>157</v>
      </c>
      <c r="I13" s="36"/>
      <c r="J13" s="37"/>
      <c r="K13" s="28">
        <v>20</v>
      </c>
      <c r="L13" s="38"/>
      <c r="M13" s="23"/>
      <c r="N13" s="23"/>
    </row>
    <row r="14" spans="1:28" ht="14" x14ac:dyDescent="0.2">
      <c r="A14" s="25"/>
      <c r="B14" s="58">
        <v>2</v>
      </c>
      <c r="C14" s="59" t="s">
        <v>207</v>
      </c>
      <c r="D14" s="67" t="s">
        <v>210</v>
      </c>
      <c r="E14" s="34" t="s">
        <v>175</v>
      </c>
      <c r="F14" s="23"/>
      <c r="G14" s="23"/>
      <c r="H14" s="23"/>
      <c r="I14" s="23"/>
      <c r="J14" s="24"/>
      <c r="K14" s="23"/>
      <c r="L14" s="23"/>
      <c r="M14" s="23"/>
      <c r="N14" s="23"/>
    </row>
    <row r="15" spans="1:28" ht="14" x14ac:dyDescent="0.2">
      <c r="A15" s="23"/>
      <c r="B15" s="58">
        <v>3</v>
      </c>
      <c r="C15" s="59" t="s">
        <v>207</v>
      </c>
      <c r="D15" s="67" t="s">
        <v>211</v>
      </c>
      <c r="E15" s="34" t="s">
        <v>175</v>
      </c>
      <c r="F15" s="23"/>
      <c r="G15" s="23"/>
      <c r="H15" s="35" t="s">
        <v>158</v>
      </c>
      <c r="I15" s="35" t="s">
        <v>159</v>
      </c>
      <c r="J15" s="35" t="s">
        <v>160</v>
      </c>
      <c r="K15" s="35" t="s">
        <v>161</v>
      </c>
      <c r="L15" s="35" t="s">
        <v>162</v>
      </c>
      <c r="M15" s="39" t="str">
        <f>CONCATENATE("x",K11*((K12/100)+1))</f>
        <v>x105.6</v>
      </c>
      <c r="N15" s="69">
        <v>0.05</v>
      </c>
    </row>
    <row r="16" spans="1:28" ht="14" x14ac:dyDescent="0.2">
      <c r="A16" s="23"/>
      <c r="B16" s="58">
        <v>4</v>
      </c>
      <c r="C16" s="59" t="s">
        <v>207</v>
      </c>
      <c r="D16" s="67" t="s">
        <v>212</v>
      </c>
      <c r="E16" s="34" t="s">
        <v>175</v>
      </c>
      <c r="F16" s="25"/>
      <c r="G16" s="25">
        <v>7</v>
      </c>
      <c r="H16" s="28" t="s">
        <v>10</v>
      </c>
      <c r="I16" s="28" t="s">
        <v>163</v>
      </c>
      <c r="J16" s="33">
        <v>1</v>
      </c>
      <c r="K16" s="28" t="s">
        <v>164</v>
      </c>
      <c r="L16" s="28">
        <v>12.5</v>
      </c>
      <c r="M16" s="40">
        <f t="shared" ref="M16:M19" si="0">L16*$K$11*(($K$12/100)+1)</f>
        <v>1320</v>
      </c>
      <c r="N16" s="28">
        <v>1250</v>
      </c>
    </row>
    <row r="17" spans="1:28" ht="14" x14ac:dyDescent="0.2">
      <c r="A17" s="23"/>
      <c r="B17" s="58">
        <v>5</v>
      </c>
      <c r="C17" s="59" t="s">
        <v>207</v>
      </c>
      <c r="D17" s="67" t="s">
        <v>213</v>
      </c>
      <c r="E17" s="34" t="s">
        <v>175</v>
      </c>
      <c r="F17" s="25"/>
      <c r="G17" s="25">
        <v>8</v>
      </c>
      <c r="H17" s="28" t="s">
        <v>165</v>
      </c>
      <c r="I17" s="28" t="s">
        <v>166</v>
      </c>
      <c r="J17" s="33">
        <v>1</v>
      </c>
      <c r="K17" s="28" t="s">
        <v>167</v>
      </c>
      <c r="L17" s="28">
        <v>1.25</v>
      </c>
      <c r="M17" s="40">
        <f t="shared" si="0"/>
        <v>132</v>
      </c>
      <c r="N17" s="28">
        <v>125</v>
      </c>
    </row>
    <row r="18" spans="1:28" ht="14" x14ac:dyDescent="0.2">
      <c r="A18" s="23"/>
      <c r="B18" s="58">
        <v>6</v>
      </c>
      <c r="C18" s="59" t="s">
        <v>207</v>
      </c>
      <c r="D18" s="67" t="s">
        <v>214</v>
      </c>
      <c r="E18" s="34" t="s">
        <v>175</v>
      </c>
      <c r="F18" s="25"/>
      <c r="G18" s="25">
        <v>9</v>
      </c>
      <c r="H18" s="28" t="s">
        <v>168</v>
      </c>
      <c r="I18" s="28" t="s">
        <v>166</v>
      </c>
      <c r="J18" s="33">
        <v>1</v>
      </c>
      <c r="K18" s="28" t="s">
        <v>167</v>
      </c>
      <c r="L18" s="28">
        <v>1.25</v>
      </c>
      <c r="M18" s="40">
        <f t="shared" si="0"/>
        <v>132</v>
      </c>
      <c r="N18" s="28">
        <v>125</v>
      </c>
    </row>
    <row r="19" spans="1:28" ht="14" x14ac:dyDescent="0.2">
      <c r="A19" s="23"/>
      <c r="B19" s="58">
        <v>7</v>
      </c>
      <c r="C19" s="59" t="s">
        <v>207</v>
      </c>
      <c r="D19" s="67" t="s">
        <v>215</v>
      </c>
      <c r="E19" s="34" t="s">
        <v>175</v>
      </c>
      <c r="F19" s="25"/>
      <c r="G19" s="25">
        <v>10</v>
      </c>
      <c r="H19" s="28" t="s">
        <v>169</v>
      </c>
      <c r="I19" s="28" t="s">
        <v>170</v>
      </c>
      <c r="J19" s="33">
        <v>1</v>
      </c>
      <c r="K19" s="28" t="s">
        <v>171</v>
      </c>
      <c r="L19" s="28">
        <v>6.25E-2</v>
      </c>
      <c r="M19" s="40">
        <f t="shared" si="0"/>
        <v>6.6000000000000005</v>
      </c>
      <c r="N19" s="28">
        <v>6.25</v>
      </c>
    </row>
    <row r="20" spans="1:28" ht="14" x14ac:dyDescent="0.2">
      <c r="A20" s="23"/>
      <c r="B20" s="58">
        <v>8</v>
      </c>
      <c r="C20" s="59" t="s">
        <v>207</v>
      </c>
      <c r="D20" s="67" t="s">
        <v>216</v>
      </c>
      <c r="E20" s="34" t="s">
        <v>175</v>
      </c>
      <c r="F20" s="25"/>
      <c r="G20" s="25">
        <v>11</v>
      </c>
      <c r="H20" s="41" t="s">
        <v>172</v>
      </c>
      <c r="I20" s="41"/>
      <c r="J20" s="33">
        <v>1</v>
      </c>
      <c r="K20" s="41" t="s">
        <v>173</v>
      </c>
      <c r="L20" s="28">
        <v>4.74</v>
      </c>
      <c r="M20" s="40">
        <f>L20*$K$11*(($K$12/100)+1)</f>
        <v>500.54400000000004</v>
      </c>
      <c r="N20" s="28">
        <v>474</v>
      </c>
    </row>
    <row r="21" spans="1:28" ht="14" x14ac:dyDescent="0.2">
      <c r="A21" s="23"/>
      <c r="B21" s="58">
        <v>9</v>
      </c>
      <c r="C21" s="59" t="s">
        <v>207</v>
      </c>
      <c r="D21" s="67" t="s">
        <v>217</v>
      </c>
      <c r="E21" s="34" t="s">
        <v>175</v>
      </c>
      <c r="F21" s="23"/>
      <c r="G21" s="23"/>
      <c r="H21" s="41" t="s">
        <v>38</v>
      </c>
      <c r="I21" s="41"/>
      <c r="J21" s="28"/>
      <c r="K21" s="41"/>
      <c r="L21" s="28">
        <v>0.2</v>
      </c>
      <c r="M21" s="40">
        <f>L21*$K$11*(($K$12/100)+1)</f>
        <v>21.120000000000005</v>
      </c>
      <c r="N21" s="28">
        <v>20</v>
      </c>
    </row>
    <row r="22" spans="1:28" ht="14" x14ac:dyDescent="0.2">
      <c r="A22" s="23"/>
      <c r="B22" s="58">
        <v>10</v>
      </c>
      <c r="C22" s="59" t="s">
        <v>207</v>
      </c>
      <c r="D22" s="67" t="s">
        <v>218</v>
      </c>
      <c r="E22" s="34" t="s">
        <v>175</v>
      </c>
      <c r="F22" s="25"/>
      <c r="G22" s="25">
        <v>12</v>
      </c>
      <c r="H22" s="41" t="s">
        <v>174</v>
      </c>
      <c r="I22" s="41"/>
      <c r="J22" s="28"/>
      <c r="K22" s="41"/>
      <c r="L22" s="28">
        <v>5</v>
      </c>
      <c r="M22" s="28" t="s">
        <v>173</v>
      </c>
      <c r="N22" s="28" t="s">
        <v>173</v>
      </c>
    </row>
    <row r="23" spans="1:28" ht="14" x14ac:dyDescent="0.2">
      <c r="A23" s="23"/>
      <c r="B23" s="58">
        <v>11</v>
      </c>
      <c r="C23" s="59" t="s">
        <v>207</v>
      </c>
      <c r="D23" s="67" t="s">
        <v>219</v>
      </c>
      <c r="E23" s="34" t="s">
        <v>175</v>
      </c>
      <c r="F23" s="23"/>
      <c r="G23" s="23"/>
      <c r="H23" s="42" t="s">
        <v>16</v>
      </c>
      <c r="I23" s="43"/>
      <c r="J23" s="44"/>
      <c r="K23" s="43"/>
      <c r="L23" s="43"/>
      <c r="M23" s="45">
        <f>SUM(M16:M22)</f>
        <v>2112.2639999999997</v>
      </c>
      <c r="N23" s="46" t="s">
        <v>176</v>
      </c>
      <c r="T23" s="27"/>
      <c r="U23" s="27"/>
      <c r="V23" s="27"/>
      <c r="W23" s="27"/>
      <c r="X23" s="27"/>
      <c r="Y23" s="27"/>
      <c r="Z23" s="27"/>
      <c r="AA23" s="27"/>
      <c r="AB23" s="27"/>
    </row>
    <row r="24" spans="1:28" ht="14" x14ac:dyDescent="0.2">
      <c r="A24" s="23"/>
      <c r="B24" s="58">
        <v>12</v>
      </c>
      <c r="C24" s="59" t="s">
        <v>207</v>
      </c>
      <c r="D24" s="67" t="s">
        <v>220</v>
      </c>
      <c r="E24" s="34" t="s">
        <v>175</v>
      </c>
      <c r="F24" s="23"/>
      <c r="G24" s="23"/>
      <c r="H24" s="47"/>
      <c r="I24" s="23"/>
      <c r="J24" s="24"/>
      <c r="K24" s="23"/>
      <c r="L24" s="23"/>
      <c r="M24" s="48"/>
      <c r="N24" s="23"/>
    </row>
    <row r="25" spans="1:28" ht="14" x14ac:dyDescent="0.2">
      <c r="A25" s="23"/>
      <c r="B25" s="58">
        <v>13</v>
      </c>
      <c r="C25" s="59" t="s">
        <v>207</v>
      </c>
      <c r="D25" s="67" t="s">
        <v>221</v>
      </c>
      <c r="E25" s="34" t="s">
        <v>175</v>
      </c>
      <c r="F25" s="23"/>
      <c r="G25" s="23"/>
      <c r="H25" s="23"/>
      <c r="I25" s="23"/>
      <c r="J25" s="24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 spans="1:28" ht="17" x14ac:dyDescent="0.25">
      <c r="A26" s="23"/>
      <c r="B26" s="58">
        <v>14</v>
      </c>
      <c r="C26" s="59" t="s">
        <v>207</v>
      </c>
      <c r="D26" s="67" t="s">
        <v>222</v>
      </c>
      <c r="E26" s="34" t="s">
        <v>175</v>
      </c>
      <c r="F26" s="23"/>
      <c r="G26" s="157" t="s">
        <v>177</v>
      </c>
      <c r="H26" s="157"/>
      <c r="I26" s="158" t="s">
        <v>178</v>
      </c>
      <c r="J26" s="159"/>
      <c r="K26" s="159"/>
      <c r="L26" s="159"/>
      <c r="M26" s="159"/>
      <c r="N26" s="49" t="s">
        <v>179</v>
      </c>
      <c r="O26" s="50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 spans="1:28" ht="14" x14ac:dyDescent="0.2">
      <c r="A27" s="23"/>
      <c r="B27" s="58">
        <v>15</v>
      </c>
      <c r="C27" s="59" t="s">
        <v>207</v>
      </c>
      <c r="D27" s="67" t="s">
        <v>223</v>
      </c>
      <c r="E27" s="34" t="s">
        <v>175</v>
      </c>
      <c r="F27" s="23"/>
      <c r="G27" s="157" t="s">
        <v>12</v>
      </c>
      <c r="H27" s="157"/>
      <c r="I27" s="158" t="s">
        <v>180</v>
      </c>
      <c r="J27" s="159"/>
      <c r="K27" s="159"/>
      <c r="L27" s="159"/>
      <c r="M27" s="159"/>
      <c r="N27" s="160" t="s">
        <v>181</v>
      </c>
      <c r="O27" s="160"/>
      <c r="P27" s="65" t="str">
        <f>IF(D7="MCP","VIC","FAM")</f>
        <v>FAM</v>
      </c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 spans="1:28" ht="14" x14ac:dyDescent="0.2">
      <c r="A28" s="23"/>
      <c r="B28" s="58">
        <v>16</v>
      </c>
      <c r="C28" s="59" t="s">
        <v>207</v>
      </c>
      <c r="D28" s="67" t="s">
        <v>224</v>
      </c>
      <c r="E28" s="34" t="s">
        <v>175</v>
      </c>
      <c r="F28" s="23"/>
      <c r="G28" s="157" t="s">
        <v>182</v>
      </c>
      <c r="H28" s="157"/>
      <c r="I28" s="158" t="s">
        <v>183</v>
      </c>
      <c r="J28" s="159"/>
      <c r="K28" s="159"/>
      <c r="L28" s="159"/>
      <c r="M28" s="159"/>
      <c r="N28" s="160" t="s">
        <v>184</v>
      </c>
      <c r="O28" s="160"/>
      <c r="P28" s="65" t="s">
        <v>185</v>
      </c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</row>
    <row r="29" spans="1:28" ht="16" x14ac:dyDescent="0.2">
      <c r="A29" s="23"/>
      <c r="B29" s="58">
        <v>17</v>
      </c>
      <c r="C29" s="59" t="s">
        <v>207</v>
      </c>
      <c r="D29" s="67" t="s">
        <v>225</v>
      </c>
      <c r="E29" s="34" t="s">
        <v>175</v>
      </c>
      <c r="F29" s="23"/>
      <c r="G29" s="157" t="s">
        <v>186</v>
      </c>
      <c r="H29" s="157"/>
      <c r="I29" s="158" t="s">
        <v>187</v>
      </c>
      <c r="J29" s="159"/>
      <c r="K29" s="159"/>
      <c r="L29" s="159"/>
      <c r="M29" s="159"/>
      <c r="N29" s="160" t="s">
        <v>188</v>
      </c>
      <c r="O29" s="160"/>
      <c r="P29" s="65" t="str">
        <f>IF(D7="MCP","TTA TAG TAG CCT RTG CGC TTG GCC","CAC TGG TTT GCT CAG GGA TA")</f>
        <v>CAC TGG TTT GCT CAG GGA TA</v>
      </c>
      <c r="Q29" s="23"/>
      <c r="R29" s="23"/>
      <c r="S29" s="51"/>
      <c r="T29" s="23"/>
      <c r="U29" s="23"/>
      <c r="V29" s="23"/>
      <c r="W29" s="23"/>
      <c r="X29" s="23"/>
      <c r="Y29" s="23"/>
      <c r="Z29" s="23"/>
      <c r="AA29" s="23"/>
      <c r="AB29" s="23"/>
    </row>
    <row r="30" spans="1:28" ht="14" x14ac:dyDescent="0.2">
      <c r="A30" s="23"/>
      <c r="B30" s="58">
        <v>18</v>
      </c>
      <c r="C30" s="59" t="s">
        <v>207</v>
      </c>
      <c r="D30" s="67" t="s">
        <v>226</v>
      </c>
      <c r="E30" s="34" t="s">
        <v>175</v>
      </c>
      <c r="F30" s="23"/>
      <c r="G30" s="23"/>
      <c r="H30" s="23"/>
      <c r="I30" s="23"/>
      <c r="J30" s="24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</row>
    <row r="31" spans="1:28" ht="14" x14ac:dyDescent="0.2">
      <c r="A31" s="23"/>
      <c r="B31" s="58">
        <v>19</v>
      </c>
      <c r="C31" s="59" t="s">
        <v>207</v>
      </c>
      <c r="D31" s="67" t="s">
        <v>227</v>
      </c>
      <c r="E31" s="34" t="s">
        <v>175</v>
      </c>
      <c r="F31" s="23"/>
      <c r="G31" s="23"/>
      <c r="H31" s="23"/>
      <c r="I31" s="23"/>
      <c r="J31" s="24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</row>
    <row r="32" spans="1:28" ht="14" x14ac:dyDescent="0.2">
      <c r="A32" s="23"/>
      <c r="B32" s="58">
        <v>20</v>
      </c>
      <c r="C32" s="59" t="s">
        <v>207</v>
      </c>
      <c r="D32" s="67" t="s">
        <v>228</v>
      </c>
      <c r="E32" s="34" t="s">
        <v>175</v>
      </c>
      <c r="F32" s="23"/>
      <c r="G32" s="23"/>
      <c r="H32" s="52">
        <v>1</v>
      </c>
      <c r="I32" s="52">
        <v>2</v>
      </c>
      <c r="J32" s="52">
        <v>3</v>
      </c>
      <c r="K32" s="52">
        <v>4</v>
      </c>
      <c r="L32" s="52">
        <v>5</v>
      </c>
      <c r="M32" s="52">
        <v>6</v>
      </c>
      <c r="N32" s="52">
        <v>7</v>
      </c>
      <c r="O32" s="52">
        <v>8</v>
      </c>
      <c r="P32" s="52">
        <v>9</v>
      </c>
      <c r="Q32" s="52">
        <v>10</v>
      </c>
      <c r="R32" s="52">
        <v>11</v>
      </c>
      <c r="S32" s="52">
        <v>12</v>
      </c>
      <c r="T32" s="23"/>
      <c r="U32" s="23"/>
      <c r="V32" s="23"/>
      <c r="W32" s="23"/>
      <c r="X32" s="23"/>
      <c r="Y32" s="23"/>
      <c r="Z32" s="23"/>
      <c r="AA32" s="23"/>
      <c r="AB32" s="23"/>
    </row>
    <row r="33" spans="1:28" ht="14" x14ac:dyDescent="0.2">
      <c r="A33" s="23"/>
      <c r="B33" s="58">
        <v>21</v>
      </c>
      <c r="C33" s="59" t="s">
        <v>207</v>
      </c>
      <c r="D33" s="67" t="s">
        <v>229</v>
      </c>
      <c r="E33" s="34" t="s">
        <v>175</v>
      </c>
      <c r="F33" s="23"/>
      <c r="G33" s="52" t="s">
        <v>43</v>
      </c>
      <c r="H33" s="53" t="str">
        <f>D13</f>
        <v>A1</v>
      </c>
      <c r="I33" s="54" t="str">
        <f>D14</f>
        <v>A2</v>
      </c>
      <c r="J33" s="53" t="str">
        <f>D15</f>
        <v>A3</v>
      </c>
      <c r="K33" s="55" t="str">
        <f>D16</f>
        <v>A4</v>
      </c>
      <c r="L33" s="53" t="str">
        <f>D17</f>
        <v>A5</v>
      </c>
      <c r="M33" s="54" t="str">
        <f>D18</f>
        <v>A6</v>
      </c>
      <c r="N33" s="53" t="str">
        <f>D19</f>
        <v>A7</v>
      </c>
      <c r="O33" s="55" t="str">
        <f>D20</f>
        <v>A8</v>
      </c>
      <c r="P33" s="53" t="str">
        <f>D21</f>
        <v>A9</v>
      </c>
      <c r="Q33" s="54" t="str">
        <f>D22</f>
        <v>A10</v>
      </c>
      <c r="R33" s="53" t="str">
        <f>D23</f>
        <v>A11</v>
      </c>
      <c r="S33" s="55" t="str">
        <f>D24</f>
        <v>A12</v>
      </c>
      <c r="T33" s="23"/>
      <c r="U33" s="55"/>
      <c r="V33" s="23"/>
      <c r="W33" s="23"/>
      <c r="X33" s="23"/>
      <c r="Y33" s="23"/>
      <c r="Z33" s="23"/>
      <c r="AA33" s="23"/>
      <c r="AB33" s="23"/>
    </row>
    <row r="34" spans="1:28" ht="14" x14ac:dyDescent="0.2">
      <c r="A34" s="23"/>
      <c r="B34" s="58">
        <v>22</v>
      </c>
      <c r="C34" s="59" t="s">
        <v>207</v>
      </c>
      <c r="D34" s="67" t="s">
        <v>230</v>
      </c>
      <c r="E34" s="34" t="s">
        <v>175</v>
      </c>
      <c r="F34" s="23"/>
      <c r="G34" s="52" t="s">
        <v>44</v>
      </c>
      <c r="H34" s="53" t="str">
        <f>D13</f>
        <v>A1</v>
      </c>
      <c r="I34" s="54" t="str">
        <f>D14</f>
        <v>A2</v>
      </c>
      <c r="J34" s="56" t="str">
        <f>D15</f>
        <v>A3</v>
      </c>
      <c r="K34" s="55" t="str">
        <f>D16</f>
        <v>A4</v>
      </c>
      <c r="L34" s="53" t="str">
        <f>D17</f>
        <v>A5</v>
      </c>
      <c r="M34" s="54" t="str">
        <f>D18</f>
        <v>A6</v>
      </c>
      <c r="N34" s="53" t="str">
        <f>D19</f>
        <v>A7</v>
      </c>
      <c r="O34" s="55" t="str">
        <f>D20</f>
        <v>A8</v>
      </c>
      <c r="P34" s="53" t="str">
        <f>D21</f>
        <v>A9</v>
      </c>
      <c r="Q34" s="54" t="str">
        <f>D22</f>
        <v>A10</v>
      </c>
      <c r="R34" s="53" t="str">
        <f>D23</f>
        <v>A11</v>
      </c>
      <c r="S34" s="55" t="str">
        <f>D24</f>
        <v>A12</v>
      </c>
      <c r="T34" s="23"/>
      <c r="U34" s="23"/>
      <c r="V34" s="23"/>
      <c r="W34" s="23"/>
      <c r="X34" s="23"/>
      <c r="Y34" s="23"/>
      <c r="Z34" s="23"/>
      <c r="AA34" s="23"/>
      <c r="AB34" s="23"/>
    </row>
    <row r="35" spans="1:28" ht="14" x14ac:dyDescent="0.2">
      <c r="A35" s="23"/>
      <c r="B35" s="58">
        <v>23</v>
      </c>
      <c r="C35" s="59" t="s">
        <v>207</v>
      </c>
      <c r="D35" s="67" t="s">
        <v>231</v>
      </c>
      <c r="E35" s="34" t="s">
        <v>175</v>
      </c>
      <c r="F35" s="23"/>
      <c r="G35" s="52" t="s">
        <v>45</v>
      </c>
      <c r="H35" s="54" t="str">
        <f>D25</f>
        <v>A13</v>
      </c>
      <c r="I35" s="53" t="str">
        <f>D26</f>
        <v>A14</v>
      </c>
      <c r="J35" s="54" t="str">
        <f>D27</f>
        <v>A15</v>
      </c>
      <c r="K35" s="57" t="s">
        <v>190</v>
      </c>
      <c r="L35" s="57" t="s">
        <v>191</v>
      </c>
      <c r="M35" s="57" t="s">
        <v>192</v>
      </c>
      <c r="N35" s="57" t="s">
        <v>193</v>
      </c>
      <c r="O35" s="57" t="s">
        <v>58</v>
      </c>
      <c r="P35" s="54" t="str">
        <f>D28</f>
        <v>A16</v>
      </c>
      <c r="Q35" s="53" t="str">
        <f>D29</f>
        <v>A17</v>
      </c>
      <c r="R35" s="54" t="str">
        <f>D30</f>
        <v>A18</v>
      </c>
      <c r="S35" s="53" t="str">
        <f>D31</f>
        <v>A19</v>
      </c>
      <c r="T35" s="23"/>
      <c r="U35" s="23"/>
      <c r="V35" s="23"/>
      <c r="W35" s="23"/>
      <c r="X35" s="23"/>
      <c r="Y35" s="23"/>
      <c r="Z35" s="23"/>
      <c r="AA35" s="23"/>
      <c r="AB35" s="23"/>
    </row>
    <row r="36" spans="1:28" ht="14" x14ac:dyDescent="0.2">
      <c r="A36" s="23"/>
      <c r="B36" s="58">
        <v>24</v>
      </c>
      <c r="C36" s="59" t="s">
        <v>207</v>
      </c>
      <c r="D36" s="67" t="s">
        <v>232</v>
      </c>
      <c r="E36" s="34" t="s">
        <v>175</v>
      </c>
      <c r="F36" s="23"/>
      <c r="G36" s="52" t="s">
        <v>46</v>
      </c>
      <c r="H36" s="54" t="str">
        <f>D25</f>
        <v>A13</v>
      </c>
      <c r="I36" s="56" t="str">
        <f>D26</f>
        <v>A14</v>
      </c>
      <c r="J36" s="54" t="str">
        <f>D27</f>
        <v>A15</v>
      </c>
      <c r="K36" s="57" t="s">
        <v>190</v>
      </c>
      <c r="L36" s="57" t="s">
        <v>191</v>
      </c>
      <c r="M36" s="57" t="s">
        <v>192</v>
      </c>
      <c r="N36" s="57" t="s">
        <v>193</v>
      </c>
      <c r="O36" s="57" t="s">
        <v>58</v>
      </c>
      <c r="P36" s="54" t="str">
        <f>D28</f>
        <v>A16</v>
      </c>
      <c r="Q36" s="56" t="str">
        <f>D29</f>
        <v>A17</v>
      </c>
      <c r="R36" s="54" t="str">
        <f>D30</f>
        <v>A18</v>
      </c>
      <c r="S36" s="56" t="str">
        <f>D31</f>
        <v>A19</v>
      </c>
      <c r="T36" s="23"/>
      <c r="U36" s="23"/>
      <c r="V36" s="23"/>
      <c r="W36" s="23"/>
      <c r="X36" s="23"/>
      <c r="Y36" s="23"/>
      <c r="Z36" s="23"/>
      <c r="AA36" s="23"/>
      <c r="AB36" s="23"/>
    </row>
    <row r="37" spans="1:28" ht="14" x14ac:dyDescent="0.2">
      <c r="A37" s="23"/>
      <c r="B37" s="58">
        <v>25</v>
      </c>
      <c r="C37" s="59" t="s">
        <v>207</v>
      </c>
      <c r="D37" s="67" t="s">
        <v>233</v>
      </c>
      <c r="E37" s="34" t="s">
        <v>175</v>
      </c>
      <c r="F37" s="23"/>
      <c r="G37" s="52" t="s">
        <v>47</v>
      </c>
      <c r="H37" s="53" t="str">
        <f>D32</f>
        <v>A20</v>
      </c>
      <c r="I37" s="54" t="str">
        <f>D33</f>
        <v>B1</v>
      </c>
      <c r="J37" s="53" t="str">
        <f>D34</f>
        <v>B2</v>
      </c>
      <c r="K37" s="54" t="str">
        <f>D35</f>
        <v>B3</v>
      </c>
      <c r="L37" s="53" t="str">
        <f>D36</f>
        <v>B4</v>
      </c>
      <c r="M37" s="54" t="str">
        <f>D37</f>
        <v>B5</v>
      </c>
      <c r="N37" s="53" t="str">
        <f>D38</f>
        <v>B6</v>
      </c>
      <c r="O37" s="54" t="str">
        <f>D39</f>
        <v>B7</v>
      </c>
      <c r="P37" s="53" t="str">
        <f>D40</f>
        <v>B8</v>
      </c>
      <c r="Q37" s="54" t="str">
        <f>D41</f>
        <v>B9</v>
      </c>
      <c r="R37" s="53" t="str">
        <f>D42</f>
        <v>B10</v>
      </c>
      <c r="S37" s="54" t="str">
        <f>D43</f>
        <v>B11</v>
      </c>
      <c r="T37" s="23"/>
      <c r="U37" s="23"/>
      <c r="V37" s="23"/>
      <c r="W37" s="23"/>
      <c r="X37" s="23"/>
      <c r="Y37" s="23"/>
      <c r="Z37" s="23"/>
      <c r="AA37" s="23"/>
      <c r="AB37" s="23"/>
    </row>
    <row r="38" spans="1:28" ht="14" x14ac:dyDescent="0.2">
      <c r="A38" s="23"/>
      <c r="B38" s="58">
        <v>26</v>
      </c>
      <c r="C38" s="59" t="s">
        <v>207</v>
      </c>
      <c r="D38" s="67" t="s">
        <v>234</v>
      </c>
      <c r="E38" s="34" t="s">
        <v>175</v>
      </c>
      <c r="F38" s="23"/>
      <c r="G38" s="52" t="s">
        <v>48</v>
      </c>
      <c r="H38" s="56" t="str">
        <f>D32</f>
        <v>A20</v>
      </c>
      <c r="I38" s="54" t="str">
        <f>D33</f>
        <v>B1</v>
      </c>
      <c r="J38" s="56" t="str">
        <f>D34</f>
        <v>B2</v>
      </c>
      <c r="K38" s="54" t="str">
        <f>D35</f>
        <v>B3</v>
      </c>
      <c r="L38" s="56" t="str">
        <f>D36</f>
        <v>B4</v>
      </c>
      <c r="M38" s="54" t="str">
        <f>D37</f>
        <v>B5</v>
      </c>
      <c r="N38" s="56" t="str">
        <f>D38</f>
        <v>B6</v>
      </c>
      <c r="O38" s="54" t="str">
        <f>D39</f>
        <v>B7</v>
      </c>
      <c r="P38" s="56" t="str">
        <f>D40</f>
        <v>B8</v>
      </c>
      <c r="Q38" s="54" t="str">
        <f>D41</f>
        <v>B9</v>
      </c>
      <c r="R38" s="56" t="str">
        <f>D42</f>
        <v>B10</v>
      </c>
      <c r="S38" s="54" t="str">
        <f>D43</f>
        <v>B11</v>
      </c>
      <c r="T38" s="23"/>
      <c r="U38" s="23"/>
      <c r="V38" s="23"/>
      <c r="W38" s="23"/>
      <c r="X38" s="23"/>
      <c r="Y38" s="23"/>
      <c r="Z38" s="23"/>
      <c r="AA38" s="23"/>
      <c r="AB38" s="23"/>
    </row>
    <row r="39" spans="1:28" ht="14" x14ac:dyDescent="0.2">
      <c r="A39" s="23"/>
      <c r="B39" s="58">
        <v>27</v>
      </c>
      <c r="C39" s="59" t="s">
        <v>207</v>
      </c>
      <c r="D39" s="67" t="s">
        <v>235</v>
      </c>
      <c r="E39" s="34" t="s">
        <v>175</v>
      </c>
      <c r="F39" s="23"/>
      <c r="G39" s="52" t="s">
        <v>49</v>
      </c>
      <c r="H39" s="54" t="str">
        <f>D44</f>
        <v>B12</v>
      </c>
      <c r="I39" s="53" t="str">
        <f>D45</f>
        <v>B13</v>
      </c>
      <c r="J39" s="54" t="str">
        <f>D46</f>
        <v>B14</v>
      </c>
      <c r="K39" s="53" t="str">
        <f>D47</f>
        <v>B15</v>
      </c>
      <c r="L39" s="54" t="str">
        <f>D48</f>
        <v>B16</v>
      </c>
      <c r="M39" s="53" t="str">
        <f>D49</f>
        <v>B17</v>
      </c>
      <c r="N39" s="54" t="str">
        <f>D50</f>
        <v>B18</v>
      </c>
      <c r="O39" s="53" t="str">
        <f>D51</f>
        <v>B19</v>
      </c>
      <c r="P39" s="54" t="str">
        <f>D52</f>
        <v>B20</v>
      </c>
      <c r="Q39" s="53" t="str">
        <f>D53</f>
        <v>B2.13</v>
      </c>
      <c r="R39" s="54" t="str">
        <f>D54</f>
        <v>B2.16</v>
      </c>
      <c r="S39" s="53" t="str">
        <f>D55</f>
        <v>B2.17</v>
      </c>
      <c r="T39" s="23"/>
      <c r="U39" s="23"/>
      <c r="V39" s="23"/>
      <c r="W39" s="23"/>
      <c r="X39" s="23"/>
      <c r="Y39" s="23"/>
      <c r="Z39" s="23"/>
      <c r="AA39" s="23"/>
      <c r="AB39" s="23"/>
    </row>
    <row r="40" spans="1:28" ht="14" x14ac:dyDescent="0.2">
      <c r="A40" s="23"/>
      <c r="B40" s="58">
        <v>28</v>
      </c>
      <c r="C40" s="59" t="s">
        <v>207</v>
      </c>
      <c r="D40" s="67" t="s">
        <v>236</v>
      </c>
      <c r="E40" s="34" t="s">
        <v>175</v>
      </c>
      <c r="F40" s="23"/>
      <c r="G40" s="52" t="s">
        <v>50</v>
      </c>
      <c r="H40" s="54" t="str">
        <f>D44</f>
        <v>B12</v>
      </c>
      <c r="I40" s="56" t="str">
        <f>D45</f>
        <v>B13</v>
      </c>
      <c r="J40" s="54" t="str">
        <f>D46</f>
        <v>B14</v>
      </c>
      <c r="K40" s="56" t="str">
        <f>D47</f>
        <v>B15</v>
      </c>
      <c r="L40" s="54" t="str">
        <f>D48</f>
        <v>B16</v>
      </c>
      <c r="M40" s="56" t="str">
        <f>D49</f>
        <v>B17</v>
      </c>
      <c r="N40" s="54" t="str">
        <f>D50</f>
        <v>B18</v>
      </c>
      <c r="O40" s="56" t="str">
        <f>D51</f>
        <v>B19</v>
      </c>
      <c r="P40" s="54" t="str">
        <f>D52</f>
        <v>B20</v>
      </c>
      <c r="Q40" s="56" t="str">
        <f>D53</f>
        <v>B2.13</v>
      </c>
      <c r="R40" s="54" t="str">
        <f>D54</f>
        <v>B2.16</v>
      </c>
      <c r="S40" s="56" t="str">
        <f>D55</f>
        <v>B2.17</v>
      </c>
      <c r="T40" s="23"/>
      <c r="U40" s="23"/>
      <c r="V40" s="23"/>
      <c r="W40" s="23"/>
      <c r="X40" s="23"/>
      <c r="Y40" s="23"/>
      <c r="Z40" s="23"/>
      <c r="AA40" s="23"/>
      <c r="AB40" s="23"/>
    </row>
    <row r="41" spans="1:28" ht="14" x14ac:dyDescent="0.2">
      <c r="A41" s="23"/>
      <c r="B41" s="58">
        <v>29</v>
      </c>
      <c r="C41" s="59" t="s">
        <v>207</v>
      </c>
      <c r="D41" s="67" t="s">
        <v>242</v>
      </c>
      <c r="E41" s="34" t="s">
        <v>175</v>
      </c>
      <c r="F41" s="23"/>
      <c r="G41" s="23"/>
      <c r="H41" s="23"/>
      <c r="I41" s="23"/>
      <c r="J41" s="24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</row>
    <row r="42" spans="1:28" ht="14" x14ac:dyDescent="0.2">
      <c r="A42" s="23"/>
      <c r="B42" s="58">
        <v>30</v>
      </c>
      <c r="C42" s="59" t="s">
        <v>207</v>
      </c>
      <c r="D42" s="67" t="s">
        <v>243</v>
      </c>
      <c r="E42" s="34" t="s">
        <v>175</v>
      </c>
      <c r="F42" s="23"/>
      <c r="G42" s="23"/>
      <c r="H42" s="23"/>
      <c r="I42" s="23"/>
      <c r="J42" s="24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</row>
    <row r="43" spans="1:28" ht="14" x14ac:dyDescent="0.2">
      <c r="B43" s="58">
        <v>31</v>
      </c>
      <c r="C43" s="59" t="s">
        <v>207</v>
      </c>
      <c r="D43" s="67" t="s">
        <v>244</v>
      </c>
      <c r="E43" s="34" t="s">
        <v>175</v>
      </c>
    </row>
    <row r="44" spans="1:28" ht="14" x14ac:dyDescent="0.2">
      <c r="B44" s="58">
        <v>32</v>
      </c>
      <c r="C44" s="59" t="s">
        <v>207</v>
      </c>
      <c r="D44" s="67" t="s">
        <v>245</v>
      </c>
      <c r="E44" s="34" t="s">
        <v>175</v>
      </c>
    </row>
    <row r="45" spans="1:28" ht="14" x14ac:dyDescent="0.2">
      <c r="B45" s="58">
        <v>33</v>
      </c>
      <c r="C45" s="59" t="s">
        <v>207</v>
      </c>
      <c r="D45" s="67" t="s">
        <v>246</v>
      </c>
      <c r="E45" s="34" t="s">
        <v>175</v>
      </c>
      <c r="G45" s="71"/>
    </row>
    <row r="46" spans="1:28" ht="14" x14ac:dyDescent="0.2">
      <c r="B46" s="58">
        <v>34</v>
      </c>
      <c r="C46" s="59" t="s">
        <v>207</v>
      </c>
      <c r="D46" s="67" t="s">
        <v>247</v>
      </c>
      <c r="E46" s="34" t="s">
        <v>175</v>
      </c>
      <c r="G46" s="71"/>
    </row>
    <row r="47" spans="1:28" ht="14" x14ac:dyDescent="0.2">
      <c r="B47" s="58">
        <v>35</v>
      </c>
      <c r="C47" s="59" t="s">
        <v>207</v>
      </c>
      <c r="D47" s="67" t="s">
        <v>248</v>
      </c>
      <c r="E47" s="34" t="s">
        <v>175</v>
      </c>
      <c r="G47" s="71"/>
    </row>
    <row r="48" spans="1:28" ht="14" x14ac:dyDescent="0.2">
      <c r="B48" s="58">
        <v>36</v>
      </c>
      <c r="C48" s="59" t="s">
        <v>207</v>
      </c>
      <c r="D48" s="67" t="s">
        <v>249</v>
      </c>
      <c r="E48" s="34" t="s">
        <v>175</v>
      </c>
      <c r="G48" s="71"/>
      <c r="H48" s="70"/>
    </row>
    <row r="49" spans="2:8" ht="14" x14ac:dyDescent="0.2">
      <c r="B49" s="58">
        <v>37</v>
      </c>
      <c r="C49" s="59" t="s">
        <v>207</v>
      </c>
      <c r="D49" s="67" t="s">
        <v>250</v>
      </c>
      <c r="E49" s="34" t="s">
        <v>175</v>
      </c>
      <c r="G49" s="71"/>
      <c r="H49" s="70"/>
    </row>
    <row r="50" spans="2:8" ht="14" x14ac:dyDescent="0.2">
      <c r="B50" s="58">
        <v>38</v>
      </c>
      <c r="C50" s="59" t="s">
        <v>207</v>
      </c>
      <c r="D50" s="67" t="s">
        <v>251</v>
      </c>
      <c r="E50" s="34" t="s">
        <v>175</v>
      </c>
      <c r="G50" s="71"/>
      <c r="H50" s="70"/>
    </row>
    <row r="51" spans="2:8" ht="14" x14ac:dyDescent="0.2">
      <c r="B51" s="58">
        <v>39</v>
      </c>
      <c r="C51" s="59" t="s">
        <v>207</v>
      </c>
      <c r="D51" s="67" t="s">
        <v>253</v>
      </c>
      <c r="E51" s="34" t="s">
        <v>175</v>
      </c>
      <c r="G51" s="71"/>
      <c r="H51" s="70"/>
    </row>
    <row r="52" spans="2:8" ht="14" x14ac:dyDescent="0.2">
      <c r="B52" s="58">
        <v>40</v>
      </c>
      <c r="C52" s="59" t="s">
        <v>207</v>
      </c>
      <c r="D52" s="67" t="s">
        <v>254</v>
      </c>
      <c r="E52" s="34" t="s">
        <v>175</v>
      </c>
      <c r="G52" s="71"/>
      <c r="H52" s="70"/>
    </row>
    <row r="53" spans="2:8" ht="14" x14ac:dyDescent="0.2">
      <c r="B53" s="58">
        <v>41</v>
      </c>
      <c r="C53" s="59" t="s">
        <v>208</v>
      </c>
      <c r="D53" s="74" t="s">
        <v>252</v>
      </c>
      <c r="E53" s="34" t="s">
        <v>175</v>
      </c>
      <c r="G53" s="71"/>
    </row>
    <row r="54" spans="2:8" ht="14" x14ac:dyDescent="0.2">
      <c r="B54" s="62">
        <v>42</v>
      </c>
      <c r="C54" s="59" t="s">
        <v>208</v>
      </c>
      <c r="D54" s="74" t="s">
        <v>237</v>
      </c>
      <c r="E54" s="34" t="s">
        <v>175</v>
      </c>
      <c r="G54" s="71"/>
    </row>
    <row r="55" spans="2:8" ht="14" x14ac:dyDescent="0.2">
      <c r="B55" s="63">
        <v>43</v>
      </c>
      <c r="C55" s="63" t="s">
        <v>208</v>
      </c>
      <c r="D55" s="75" t="s">
        <v>238</v>
      </c>
      <c r="E55" s="64" t="s">
        <v>175</v>
      </c>
      <c r="G55" s="71"/>
    </row>
  </sheetData>
  <mergeCells count="30">
    <mergeCell ref="A1:M1"/>
    <mergeCell ref="A2:M2"/>
    <mergeCell ref="A3:W3"/>
    <mergeCell ref="A4:W4"/>
    <mergeCell ref="B6:C6"/>
    <mergeCell ref="D6:E6"/>
    <mergeCell ref="F6:AB6"/>
    <mergeCell ref="G26:H26"/>
    <mergeCell ref="I26:M26"/>
    <mergeCell ref="B7:C7"/>
    <mergeCell ref="D7:E7"/>
    <mergeCell ref="F7:AB7"/>
    <mergeCell ref="C8:E8"/>
    <mergeCell ref="C9:E9"/>
    <mergeCell ref="H9:I9"/>
    <mergeCell ref="J9:K9"/>
    <mergeCell ref="C10:E10"/>
    <mergeCell ref="H10:J10"/>
    <mergeCell ref="C11:E11"/>
    <mergeCell ref="H11:J11"/>
    <mergeCell ref="H12:J12"/>
    <mergeCell ref="G29:H29"/>
    <mergeCell ref="I29:M29"/>
    <mergeCell ref="N29:O29"/>
    <mergeCell ref="G27:H27"/>
    <mergeCell ref="I27:M27"/>
    <mergeCell ref="N27:O27"/>
    <mergeCell ref="G28:H28"/>
    <mergeCell ref="I28:M28"/>
    <mergeCell ref="N28:O28"/>
  </mergeCells>
  <conditionalFormatting sqref="B14:B54 D33:D52">
    <cfRule type="expression" dxfId="24" priority="10">
      <formula>#REF!="96-well"</formula>
    </cfRule>
  </conditionalFormatting>
  <conditionalFormatting sqref="B55">
    <cfRule type="expression" dxfId="23" priority="7">
      <formula>#REF!="96-well"</formula>
    </cfRule>
  </conditionalFormatting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86B70-A02F-0D4F-B580-36A9BF345FD4}">
  <dimension ref="A1:AB56"/>
  <sheetViews>
    <sheetView workbookViewId="0">
      <selection activeCell="E29" sqref="E29"/>
    </sheetView>
  </sheetViews>
  <sheetFormatPr baseColWidth="10" defaultColWidth="8.83203125" defaultRowHeight="13" x14ac:dyDescent="0.15"/>
  <cols>
    <col min="1" max="3" width="8.83203125" style="83"/>
    <col min="4" max="4" width="11" style="85" customWidth="1"/>
    <col min="5" max="5" width="17.33203125" style="84" bestFit="1" customWidth="1"/>
    <col min="6" max="16384" width="8.83203125" style="83"/>
  </cols>
  <sheetData>
    <row r="1" spans="1:28" ht="24" x14ac:dyDescent="0.3">
      <c r="A1" s="186" t="s">
        <v>189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</row>
    <row r="2" spans="1:28" ht="19" x14ac:dyDescent="0.25">
      <c r="A2" s="188" t="s">
        <v>141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</row>
    <row r="3" spans="1:28" ht="14" x14ac:dyDescent="0.2">
      <c r="A3" s="189" t="s">
        <v>142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</row>
    <row r="4" spans="1:28" ht="14" x14ac:dyDescent="0.2">
      <c r="A4" s="189" t="s">
        <v>143</v>
      </c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</row>
    <row r="5" spans="1:28" x14ac:dyDescent="0.15">
      <c r="J5" s="96"/>
    </row>
    <row r="6" spans="1:28" ht="14" x14ac:dyDescent="0.2">
      <c r="A6" s="117">
        <v>1</v>
      </c>
      <c r="B6" s="190" t="s">
        <v>144</v>
      </c>
      <c r="C6" s="191"/>
      <c r="D6" s="192" t="s">
        <v>310</v>
      </c>
      <c r="E6" s="191"/>
      <c r="F6" s="189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  <c r="AA6" s="187"/>
      <c r="AB6" s="187"/>
    </row>
    <row r="7" spans="1:28" ht="14" x14ac:dyDescent="0.2">
      <c r="A7" s="117">
        <v>2</v>
      </c>
      <c r="B7" s="190" t="s">
        <v>145</v>
      </c>
      <c r="C7" s="191"/>
      <c r="D7" s="192" t="s">
        <v>309</v>
      </c>
      <c r="E7" s="191"/>
      <c r="F7" s="189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</row>
    <row r="8" spans="1:28" ht="14" x14ac:dyDescent="0.2">
      <c r="A8" s="117">
        <v>3</v>
      </c>
      <c r="B8" s="132" t="s">
        <v>146</v>
      </c>
      <c r="C8" s="195" t="s">
        <v>308</v>
      </c>
      <c r="D8" s="196"/>
      <c r="E8" s="197"/>
      <c r="J8" s="96"/>
    </row>
    <row r="9" spans="1:28" ht="14" x14ac:dyDescent="0.2">
      <c r="A9" s="117">
        <v>4</v>
      </c>
      <c r="B9" s="132" t="s">
        <v>39</v>
      </c>
      <c r="C9" s="198">
        <v>43516</v>
      </c>
      <c r="D9" s="196"/>
      <c r="E9" s="197"/>
      <c r="H9" s="190" t="s">
        <v>147</v>
      </c>
      <c r="I9" s="191"/>
      <c r="J9" s="192" t="s">
        <v>148</v>
      </c>
      <c r="K9" s="191"/>
    </row>
    <row r="10" spans="1:28" ht="14" x14ac:dyDescent="0.2">
      <c r="A10" s="117"/>
      <c r="B10" s="132" t="s">
        <v>149</v>
      </c>
      <c r="C10" s="199" t="s">
        <v>307</v>
      </c>
      <c r="D10" s="196"/>
      <c r="E10" s="197"/>
      <c r="F10" s="117"/>
      <c r="H10" s="200" t="s">
        <v>150</v>
      </c>
      <c r="I10" s="201"/>
      <c r="J10" s="191"/>
      <c r="K10" s="118">
        <v>43</v>
      </c>
      <c r="L10" s="133" t="s">
        <v>151</v>
      </c>
    </row>
    <row r="11" spans="1:28" ht="14" x14ac:dyDescent="0.2">
      <c r="B11" s="132" t="s">
        <v>152</v>
      </c>
      <c r="C11" s="202"/>
      <c r="D11" s="187"/>
      <c r="E11" s="197"/>
      <c r="H11" s="190" t="s">
        <v>153</v>
      </c>
      <c r="I11" s="201"/>
      <c r="J11" s="191"/>
      <c r="K11" s="118">
        <v>96</v>
      </c>
    </row>
    <row r="12" spans="1:28" ht="14" x14ac:dyDescent="0.2">
      <c r="B12" s="130" t="s">
        <v>154</v>
      </c>
      <c r="C12" s="129" t="s">
        <v>194</v>
      </c>
      <c r="D12" s="128" t="s">
        <v>195</v>
      </c>
      <c r="E12" s="127" t="s">
        <v>306</v>
      </c>
      <c r="G12" s="117">
        <v>6</v>
      </c>
      <c r="H12" s="200" t="s">
        <v>156</v>
      </c>
      <c r="I12" s="201"/>
      <c r="J12" s="201"/>
      <c r="K12" s="119">
        <v>10</v>
      </c>
    </row>
    <row r="13" spans="1:28" ht="14" x14ac:dyDescent="0.2">
      <c r="A13" s="117">
        <v>5</v>
      </c>
      <c r="B13" s="95">
        <v>1</v>
      </c>
      <c r="C13" s="93"/>
      <c r="D13" s="126" t="s">
        <v>305</v>
      </c>
      <c r="E13" s="92" t="s">
        <v>297</v>
      </c>
      <c r="H13" s="122" t="s">
        <v>157</v>
      </c>
      <c r="I13" s="125"/>
      <c r="J13" s="124"/>
      <c r="K13" s="115">
        <v>20</v>
      </c>
      <c r="L13" s="123"/>
    </row>
    <row r="14" spans="1:28" ht="14" x14ac:dyDescent="0.2">
      <c r="A14" s="117"/>
      <c r="B14" s="95">
        <v>2</v>
      </c>
      <c r="C14" s="93"/>
      <c r="D14" s="89" t="s">
        <v>304</v>
      </c>
      <c r="E14" s="92" t="s">
        <v>297</v>
      </c>
      <c r="J14" s="96"/>
    </row>
    <row r="15" spans="1:28" ht="14" x14ac:dyDescent="0.2">
      <c r="B15" s="95">
        <v>3</v>
      </c>
      <c r="C15" s="93"/>
      <c r="D15" s="89" t="s">
        <v>303</v>
      </c>
      <c r="E15" s="92" t="s">
        <v>297</v>
      </c>
      <c r="H15" s="122" t="s">
        <v>158</v>
      </c>
      <c r="I15" s="122" t="s">
        <v>159</v>
      </c>
      <c r="J15" s="122" t="s">
        <v>160</v>
      </c>
      <c r="K15" s="122" t="s">
        <v>161</v>
      </c>
      <c r="L15" s="122" t="s">
        <v>162</v>
      </c>
      <c r="M15" s="121" t="str">
        <f>CONCATENATE("x",K11*((K12/100)+1))</f>
        <v>x105.6</v>
      </c>
      <c r="N15" s="120">
        <v>0.05</v>
      </c>
    </row>
    <row r="16" spans="1:28" ht="14" x14ac:dyDescent="0.2">
      <c r="B16" s="95">
        <v>4</v>
      </c>
      <c r="C16" s="93"/>
      <c r="D16" s="89" t="s">
        <v>302</v>
      </c>
      <c r="E16" s="92" t="s">
        <v>297</v>
      </c>
      <c r="F16" s="117"/>
      <c r="G16" s="117">
        <v>7</v>
      </c>
      <c r="H16" s="115" t="s">
        <v>10</v>
      </c>
      <c r="I16" s="115" t="s">
        <v>163</v>
      </c>
      <c r="J16" s="119">
        <v>1</v>
      </c>
      <c r="K16" s="115" t="s">
        <v>164</v>
      </c>
      <c r="L16" s="115">
        <v>12.5</v>
      </c>
      <c r="M16" s="118">
        <f t="shared" ref="M16:M21" si="0">L16*$K$11*(($K$12/100)+1)</f>
        <v>1320</v>
      </c>
      <c r="N16" s="115">
        <v>1250</v>
      </c>
    </row>
    <row r="17" spans="2:19" ht="14" x14ac:dyDescent="0.2">
      <c r="B17" s="95">
        <v>5</v>
      </c>
      <c r="C17" s="93"/>
      <c r="D17" s="89" t="s">
        <v>305</v>
      </c>
      <c r="E17" s="92" t="s">
        <v>294</v>
      </c>
      <c r="F17" s="117"/>
      <c r="G17" s="117">
        <v>8</v>
      </c>
      <c r="H17" s="115" t="s">
        <v>165</v>
      </c>
      <c r="I17" s="115" t="s">
        <v>166</v>
      </c>
      <c r="J17" s="119">
        <v>1</v>
      </c>
      <c r="K17" s="115" t="s">
        <v>167</v>
      </c>
      <c r="L17" s="115">
        <v>1.25</v>
      </c>
      <c r="M17" s="118">
        <f t="shared" si="0"/>
        <v>132</v>
      </c>
      <c r="N17" s="115">
        <v>125</v>
      </c>
    </row>
    <row r="18" spans="2:19" ht="14" x14ac:dyDescent="0.2">
      <c r="B18" s="95">
        <v>6</v>
      </c>
      <c r="C18" s="93"/>
      <c r="D18" s="89" t="s">
        <v>304</v>
      </c>
      <c r="E18" s="92" t="s">
        <v>294</v>
      </c>
      <c r="F18" s="117"/>
      <c r="G18" s="117">
        <v>9</v>
      </c>
      <c r="H18" s="115" t="s">
        <v>168</v>
      </c>
      <c r="I18" s="115" t="s">
        <v>166</v>
      </c>
      <c r="J18" s="119">
        <v>1</v>
      </c>
      <c r="K18" s="115" t="s">
        <v>167</v>
      </c>
      <c r="L18" s="115">
        <v>1.25</v>
      </c>
      <c r="M18" s="118">
        <f t="shared" si="0"/>
        <v>132</v>
      </c>
      <c r="N18" s="115">
        <v>125</v>
      </c>
    </row>
    <row r="19" spans="2:19" ht="14" x14ac:dyDescent="0.2">
      <c r="B19" s="95">
        <v>7</v>
      </c>
      <c r="C19" s="93"/>
      <c r="D19" s="89" t="s">
        <v>303</v>
      </c>
      <c r="E19" s="92" t="s">
        <v>294</v>
      </c>
      <c r="F19" s="117"/>
      <c r="G19" s="117">
        <v>10</v>
      </c>
      <c r="H19" s="115" t="s">
        <v>169</v>
      </c>
      <c r="I19" s="115" t="s">
        <v>170</v>
      </c>
      <c r="J19" s="119">
        <v>1</v>
      </c>
      <c r="K19" s="115" t="s">
        <v>171</v>
      </c>
      <c r="L19" s="115">
        <v>6.25E-2</v>
      </c>
      <c r="M19" s="118">
        <f t="shared" si="0"/>
        <v>6.6000000000000005</v>
      </c>
      <c r="N19" s="115">
        <v>6.25</v>
      </c>
    </row>
    <row r="20" spans="2:19" ht="14" x14ac:dyDescent="0.2">
      <c r="B20" s="95">
        <v>8</v>
      </c>
      <c r="C20" s="93"/>
      <c r="D20" s="89" t="s">
        <v>302</v>
      </c>
      <c r="E20" s="92" t="s">
        <v>294</v>
      </c>
      <c r="F20" s="117"/>
      <c r="G20" s="117">
        <v>11</v>
      </c>
      <c r="H20" s="116" t="s">
        <v>172</v>
      </c>
      <c r="I20" s="116"/>
      <c r="J20" s="119">
        <v>1</v>
      </c>
      <c r="K20" s="116" t="s">
        <v>173</v>
      </c>
      <c r="L20" s="115">
        <v>4.74</v>
      </c>
      <c r="M20" s="118">
        <f t="shared" si="0"/>
        <v>500.54400000000004</v>
      </c>
      <c r="N20" s="115">
        <v>474</v>
      </c>
    </row>
    <row r="21" spans="2:19" ht="14" x14ac:dyDescent="0.2">
      <c r="B21" s="95">
        <v>9</v>
      </c>
      <c r="C21" s="93"/>
      <c r="D21" s="89" t="s">
        <v>305</v>
      </c>
      <c r="E21" s="92" t="s">
        <v>289</v>
      </c>
      <c r="H21" s="116" t="s">
        <v>38</v>
      </c>
      <c r="I21" s="116"/>
      <c r="J21" s="115"/>
      <c r="K21" s="116"/>
      <c r="L21" s="115">
        <v>0.2</v>
      </c>
      <c r="M21" s="118">
        <f t="shared" si="0"/>
        <v>21.120000000000005</v>
      </c>
      <c r="N21" s="115">
        <v>20</v>
      </c>
    </row>
    <row r="22" spans="2:19" ht="14" x14ac:dyDescent="0.2">
      <c r="B22" s="95">
        <v>10</v>
      </c>
      <c r="C22" s="93"/>
      <c r="D22" s="89" t="s">
        <v>304</v>
      </c>
      <c r="E22" s="92" t="s">
        <v>289</v>
      </c>
      <c r="F22" s="117"/>
      <c r="G22" s="117">
        <v>12</v>
      </c>
      <c r="H22" s="116" t="s">
        <v>174</v>
      </c>
      <c r="I22" s="116"/>
      <c r="J22" s="115"/>
      <c r="K22" s="116"/>
      <c r="L22" s="115">
        <v>5</v>
      </c>
      <c r="M22" s="115" t="s">
        <v>173</v>
      </c>
      <c r="N22" s="115" t="s">
        <v>173</v>
      </c>
    </row>
    <row r="23" spans="2:19" ht="14" x14ac:dyDescent="0.2">
      <c r="B23" s="95">
        <v>11</v>
      </c>
      <c r="C23" s="93"/>
      <c r="D23" s="89" t="s">
        <v>303</v>
      </c>
      <c r="E23" s="92" t="s">
        <v>289</v>
      </c>
      <c r="H23" s="114" t="s">
        <v>16</v>
      </c>
      <c r="I23" s="112"/>
      <c r="J23" s="113"/>
      <c r="K23" s="112"/>
      <c r="L23" s="112"/>
      <c r="M23" s="111">
        <f>SUM(M16:M22)</f>
        <v>2112.2639999999997</v>
      </c>
      <c r="N23" s="110" t="s">
        <v>176</v>
      </c>
    </row>
    <row r="24" spans="2:19" ht="14" x14ac:dyDescent="0.2">
      <c r="B24" s="95">
        <v>12</v>
      </c>
      <c r="C24" s="93"/>
      <c r="D24" s="89" t="s">
        <v>302</v>
      </c>
      <c r="E24" s="92" t="s">
        <v>289</v>
      </c>
      <c r="H24" s="109"/>
      <c r="J24" s="96"/>
      <c r="M24" s="108"/>
    </row>
    <row r="25" spans="2:19" ht="14" x14ac:dyDescent="0.2">
      <c r="B25" s="95">
        <v>13</v>
      </c>
      <c r="C25" s="93"/>
      <c r="D25" s="89" t="s">
        <v>301</v>
      </c>
      <c r="E25" s="92" t="s">
        <v>297</v>
      </c>
      <c r="J25" s="96"/>
    </row>
    <row r="26" spans="2:19" ht="17" x14ac:dyDescent="0.25">
      <c r="B26" s="95">
        <v>14</v>
      </c>
      <c r="C26" s="93"/>
      <c r="D26" s="89" t="s">
        <v>300</v>
      </c>
      <c r="E26" s="92" t="s">
        <v>297</v>
      </c>
      <c r="G26" s="189" t="s">
        <v>177</v>
      </c>
      <c r="H26" s="189"/>
      <c r="I26" s="193" t="s">
        <v>178</v>
      </c>
      <c r="J26" s="194"/>
      <c r="K26" s="194"/>
      <c r="L26" s="194"/>
      <c r="M26" s="194"/>
      <c r="N26" s="107" t="s">
        <v>179</v>
      </c>
      <c r="O26" s="106"/>
    </row>
    <row r="27" spans="2:19" ht="14" x14ac:dyDescent="0.2">
      <c r="B27" s="95">
        <v>15</v>
      </c>
      <c r="C27" s="93"/>
      <c r="D27" s="89" t="s">
        <v>299</v>
      </c>
      <c r="E27" s="92" t="s">
        <v>297</v>
      </c>
      <c r="G27" s="189" t="s">
        <v>12</v>
      </c>
      <c r="H27" s="189"/>
      <c r="I27" s="193" t="s">
        <v>180</v>
      </c>
      <c r="J27" s="194"/>
      <c r="K27" s="194"/>
      <c r="L27" s="194"/>
      <c r="M27" s="194"/>
      <c r="N27" s="203" t="s">
        <v>181</v>
      </c>
      <c r="O27" s="203"/>
      <c r="P27" s="104" t="str">
        <f>IF(D7="MCP","VIC","FAM")</f>
        <v>FAM</v>
      </c>
    </row>
    <row r="28" spans="2:19" ht="14" x14ac:dyDescent="0.2">
      <c r="B28" s="95">
        <v>16</v>
      </c>
      <c r="C28" s="93"/>
      <c r="D28" s="89" t="s">
        <v>298</v>
      </c>
      <c r="E28" s="92" t="s">
        <v>297</v>
      </c>
      <c r="G28" s="189" t="s">
        <v>182</v>
      </c>
      <c r="H28" s="189"/>
      <c r="I28" s="193" t="s">
        <v>183</v>
      </c>
      <c r="J28" s="194"/>
      <c r="K28" s="194"/>
      <c r="L28" s="194"/>
      <c r="M28" s="194"/>
      <c r="N28" s="203" t="s">
        <v>184</v>
      </c>
      <c r="O28" s="203"/>
      <c r="P28" s="104" t="s">
        <v>185</v>
      </c>
    </row>
    <row r="29" spans="2:19" ht="16" x14ac:dyDescent="0.2">
      <c r="B29" s="95">
        <v>17</v>
      </c>
      <c r="C29" s="93"/>
      <c r="D29" s="89" t="s">
        <v>301</v>
      </c>
      <c r="E29" s="92" t="s">
        <v>294</v>
      </c>
      <c r="G29" s="189" t="s">
        <v>186</v>
      </c>
      <c r="H29" s="189"/>
      <c r="I29" s="193" t="s">
        <v>187</v>
      </c>
      <c r="J29" s="194"/>
      <c r="K29" s="194"/>
      <c r="L29" s="194"/>
      <c r="M29" s="194"/>
      <c r="N29" s="203" t="s">
        <v>188</v>
      </c>
      <c r="O29" s="203"/>
      <c r="P29" s="104" t="str">
        <f>IF(D7="MCP","TTA TAG TAG CCT RTG CGC TTG GCC","CAC TGG TTT GCT CAG GGA TA")</f>
        <v>CAC TGG TTT GCT CAG GGA TA</v>
      </c>
      <c r="S29" s="103"/>
    </row>
    <row r="30" spans="2:19" ht="14" x14ac:dyDescent="0.2">
      <c r="B30" s="95">
        <v>18</v>
      </c>
      <c r="C30" s="93"/>
      <c r="D30" s="89" t="s">
        <v>300</v>
      </c>
      <c r="E30" s="92" t="s">
        <v>294</v>
      </c>
      <c r="J30" s="96"/>
    </row>
    <row r="31" spans="2:19" ht="14" x14ac:dyDescent="0.2">
      <c r="B31" s="95">
        <v>19</v>
      </c>
      <c r="C31" s="93"/>
      <c r="D31" s="89" t="s">
        <v>299</v>
      </c>
      <c r="E31" s="92" t="s">
        <v>294</v>
      </c>
      <c r="J31" s="96"/>
    </row>
    <row r="32" spans="2:19" ht="14" x14ac:dyDescent="0.2">
      <c r="B32" s="95">
        <v>20</v>
      </c>
      <c r="C32" s="93"/>
      <c r="D32" s="89" t="s">
        <v>298</v>
      </c>
      <c r="E32" s="92" t="s">
        <v>294</v>
      </c>
      <c r="H32" s="99">
        <v>1</v>
      </c>
      <c r="I32" s="99">
        <v>2</v>
      </c>
      <c r="J32" s="99">
        <v>3</v>
      </c>
      <c r="K32" s="99">
        <v>4</v>
      </c>
      <c r="L32" s="99">
        <v>5</v>
      </c>
      <c r="M32" s="99">
        <v>6</v>
      </c>
      <c r="N32" s="99">
        <v>7</v>
      </c>
      <c r="O32" s="99">
        <v>8</v>
      </c>
      <c r="P32" s="99">
        <v>9</v>
      </c>
      <c r="Q32" s="99">
        <v>10</v>
      </c>
      <c r="R32" s="99">
        <v>11</v>
      </c>
      <c r="S32" s="99">
        <v>12</v>
      </c>
    </row>
    <row r="33" spans="2:21" ht="14" x14ac:dyDescent="0.2">
      <c r="B33" s="95">
        <v>21</v>
      </c>
      <c r="C33" s="93"/>
      <c r="D33" s="89" t="s">
        <v>301</v>
      </c>
      <c r="E33" s="92" t="s">
        <v>289</v>
      </c>
      <c r="G33" s="99" t="s">
        <v>43</v>
      </c>
      <c r="H33" s="100" t="str">
        <f>D13</f>
        <v>EMA-100-R1</v>
      </c>
      <c r="I33" s="98" t="str">
        <f>D14</f>
        <v>WS-100-R1</v>
      </c>
      <c r="J33" s="100" t="str">
        <f>D15</f>
        <v>EMA-100-R2</v>
      </c>
      <c r="K33" s="102" t="str">
        <f>D16</f>
        <v>WS-100-R2</v>
      </c>
      <c r="L33" s="100" t="str">
        <f>D17</f>
        <v>EMA-100-R1</v>
      </c>
      <c r="M33" s="98" t="str">
        <f>D18</f>
        <v>WS-100-R1</v>
      </c>
      <c r="N33" s="100" t="str">
        <f>D19</f>
        <v>EMA-100-R2</v>
      </c>
      <c r="O33" s="102" t="str">
        <f>D20</f>
        <v>WS-100-R2</v>
      </c>
      <c r="P33" s="100" t="str">
        <f>D21</f>
        <v>EMA-100-R1</v>
      </c>
      <c r="Q33" s="98" t="str">
        <f>D22</f>
        <v>WS-100-R1</v>
      </c>
      <c r="R33" s="100" t="str">
        <f>D23</f>
        <v>EMA-100-R2</v>
      </c>
      <c r="S33" s="102" t="str">
        <f>D24</f>
        <v>WS-100-R2</v>
      </c>
      <c r="U33" s="102"/>
    </row>
    <row r="34" spans="2:21" ht="14" x14ac:dyDescent="0.2">
      <c r="B34" s="95">
        <v>22</v>
      </c>
      <c r="C34" s="93"/>
      <c r="D34" s="89" t="s">
        <v>300</v>
      </c>
      <c r="E34" s="92" t="s">
        <v>289</v>
      </c>
      <c r="G34" s="99" t="s">
        <v>44</v>
      </c>
      <c r="H34" s="100" t="str">
        <f>D13</f>
        <v>EMA-100-R1</v>
      </c>
      <c r="I34" s="98" t="str">
        <f>D14</f>
        <v>WS-100-R1</v>
      </c>
      <c r="J34" s="97" t="str">
        <f>D15</f>
        <v>EMA-100-R2</v>
      </c>
      <c r="K34" s="102" t="str">
        <f>D16</f>
        <v>WS-100-R2</v>
      </c>
      <c r="L34" s="100" t="str">
        <f>D17</f>
        <v>EMA-100-R1</v>
      </c>
      <c r="M34" s="98" t="str">
        <f>D18</f>
        <v>WS-100-R1</v>
      </c>
      <c r="N34" s="100" t="str">
        <f>D19</f>
        <v>EMA-100-R2</v>
      </c>
      <c r="O34" s="102" t="str">
        <f>D20</f>
        <v>WS-100-R2</v>
      </c>
      <c r="P34" s="100" t="str">
        <f>D21</f>
        <v>EMA-100-R1</v>
      </c>
      <c r="Q34" s="98" t="str">
        <f>D22</f>
        <v>WS-100-R1</v>
      </c>
      <c r="R34" s="100" t="str">
        <f>D23</f>
        <v>EMA-100-R2</v>
      </c>
      <c r="S34" s="102" t="str">
        <f>D24</f>
        <v>WS-100-R2</v>
      </c>
    </row>
    <row r="35" spans="2:21" ht="14" x14ac:dyDescent="0.2">
      <c r="B35" s="95">
        <v>23</v>
      </c>
      <c r="C35" s="93"/>
      <c r="D35" s="89" t="s">
        <v>299</v>
      </c>
      <c r="E35" s="92" t="s">
        <v>289</v>
      </c>
      <c r="G35" s="99" t="s">
        <v>45</v>
      </c>
      <c r="H35" s="98" t="str">
        <f>D25</f>
        <v>EMA-1-R1</v>
      </c>
      <c r="I35" s="100" t="str">
        <f>D26</f>
        <v>WS-1-R1</v>
      </c>
      <c r="J35" s="98" t="str">
        <f>D27</f>
        <v>EMA-1-R2</v>
      </c>
      <c r="K35" s="101" t="s">
        <v>190</v>
      </c>
      <c r="L35" s="101" t="s">
        <v>191</v>
      </c>
      <c r="M35" s="101" t="s">
        <v>192</v>
      </c>
      <c r="N35" s="101" t="s">
        <v>193</v>
      </c>
      <c r="O35" s="101" t="s">
        <v>58</v>
      </c>
      <c r="P35" s="98" t="str">
        <f>D28</f>
        <v>WS-1-R2</v>
      </c>
      <c r="Q35" s="100" t="str">
        <f>D29</f>
        <v>EMA-1-R1</v>
      </c>
      <c r="R35" s="98" t="str">
        <f>D30</f>
        <v>WS-1-R1</v>
      </c>
      <c r="S35" s="100" t="str">
        <f>D31</f>
        <v>EMA-1-R2</v>
      </c>
    </row>
    <row r="36" spans="2:21" ht="14" x14ac:dyDescent="0.2">
      <c r="B36" s="95">
        <v>24</v>
      </c>
      <c r="C36" s="93"/>
      <c r="D36" s="89" t="s">
        <v>298</v>
      </c>
      <c r="E36" s="92" t="s">
        <v>289</v>
      </c>
      <c r="G36" s="99" t="s">
        <v>46</v>
      </c>
      <c r="H36" s="98" t="str">
        <f>D25</f>
        <v>EMA-1-R1</v>
      </c>
      <c r="I36" s="97" t="str">
        <f>D26</f>
        <v>WS-1-R1</v>
      </c>
      <c r="J36" s="98" t="str">
        <f>D27</f>
        <v>EMA-1-R2</v>
      </c>
      <c r="K36" s="101" t="s">
        <v>190</v>
      </c>
      <c r="L36" s="101" t="s">
        <v>191</v>
      </c>
      <c r="M36" s="101" t="s">
        <v>192</v>
      </c>
      <c r="N36" s="101" t="s">
        <v>193</v>
      </c>
      <c r="O36" s="101" t="s">
        <v>58</v>
      </c>
      <c r="P36" s="98" t="str">
        <f>D28</f>
        <v>WS-1-R2</v>
      </c>
      <c r="Q36" s="97" t="str">
        <f>D29</f>
        <v>EMA-1-R1</v>
      </c>
      <c r="R36" s="98" t="str">
        <f>D30</f>
        <v>WS-1-R1</v>
      </c>
      <c r="S36" s="97" t="str">
        <f>D31</f>
        <v>EMA-1-R2</v>
      </c>
    </row>
    <row r="37" spans="2:21" ht="14" x14ac:dyDescent="0.2">
      <c r="B37" s="95">
        <v>25</v>
      </c>
      <c r="C37" s="93"/>
      <c r="D37" s="89" t="s">
        <v>293</v>
      </c>
      <c r="E37" s="92" t="s">
        <v>297</v>
      </c>
      <c r="G37" s="99" t="s">
        <v>47</v>
      </c>
      <c r="H37" s="100" t="str">
        <f>D32</f>
        <v>WS-1-R2</v>
      </c>
      <c r="I37" s="98" t="str">
        <f>D33</f>
        <v>EMA-1-R1</v>
      </c>
      <c r="J37" s="100" t="str">
        <f>D34</f>
        <v>WS-1-R1</v>
      </c>
      <c r="K37" s="98" t="str">
        <f>D35</f>
        <v>EMA-1-R2</v>
      </c>
      <c r="L37" s="100" t="str">
        <f>D36</f>
        <v>WS-1-R2</v>
      </c>
      <c r="M37" s="98" t="str">
        <f>D37</f>
        <v>EMA-0.1-R1</v>
      </c>
      <c r="N37" s="100" t="str">
        <f>D38</f>
        <v>WS-0.1-R1</v>
      </c>
      <c r="O37" s="98" t="str">
        <f>D39</f>
        <v>EMA-0.1-R2</v>
      </c>
      <c r="P37" s="100" t="str">
        <f>D40</f>
        <v>WS-0.1-R2</v>
      </c>
      <c r="Q37" s="98" t="str">
        <f>D41</f>
        <v>EMA-0.1-R1</v>
      </c>
      <c r="R37" s="100" t="str">
        <f>D42</f>
        <v>WS-0.1-R1</v>
      </c>
      <c r="S37" s="98" t="str">
        <f>D43</f>
        <v>EMA-0.1-R2</v>
      </c>
    </row>
    <row r="38" spans="2:21" ht="14" x14ac:dyDescent="0.2">
      <c r="B38" s="95">
        <v>26</v>
      </c>
      <c r="C38" s="93"/>
      <c r="D38" s="89" t="s">
        <v>292</v>
      </c>
      <c r="E38" s="92" t="s">
        <v>297</v>
      </c>
      <c r="G38" s="99" t="s">
        <v>48</v>
      </c>
      <c r="H38" s="97" t="str">
        <f>D32</f>
        <v>WS-1-R2</v>
      </c>
      <c r="I38" s="98" t="str">
        <f>D33</f>
        <v>EMA-1-R1</v>
      </c>
      <c r="J38" s="97" t="str">
        <f>D34</f>
        <v>WS-1-R1</v>
      </c>
      <c r="K38" s="98" t="str">
        <f>D35</f>
        <v>EMA-1-R2</v>
      </c>
      <c r="L38" s="97" t="str">
        <f>D36</f>
        <v>WS-1-R2</v>
      </c>
      <c r="M38" s="98" t="str">
        <f>D37</f>
        <v>EMA-0.1-R1</v>
      </c>
      <c r="N38" s="97" t="str">
        <f>D38</f>
        <v>WS-0.1-R1</v>
      </c>
      <c r="O38" s="98" t="str">
        <f>D39</f>
        <v>EMA-0.1-R2</v>
      </c>
      <c r="P38" s="97" t="str">
        <f>D40</f>
        <v>WS-0.1-R2</v>
      </c>
      <c r="Q38" s="98" t="str">
        <f>D41</f>
        <v>EMA-0.1-R1</v>
      </c>
      <c r="R38" s="97" t="str">
        <f>D42</f>
        <v>WS-0.1-R1</v>
      </c>
      <c r="S38" s="98" t="str">
        <f>D43</f>
        <v>EMA-0.1-R2</v>
      </c>
    </row>
    <row r="39" spans="2:21" ht="14" x14ac:dyDescent="0.2">
      <c r="B39" s="95">
        <v>27</v>
      </c>
      <c r="C39" s="93"/>
      <c r="D39" s="89" t="s">
        <v>291</v>
      </c>
      <c r="E39" s="92" t="s">
        <v>297</v>
      </c>
      <c r="G39" s="99" t="s">
        <v>49</v>
      </c>
      <c r="H39" s="98" t="str">
        <f>D44</f>
        <v>WS-0.1-R2</v>
      </c>
      <c r="I39" s="100" t="str">
        <f>D45</f>
        <v>EMA-0.1-R3</v>
      </c>
      <c r="J39" s="98" t="str">
        <f>D46</f>
        <v>WS-0.1-R3</v>
      </c>
      <c r="K39" s="100" t="str">
        <f>D47</f>
        <v>EMA-0.1-R1</v>
      </c>
      <c r="L39" s="98" t="str">
        <f>D48</f>
        <v>WS-0.1-R1</v>
      </c>
      <c r="M39" s="100" t="str">
        <f>D49</f>
        <v>EMA-0.1-R2</v>
      </c>
      <c r="N39" s="98" t="str">
        <f>D50</f>
        <v>WS-0.1-R2</v>
      </c>
      <c r="O39" s="100" t="str">
        <f>D51</f>
        <v>B2.17</v>
      </c>
      <c r="P39" s="98" t="str">
        <f>D52</f>
        <v>B2.18</v>
      </c>
      <c r="Q39" s="100" t="str">
        <f>D53</f>
        <v>B2.19</v>
      </c>
      <c r="R39" s="98" t="str">
        <f>D54</f>
        <v>B2.20</v>
      </c>
      <c r="S39" s="100" t="str">
        <f>D55</f>
        <v>Ex.NEG</v>
      </c>
    </row>
    <row r="40" spans="2:21" ht="14" x14ac:dyDescent="0.2">
      <c r="B40" s="95">
        <v>28</v>
      </c>
      <c r="C40" s="93"/>
      <c r="D40" s="89" t="s">
        <v>290</v>
      </c>
      <c r="E40" s="92" t="s">
        <v>297</v>
      </c>
      <c r="G40" s="99" t="s">
        <v>50</v>
      </c>
      <c r="H40" s="98" t="str">
        <f>D44</f>
        <v>WS-0.1-R2</v>
      </c>
      <c r="I40" s="97" t="str">
        <f>D45</f>
        <v>EMA-0.1-R3</v>
      </c>
      <c r="J40" s="98" t="str">
        <f>D46</f>
        <v>WS-0.1-R3</v>
      </c>
      <c r="K40" s="97" t="str">
        <f>D47</f>
        <v>EMA-0.1-R1</v>
      </c>
      <c r="L40" s="98" t="str">
        <f>D48</f>
        <v>WS-0.1-R1</v>
      </c>
      <c r="M40" s="97" t="str">
        <f>D49</f>
        <v>EMA-0.1-R2</v>
      </c>
      <c r="N40" s="98" t="str">
        <f>D50</f>
        <v>WS-0.1-R2</v>
      </c>
      <c r="O40" s="97" t="str">
        <f>D51</f>
        <v>B2.17</v>
      </c>
      <c r="P40" s="98" t="str">
        <f>D52</f>
        <v>B2.18</v>
      </c>
      <c r="Q40" s="97" t="str">
        <f>D53</f>
        <v>B2.19</v>
      </c>
      <c r="R40" s="98" t="str">
        <f>D54</f>
        <v>B2.20</v>
      </c>
      <c r="S40" s="97" t="str">
        <f>D55</f>
        <v>Ex.NEG</v>
      </c>
    </row>
    <row r="41" spans="2:21" ht="14" x14ac:dyDescent="0.2">
      <c r="B41" s="95">
        <v>29</v>
      </c>
      <c r="C41" s="93"/>
      <c r="D41" s="89" t="s">
        <v>293</v>
      </c>
      <c r="E41" s="92" t="s">
        <v>294</v>
      </c>
      <c r="J41" s="96"/>
    </row>
    <row r="42" spans="2:21" ht="14" x14ac:dyDescent="0.2">
      <c r="B42" s="95">
        <v>30</v>
      </c>
      <c r="C42" s="93"/>
      <c r="D42" s="89" t="s">
        <v>292</v>
      </c>
      <c r="E42" s="92" t="s">
        <v>294</v>
      </c>
      <c r="J42" s="96"/>
    </row>
    <row r="43" spans="2:21" ht="14" x14ac:dyDescent="0.2">
      <c r="B43" s="95">
        <v>31</v>
      </c>
      <c r="C43" s="93"/>
      <c r="D43" s="89" t="s">
        <v>291</v>
      </c>
      <c r="E43" s="92" t="s">
        <v>294</v>
      </c>
    </row>
    <row r="44" spans="2:21" ht="14" x14ac:dyDescent="0.2">
      <c r="B44" s="95">
        <v>32</v>
      </c>
      <c r="C44" s="93"/>
      <c r="D44" s="89" t="s">
        <v>290</v>
      </c>
      <c r="E44" s="92" t="s">
        <v>294</v>
      </c>
    </row>
    <row r="45" spans="2:21" ht="14" x14ac:dyDescent="0.2">
      <c r="B45" s="95">
        <v>33</v>
      </c>
      <c r="C45" s="93"/>
      <c r="D45" s="89" t="s">
        <v>296</v>
      </c>
      <c r="E45" s="92" t="s">
        <v>294</v>
      </c>
    </row>
    <row r="46" spans="2:21" ht="14" x14ac:dyDescent="0.2">
      <c r="B46" s="95">
        <v>34</v>
      </c>
      <c r="C46" s="93"/>
      <c r="D46" s="89" t="s">
        <v>295</v>
      </c>
      <c r="E46" s="92" t="s">
        <v>294</v>
      </c>
    </row>
    <row r="47" spans="2:21" ht="14" x14ac:dyDescent="0.2">
      <c r="B47" s="95">
        <v>35</v>
      </c>
      <c r="C47" s="93"/>
      <c r="D47" s="89" t="s">
        <v>293</v>
      </c>
      <c r="E47" s="92" t="s">
        <v>289</v>
      </c>
    </row>
    <row r="48" spans="2:21" ht="14" x14ac:dyDescent="0.2">
      <c r="B48" s="95">
        <v>36</v>
      </c>
      <c r="C48" s="93"/>
      <c r="D48" s="89" t="s">
        <v>292</v>
      </c>
      <c r="E48" s="92" t="s">
        <v>289</v>
      </c>
    </row>
    <row r="49" spans="2:5" ht="14" x14ac:dyDescent="0.2">
      <c r="B49" s="95">
        <v>37</v>
      </c>
      <c r="C49" s="93"/>
      <c r="D49" s="89" t="s">
        <v>291</v>
      </c>
      <c r="E49" s="92" t="s">
        <v>289</v>
      </c>
    </row>
    <row r="50" spans="2:5" ht="14" x14ac:dyDescent="0.2">
      <c r="B50" s="95">
        <v>38</v>
      </c>
      <c r="C50" s="93"/>
      <c r="D50" s="89" t="s">
        <v>290</v>
      </c>
      <c r="E50" s="92" t="s">
        <v>289</v>
      </c>
    </row>
    <row r="51" spans="2:5" ht="14" x14ac:dyDescent="0.2">
      <c r="B51" s="95">
        <v>39</v>
      </c>
      <c r="C51" s="93"/>
      <c r="D51" s="89" t="s">
        <v>238</v>
      </c>
      <c r="E51" s="92" t="s">
        <v>175</v>
      </c>
    </row>
    <row r="52" spans="2:5" ht="14" x14ac:dyDescent="0.2">
      <c r="B52" s="95">
        <v>40</v>
      </c>
      <c r="C52" s="93"/>
      <c r="D52" s="89" t="s">
        <v>256</v>
      </c>
      <c r="E52" s="92" t="s">
        <v>175</v>
      </c>
    </row>
    <row r="53" spans="2:5" ht="14" x14ac:dyDescent="0.2">
      <c r="B53" s="95">
        <v>41</v>
      </c>
      <c r="C53" s="93"/>
      <c r="D53" s="89" t="s">
        <v>257</v>
      </c>
      <c r="E53" s="92" t="s">
        <v>175</v>
      </c>
    </row>
    <row r="54" spans="2:5" ht="14" x14ac:dyDescent="0.2">
      <c r="B54" s="94">
        <v>42</v>
      </c>
      <c r="C54" s="93"/>
      <c r="D54" s="89" t="s">
        <v>258</v>
      </c>
      <c r="E54" s="92" t="s">
        <v>175</v>
      </c>
    </row>
    <row r="55" spans="2:5" ht="14" x14ac:dyDescent="0.2">
      <c r="B55" s="91">
        <v>43</v>
      </c>
      <c r="C55" s="90"/>
      <c r="D55" s="89" t="s">
        <v>288</v>
      </c>
      <c r="E55" s="88"/>
    </row>
    <row r="56" spans="2:5" ht="15" x14ac:dyDescent="0.15">
      <c r="D56" s="87"/>
      <c r="E56" s="86"/>
    </row>
  </sheetData>
  <mergeCells count="30">
    <mergeCell ref="G29:H29"/>
    <mergeCell ref="I29:M29"/>
    <mergeCell ref="N29:O29"/>
    <mergeCell ref="G27:H27"/>
    <mergeCell ref="I27:M27"/>
    <mergeCell ref="N27:O27"/>
    <mergeCell ref="G28:H28"/>
    <mergeCell ref="I28:M28"/>
    <mergeCell ref="N28:O28"/>
    <mergeCell ref="G26:H26"/>
    <mergeCell ref="I26:M26"/>
    <mergeCell ref="B7:C7"/>
    <mergeCell ref="D7:E7"/>
    <mergeCell ref="F7:AB7"/>
    <mergeCell ref="C8:E8"/>
    <mergeCell ref="C9:E9"/>
    <mergeCell ref="H9:I9"/>
    <mergeCell ref="J9:K9"/>
    <mergeCell ref="C10:E10"/>
    <mergeCell ref="H10:J10"/>
    <mergeCell ref="C11:E11"/>
    <mergeCell ref="H11:J11"/>
    <mergeCell ref="H12:J12"/>
    <mergeCell ref="A1:M1"/>
    <mergeCell ref="A2:M2"/>
    <mergeCell ref="A3:W3"/>
    <mergeCell ref="A4:W4"/>
    <mergeCell ref="B6:C6"/>
    <mergeCell ref="D6:E6"/>
    <mergeCell ref="F6:AB6"/>
  </mergeCells>
  <conditionalFormatting sqref="B14:B54">
    <cfRule type="expression" dxfId="22" priority="15">
      <formula>#REF!="96-well"</formula>
    </cfRule>
  </conditionalFormatting>
  <conditionalFormatting sqref="B55">
    <cfRule type="expression" dxfId="21" priority="14">
      <formula>#REF!="96-well"</formula>
    </cfRule>
  </conditionalFormatting>
  <conditionalFormatting sqref="D13:D16">
    <cfRule type="expression" dxfId="20" priority="13">
      <formula>#REF!="96-well"</formula>
    </cfRule>
  </conditionalFormatting>
  <conditionalFormatting sqref="E55">
    <cfRule type="expression" dxfId="19" priority="12">
      <formula>#REF!="96-well"</formula>
    </cfRule>
  </conditionalFormatting>
  <conditionalFormatting sqref="D13:D55">
    <cfRule type="expression" dxfId="18" priority="11">
      <formula>#REF!="96-well"</formula>
    </cfRule>
  </conditionalFormatting>
  <conditionalFormatting sqref="D17:D20">
    <cfRule type="expression" dxfId="17" priority="10">
      <formula>#REF!="96-well"</formula>
    </cfRule>
  </conditionalFormatting>
  <conditionalFormatting sqref="D21:D24">
    <cfRule type="expression" dxfId="16" priority="9">
      <formula>#REF!="96-well"</formula>
    </cfRule>
  </conditionalFormatting>
  <conditionalFormatting sqref="D25:D28">
    <cfRule type="expression" dxfId="15" priority="8">
      <formula>#REF!="96-well"</formula>
    </cfRule>
  </conditionalFormatting>
  <conditionalFormatting sqref="D29:D32">
    <cfRule type="expression" dxfId="14" priority="7">
      <formula>#REF!="96-well"</formula>
    </cfRule>
  </conditionalFormatting>
  <conditionalFormatting sqref="D33">
    <cfRule type="expression" dxfId="13" priority="6">
      <formula>#REF!="96-well"</formula>
    </cfRule>
  </conditionalFormatting>
  <conditionalFormatting sqref="D45:D46">
    <cfRule type="expression" dxfId="12" priority="5">
      <formula>#REF!="96-well"</formula>
    </cfRule>
  </conditionalFormatting>
  <conditionalFormatting sqref="D45:D50">
    <cfRule type="expression" dxfId="11" priority="4">
      <formula>#REF!="96-well"</formula>
    </cfRule>
  </conditionalFormatting>
  <conditionalFormatting sqref="D34:D44">
    <cfRule type="expression" dxfId="10" priority="3">
      <formula>#REF!="96-well"</formula>
    </cfRule>
  </conditionalFormatting>
  <conditionalFormatting sqref="D43:D44">
    <cfRule type="expression" dxfId="9" priority="2">
      <formula>#REF!="96-well"</formula>
    </cfRule>
  </conditionalFormatting>
  <conditionalFormatting sqref="D43:D44">
    <cfRule type="expression" dxfId="8" priority="1">
      <formula>#REF!="96-well"</formula>
    </cfRule>
  </conditionalFormatting>
  <pageMargins left="0.75" right="0.75" top="1" bottom="1" header="0.5" footer="0.5"/>
  <pageSetup paperSize="9" orientation="portrait" horizontalDpi="0" verticalDpi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B19A0-38E9-884A-A773-6B9BDF179A3D}">
  <dimension ref="A1:AB66"/>
  <sheetViews>
    <sheetView workbookViewId="0">
      <selection activeCell="Q24" sqref="Q24"/>
    </sheetView>
  </sheetViews>
  <sheetFormatPr baseColWidth="10" defaultColWidth="8.83203125" defaultRowHeight="13" x14ac:dyDescent="0.15"/>
  <cols>
    <col min="1" max="3" width="8.83203125" style="131"/>
    <col min="4" max="4" width="8.83203125" style="85"/>
    <col min="5" max="16384" width="8.83203125" style="131"/>
  </cols>
  <sheetData>
    <row r="1" spans="1:28" ht="24" x14ac:dyDescent="0.3">
      <c r="A1" s="186" t="s">
        <v>189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</row>
    <row r="2" spans="1:28" ht="19" x14ac:dyDescent="0.25">
      <c r="A2" s="188" t="s">
        <v>141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</row>
    <row r="3" spans="1:28" ht="14" x14ac:dyDescent="0.2">
      <c r="A3" s="189" t="s">
        <v>142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</row>
    <row r="4" spans="1:28" ht="14" x14ac:dyDescent="0.2">
      <c r="A4" s="189" t="s">
        <v>143</v>
      </c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</row>
    <row r="5" spans="1:28" x14ac:dyDescent="0.15">
      <c r="J5" s="96"/>
    </row>
    <row r="6" spans="1:28" ht="14" x14ac:dyDescent="0.2">
      <c r="A6" s="117">
        <v>1</v>
      </c>
      <c r="B6" s="190" t="s">
        <v>144</v>
      </c>
      <c r="C6" s="191"/>
      <c r="D6" s="192" t="s">
        <v>334</v>
      </c>
      <c r="E6" s="191"/>
      <c r="F6" s="189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  <c r="AA6" s="187"/>
      <c r="AB6" s="187"/>
    </row>
    <row r="7" spans="1:28" ht="14" x14ac:dyDescent="0.2">
      <c r="A7" s="117">
        <v>2</v>
      </c>
      <c r="B7" s="190" t="s">
        <v>145</v>
      </c>
      <c r="C7" s="191"/>
      <c r="D7" s="192"/>
      <c r="E7" s="191"/>
      <c r="F7" s="189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</row>
    <row r="8" spans="1:28" ht="14" x14ac:dyDescent="0.2">
      <c r="A8" s="117">
        <v>3</v>
      </c>
      <c r="B8" s="132" t="s">
        <v>146</v>
      </c>
      <c r="C8" s="195" t="s">
        <v>333</v>
      </c>
      <c r="D8" s="196"/>
      <c r="E8" s="197"/>
      <c r="J8" s="96"/>
    </row>
    <row r="9" spans="1:28" ht="14" x14ac:dyDescent="0.2">
      <c r="A9" s="117">
        <v>4</v>
      </c>
      <c r="B9" s="132" t="s">
        <v>39</v>
      </c>
      <c r="C9" s="198">
        <v>43517</v>
      </c>
      <c r="D9" s="196"/>
      <c r="E9" s="197"/>
      <c r="H9" s="190" t="s">
        <v>147</v>
      </c>
      <c r="I9" s="191"/>
      <c r="J9" s="192" t="s">
        <v>148</v>
      </c>
      <c r="K9" s="191"/>
    </row>
    <row r="10" spans="1:28" ht="14" x14ac:dyDescent="0.2">
      <c r="A10" s="117"/>
      <c r="B10" s="132" t="s">
        <v>149</v>
      </c>
      <c r="C10" s="199" t="s">
        <v>307</v>
      </c>
      <c r="D10" s="196"/>
      <c r="E10" s="197"/>
      <c r="F10" s="117"/>
      <c r="H10" s="200" t="s">
        <v>150</v>
      </c>
      <c r="I10" s="201"/>
      <c r="J10" s="191"/>
      <c r="K10" s="118">
        <v>43</v>
      </c>
      <c r="L10" s="133" t="s">
        <v>151</v>
      </c>
    </row>
    <row r="11" spans="1:28" ht="14" x14ac:dyDescent="0.2">
      <c r="B11" s="132" t="s">
        <v>152</v>
      </c>
      <c r="C11" s="202"/>
      <c r="D11" s="196"/>
      <c r="E11" s="197"/>
      <c r="H11" s="190" t="s">
        <v>153</v>
      </c>
      <c r="I11" s="201"/>
      <c r="J11" s="191"/>
      <c r="K11" s="118">
        <v>96</v>
      </c>
    </row>
    <row r="12" spans="1:28" ht="14" x14ac:dyDescent="0.2">
      <c r="B12" s="130" t="s">
        <v>154</v>
      </c>
      <c r="C12" s="144" t="s">
        <v>194</v>
      </c>
      <c r="D12" s="143" t="s">
        <v>195</v>
      </c>
      <c r="E12" s="142" t="s">
        <v>155</v>
      </c>
      <c r="G12" s="117">
        <v>6</v>
      </c>
      <c r="H12" s="200" t="s">
        <v>156</v>
      </c>
      <c r="I12" s="201"/>
      <c r="J12" s="201"/>
      <c r="K12" s="119">
        <v>10</v>
      </c>
    </row>
    <row r="13" spans="1:28" ht="14" x14ac:dyDescent="0.2">
      <c r="A13" s="117">
        <v>5</v>
      </c>
      <c r="B13" s="95">
        <v>1</v>
      </c>
      <c r="C13" s="139" t="s">
        <v>332</v>
      </c>
      <c r="D13" s="138" t="s">
        <v>331</v>
      </c>
      <c r="E13" s="141"/>
      <c r="H13" s="122" t="s">
        <v>157</v>
      </c>
      <c r="I13" s="125"/>
      <c r="J13" s="124"/>
      <c r="K13" s="115">
        <v>20</v>
      </c>
      <c r="L13" s="123"/>
    </row>
    <row r="14" spans="1:28" ht="14" x14ac:dyDescent="0.2">
      <c r="A14" s="117"/>
      <c r="B14" s="95">
        <v>2</v>
      </c>
      <c r="C14" s="139" t="s">
        <v>332</v>
      </c>
      <c r="D14" s="138" t="s">
        <v>330</v>
      </c>
      <c r="E14" s="141"/>
      <c r="J14" s="96"/>
    </row>
    <row r="15" spans="1:28" ht="14" x14ac:dyDescent="0.2">
      <c r="B15" s="95">
        <v>3</v>
      </c>
      <c r="C15" s="139" t="s">
        <v>332</v>
      </c>
      <c r="D15" s="138" t="s">
        <v>329</v>
      </c>
      <c r="E15" s="141"/>
      <c r="H15" s="122" t="s">
        <v>158</v>
      </c>
      <c r="I15" s="122" t="s">
        <v>159</v>
      </c>
      <c r="J15" s="122" t="s">
        <v>160</v>
      </c>
      <c r="K15" s="122" t="s">
        <v>161</v>
      </c>
      <c r="L15" s="122" t="s">
        <v>162</v>
      </c>
      <c r="M15" s="121" t="str">
        <f>CONCATENATE("x",K11*((K12/100)+1))</f>
        <v>x105.6</v>
      </c>
      <c r="N15" s="120">
        <v>0.05</v>
      </c>
    </row>
    <row r="16" spans="1:28" ht="14" x14ac:dyDescent="0.2">
      <c r="B16" s="95">
        <v>4</v>
      </c>
      <c r="C16" s="139" t="s">
        <v>332</v>
      </c>
      <c r="D16" s="138" t="s">
        <v>328</v>
      </c>
      <c r="E16" s="141"/>
      <c r="F16" s="117"/>
      <c r="G16" s="117">
        <v>7</v>
      </c>
      <c r="H16" s="115" t="s">
        <v>10</v>
      </c>
      <c r="I16" s="115" t="s">
        <v>163</v>
      </c>
      <c r="J16" s="119">
        <v>1</v>
      </c>
      <c r="K16" s="115" t="s">
        <v>164</v>
      </c>
      <c r="L16" s="115">
        <v>12.5</v>
      </c>
      <c r="M16" s="118">
        <f t="shared" ref="M16:M21" si="0">L16*$K$11*(($K$12/100)+1)</f>
        <v>1320</v>
      </c>
      <c r="N16" s="115">
        <v>1250</v>
      </c>
    </row>
    <row r="17" spans="2:19" ht="14" x14ac:dyDescent="0.2">
      <c r="B17" s="95">
        <v>5</v>
      </c>
      <c r="C17" s="139" t="s">
        <v>332</v>
      </c>
      <c r="D17" s="138" t="s">
        <v>327</v>
      </c>
      <c r="E17" s="141"/>
      <c r="F17" s="117"/>
      <c r="G17" s="117">
        <v>8</v>
      </c>
      <c r="H17" s="115" t="s">
        <v>165</v>
      </c>
      <c r="I17" s="115" t="s">
        <v>166</v>
      </c>
      <c r="J17" s="119">
        <v>1</v>
      </c>
      <c r="K17" s="115" t="s">
        <v>167</v>
      </c>
      <c r="L17" s="115">
        <v>1.25</v>
      </c>
      <c r="M17" s="118">
        <f t="shared" si="0"/>
        <v>132</v>
      </c>
      <c r="N17" s="115">
        <v>125</v>
      </c>
    </row>
    <row r="18" spans="2:19" ht="14" x14ac:dyDescent="0.2">
      <c r="B18" s="95">
        <v>6</v>
      </c>
      <c r="C18" s="139" t="s">
        <v>332</v>
      </c>
      <c r="D18" s="138" t="s">
        <v>326</v>
      </c>
      <c r="E18" s="141"/>
      <c r="F18" s="117"/>
      <c r="G18" s="117">
        <v>9</v>
      </c>
      <c r="H18" s="115" t="s">
        <v>168</v>
      </c>
      <c r="I18" s="115" t="s">
        <v>166</v>
      </c>
      <c r="J18" s="119">
        <v>1</v>
      </c>
      <c r="K18" s="115" t="s">
        <v>167</v>
      </c>
      <c r="L18" s="115">
        <v>1.25</v>
      </c>
      <c r="M18" s="118">
        <f t="shared" si="0"/>
        <v>132</v>
      </c>
      <c r="N18" s="115">
        <v>125</v>
      </c>
    </row>
    <row r="19" spans="2:19" ht="14" x14ac:dyDescent="0.2">
      <c r="B19" s="95">
        <v>7</v>
      </c>
      <c r="C19" s="139" t="s">
        <v>332</v>
      </c>
      <c r="D19" s="138" t="s">
        <v>325</v>
      </c>
      <c r="E19" s="141"/>
      <c r="F19" s="117"/>
      <c r="G19" s="117">
        <v>10</v>
      </c>
      <c r="H19" s="115" t="s">
        <v>169</v>
      </c>
      <c r="I19" s="115" t="s">
        <v>170</v>
      </c>
      <c r="J19" s="119">
        <v>1</v>
      </c>
      <c r="K19" s="115" t="s">
        <v>171</v>
      </c>
      <c r="L19" s="115">
        <v>6.25E-2</v>
      </c>
      <c r="M19" s="118">
        <f t="shared" si="0"/>
        <v>6.6000000000000005</v>
      </c>
      <c r="N19" s="115">
        <v>6.25</v>
      </c>
    </row>
    <row r="20" spans="2:19" ht="14" x14ac:dyDescent="0.2">
      <c r="B20" s="95">
        <v>8</v>
      </c>
      <c r="C20" s="139" t="s">
        <v>332</v>
      </c>
      <c r="D20" s="138" t="s">
        <v>324</v>
      </c>
      <c r="E20" s="140"/>
      <c r="F20" s="117"/>
      <c r="G20" s="117">
        <v>11</v>
      </c>
      <c r="H20" s="116" t="s">
        <v>172</v>
      </c>
      <c r="I20" s="116"/>
      <c r="J20" s="119">
        <v>1</v>
      </c>
      <c r="K20" s="116" t="s">
        <v>173</v>
      </c>
      <c r="L20" s="115">
        <v>4.74</v>
      </c>
      <c r="M20" s="118">
        <f t="shared" si="0"/>
        <v>500.54400000000004</v>
      </c>
      <c r="N20" s="115">
        <v>474</v>
      </c>
    </row>
    <row r="21" spans="2:19" ht="14" x14ac:dyDescent="0.2">
      <c r="B21" s="95">
        <v>9</v>
      </c>
      <c r="C21" s="139" t="s">
        <v>332</v>
      </c>
      <c r="D21" s="138" t="s">
        <v>323</v>
      </c>
      <c r="E21" s="138"/>
      <c r="H21" s="116" t="s">
        <v>38</v>
      </c>
      <c r="I21" s="116"/>
      <c r="J21" s="115"/>
      <c r="K21" s="116"/>
      <c r="L21" s="115">
        <v>0.2</v>
      </c>
      <c r="M21" s="118">
        <f t="shared" si="0"/>
        <v>21.120000000000005</v>
      </c>
      <c r="N21" s="115">
        <v>20</v>
      </c>
    </row>
    <row r="22" spans="2:19" ht="14" x14ac:dyDescent="0.2">
      <c r="B22" s="95">
        <v>10</v>
      </c>
      <c r="C22" s="139" t="s">
        <v>332</v>
      </c>
      <c r="D22" s="138" t="s">
        <v>322</v>
      </c>
      <c r="E22" s="138"/>
      <c r="F22" s="117"/>
      <c r="G22" s="117">
        <v>12</v>
      </c>
      <c r="H22" s="116" t="s">
        <v>174</v>
      </c>
      <c r="I22" s="116"/>
      <c r="J22" s="115"/>
      <c r="K22" s="116"/>
      <c r="L22" s="115">
        <v>5</v>
      </c>
      <c r="M22" s="115" t="s">
        <v>173</v>
      </c>
      <c r="N22" s="115" t="s">
        <v>173</v>
      </c>
    </row>
    <row r="23" spans="2:19" ht="14" x14ac:dyDescent="0.2">
      <c r="B23" s="95">
        <v>11</v>
      </c>
      <c r="C23" s="139" t="s">
        <v>332</v>
      </c>
      <c r="D23" s="138" t="s">
        <v>321</v>
      </c>
      <c r="E23" s="138"/>
      <c r="H23" s="114" t="s">
        <v>16</v>
      </c>
      <c r="I23" s="112"/>
      <c r="J23" s="113"/>
      <c r="K23" s="112"/>
      <c r="L23" s="112"/>
      <c r="M23" s="111">
        <f>SUM(M16:M22)</f>
        <v>2112.2639999999997</v>
      </c>
      <c r="N23" s="110" t="s">
        <v>176</v>
      </c>
    </row>
    <row r="24" spans="2:19" ht="14" x14ac:dyDescent="0.2">
      <c r="B24" s="95">
        <v>12</v>
      </c>
      <c r="C24" s="139" t="s">
        <v>332</v>
      </c>
      <c r="D24" s="138" t="s">
        <v>320</v>
      </c>
      <c r="E24" s="138"/>
      <c r="H24" s="109"/>
      <c r="J24" s="96"/>
      <c r="M24" s="108"/>
    </row>
    <row r="25" spans="2:19" ht="14" x14ac:dyDescent="0.2">
      <c r="B25" s="95">
        <v>13</v>
      </c>
      <c r="C25" s="139" t="s">
        <v>332</v>
      </c>
      <c r="D25" s="138" t="s">
        <v>319</v>
      </c>
      <c r="E25" s="138"/>
      <c r="J25" s="96"/>
    </row>
    <row r="26" spans="2:19" ht="17" x14ac:dyDescent="0.25">
      <c r="B26" s="95">
        <v>14</v>
      </c>
      <c r="C26" s="139" t="s">
        <v>332</v>
      </c>
      <c r="D26" s="138" t="s">
        <v>318</v>
      </c>
      <c r="E26" s="138"/>
      <c r="G26" s="189" t="s">
        <v>177</v>
      </c>
      <c r="H26" s="189"/>
      <c r="I26" s="193" t="s">
        <v>178</v>
      </c>
      <c r="J26" s="194"/>
      <c r="K26" s="194"/>
      <c r="L26" s="194"/>
      <c r="M26" s="194"/>
      <c r="N26" s="107" t="s">
        <v>179</v>
      </c>
      <c r="O26" s="106"/>
    </row>
    <row r="27" spans="2:19" ht="14" x14ac:dyDescent="0.2">
      <c r="B27" s="95">
        <v>15</v>
      </c>
      <c r="C27" s="139" t="s">
        <v>332</v>
      </c>
      <c r="D27" s="138" t="s">
        <v>317</v>
      </c>
      <c r="E27" s="138"/>
      <c r="G27" s="189" t="s">
        <v>12</v>
      </c>
      <c r="H27" s="189"/>
      <c r="I27" s="193" t="s">
        <v>180</v>
      </c>
      <c r="J27" s="194"/>
      <c r="K27" s="194"/>
      <c r="L27" s="194"/>
      <c r="M27" s="194"/>
      <c r="N27" s="203" t="s">
        <v>181</v>
      </c>
      <c r="O27" s="203"/>
      <c r="P27" s="104" t="str">
        <f>IF(D7="MCP","VIC","FAM")</f>
        <v>FAM</v>
      </c>
    </row>
    <row r="28" spans="2:19" ht="14" x14ac:dyDescent="0.2">
      <c r="B28" s="95">
        <v>16</v>
      </c>
      <c r="C28" s="139" t="s">
        <v>332</v>
      </c>
      <c r="D28" s="138" t="s">
        <v>316</v>
      </c>
      <c r="E28" s="138"/>
      <c r="G28" s="189" t="s">
        <v>182</v>
      </c>
      <c r="H28" s="189"/>
      <c r="I28" s="193" t="s">
        <v>183</v>
      </c>
      <c r="J28" s="194"/>
      <c r="K28" s="194"/>
      <c r="L28" s="194"/>
      <c r="M28" s="194"/>
      <c r="N28" s="203" t="s">
        <v>184</v>
      </c>
      <c r="O28" s="203"/>
      <c r="P28" s="104" t="s">
        <v>185</v>
      </c>
    </row>
    <row r="29" spans="2:19" ht="16" x14ac:dyDescent="0.2">
      <c r="B29" s="95">
        <v>17</v>
      </c>
      <c r="C29" s="139" t="s">
        <v>332</v>
      </c>
      <c r="D29" s="138" t="s">
        <v>315</v>
      </c>
      <c r="E29" s="138"/>
      <c r="G29" s="189" t="s">
        <v>186</v>
      </c>
      <c r="H29" s="189"/>
      <c r="I29" s="193" t="s">
        <v>187</v>
      </c>
      <c r="J29" s="194"/>
      <c r="K29" s="194"/>
      <c r="L29" s="194"/>
      <c r="M29" s="194"/>
      <c r="N29" s="203" t="s">
        <v>188</v>
      </c>
      <c r="O29" s="203"/>
      <c r="P29" s="104" t="str">
        <f>IF(D7="MCP","TTA TAG TAG CCT RTG CGC TTG GCC","CAC TGG TTT GCT CAG GGA TA")</f>
        <v>CAC TGG TTT GCT CAG GGA TA</v>
      </c>
      <c r="S29" s="103"/>
    </row>
    <row r="30" spans="2:19" ht="14" x14ac:dyDescent="0.2">
      <c r="B30" s="95">
        <v>18</v>
      </c>
      <c r="C30" s="139" t="s">
        <v>332</v>
      </c>
      <c r="D30" s="138" t="s">
        <v>314</v>
      </c>
      <c r="E30" s="138"/>
      <c r="J30" s="96"/>
    </row>
    <row r="31" spans="2:19" ht="14" x14ac:dyDescent="0.2">
      <c r="B31" s="95">
        <v>19</v>
      </c>
      <c r="C31" s="139" t="s">
        <v>332</v>
      </c>
      <c r="D31" s="138" t="s">
        <v>313</v>
      </c>
      <c r="E31" s="138"/>
      <c r="J31" s="96"/>
    </row>
    <row r="32" spans="2:19" ht="14" x14ac:dyDescent="0.2">
      <c r="B32" s="95">
        <v>20</v>
      </c>
      <c r="C32" s="139" t="s">
        <v>332</v>
      </c>
      <c r="D32" s="138" t="s">
        <v>311</v>
      </c>
      <c r="E32" s="138"/>
      <c r="H32" s="105">
        <v>1</v>
      </c>
      <c r="I32" s="105">
        <v>2</v>
      </c>
      <c r="J32" s="105">
        <v>3</v>
      </c>
      <c r="K32" s="105">
        <v>4</v>
      </c>
      <c r="L32" s="105">
        <v>5</v>
      </c>
      <c r="M32" s="105">
        <v>6</v>
      </c>
      <c r="N32" s="105">
        <v>7</v>
      </c>
      <c r="O32" s="105">
        <v>8</v>
      </c>
      <c r="P32" s="105">
        <v>9</v>
      </c>
      <c r="Q32" s="105">
        <v>10</v>
      </c>
      <c r="R32" s="105">
        <v>11</v>
      </c>
      <c r="S32" s="105">
        <v>12</v>
      </c>
    </row>
    <row r="33" spans="2:21" ht="14" x14ac:dyDescent="0.2">
      <c r="B33" s="95">
        <v>21</v>
      </c>
      <c r="C33" s="139" t="s">
        <v>312</v>
      </c>
      <c r="D33" s="138" t="s">
        <v>331</v>
      </c>
      <c r="E33" s="138"/>
      <c r="G33" s="105" t="s">
        <v>43</v>
      </c>
      <c r="H33" s="100" t="str">
        <f>D13</f>
        <v>D2.1</v>
      </c>
      <c r="I33" s="98" t="str">
        <f>D14</f>
        <v>D2.2</v>
      </c>
      <c r="J33" s="100" t="str">
        <f>D15</f>
        <v>D2.3</v>
      </c>
      <c r="K33" s="102" t="str">
        <f>D16</f>
        <v>D2.4</v>
      </c>
      <c r="L33" s="100" t="str">
        <f>D17</f>
        <v>D2.5</v>
      </c>
      <c r="M33" s="98" t="str">
        <f>D18</f>
        <v>D2.6</v>
      </c>
      <c r="N33" s="100" t="str">
        <f>D19</f>
        <v>D2.7</v>
      </c>
      <c r="O33" s="102" t="str">
        <f>D20</f>
        <v>D2.8</v>
      </c>
      <c r="P33" s="100" t="str">
        <f>D21</f>
        <v>D2.9</v>
      </c>
      <c r="Q33" s="98" t="str">
        <f>D22</f>
        <v>D2.10</v>
      </c>
      <c r="R33" s="100" t="str">
        <f>D23</f>
        <v>D2.11</v>
      </c>
      <c r="S33" s="102" t="str">
        <f>D24</f>
        <v>D2.12</v>
      </c>
      <c r="U33" s="102"/>
    </row>
    <row r="34" spans="2:21" ht="14" x14ac:dyDescent="0.2">
      <c r="B34" s="95">
        <v>22</v>
      </c>
      <c r="C34" s="139" t="s">
        <v>312</v>
      </c>
      <c r="D34" s="138" t="s">
        <v>330</v>
      </c>
      <c r="E34" s="138"/>
      <c r="G34" s="105" t="s">
        <v>44</v>
      </c>
      <c r="H34" s="100" t="str">
        <f>D13</f>
        <v>D2.1</v>
      </c>
      <c r="I34" s="98" t="str">
        <f>D14</f>
        <v>D2.2</v>
      </c>
      <c r="J34" s="97" t="str">
        <f>D15</f>
        <v>D2.3</v>
      </c>
      <c r="K34" s="102" t="str">
        <f>D16</f>
        <v>D2.4</v>
      </c>
      <c r="L34" s="100" t="str">
        <f>D17</f>
        <v>D2.5</v>
      </c>
      <c r="M34" s="98" t="str">
        <f>D18</f>
        <v>D2.6</v>
      </c>
      <c r="N34" s="100" t="str">
        <f>D19</f>
        <v>D2.7</v>
      </c>
      <c r="O34" s="102" t="str">
        <f>D20</f>
        <v>D2.8</v>
      </c>
      <c r="P34" s="100" t="str">
        <f>D21</f>
        <v>D2.9</v>
      </c>
      <c r="Q34" s="98" t="str">
        <f>D22</f>
        <v>D2.10</v>
      </c>
      <c r="R34" s="100" t="str">
        <f>D23</f>
        <v>D2.11</v>
      </c>
      <c r="S34" s="102" t="str">
        <f>D24</f>
        <v>D2.12</v>
      </c>
    </row>
    <row r="35" spans="2:21" ht="14" x14ac:dyDescent="0.2">
      <c r="B35" s="95">
        <v>23</v>
      </c>
      <c r="C35" s="139" t="s">
        <v>312</v>
      </c>
      <c r="D35" s="138" t="s">
        <v>329</v>
      </c>
      <c r="E35" s="138"/>
      <c r="G35" s="105" t="s">
        <v>45</v>
      </c>
      <c r="H35" s="98" t="str">
        <f>D25</f>
        <v>D2.13</v>
      </c>
      <c r="I35" s="100" t="str">
        <f>D26</f>
        <v>D2.14</v>
      </c>
      <c r="J35" s="98" t="str">
        <f>D27</f>
        <v>D2.15</v>
      </c>
      <c r="K35" s="101" t="s">
        <v>190</v>
      </c>
      <c r="L35" s="101" t="s">
        <v>191</v>
      </c>
      <c r="M35" s="101" t="s">
        <v>192</v>
      </c>
      <c r="N35" s="101" t="s">
        <v>193</v>
      </c>
      <c r="O35" s="101" t="s">
        <v>58</v>
      </c>
      <c r="P35" s="98" t="str">
        <f>D28</f>
        <v>D2.16</v>
      </c>
      <c r="Q35" s="100" t="str">
        <f>D29</f>
        <v>D2.17</v>
      </c>
      <c r="R35" s="98" t="str">
        <f>D30</f>
        <v>D2.18</v>
      </c>
      <c r="S35" s="100" t="str">
        <f>D31</f>
        <v>D2.19</v>
      </c>
    </row>
    <row r="36" spans="2:21" ht="14" x14ac:dyDescent="0.2">
      <c r="B36" s="95">
        <v>24</v>
      </c>
      <c r="C36" s="139" t="s">
        <v>312</v>
      </c>
      <c r="D36" s="138" t="s">
        <v>328</v>
      </c>
      <c r="E36" s="138"/>
      <c r="G36" s="105" t="s">
        <v>46</v>
      </c>
      <c r="H36" s="98" t="str">
        <f>D25</f>
        <v>D2.13</v>
      </c>
      <c r="I36" s="97" t="str">
        <f>D26</f>
        <v>D2.14</v>
      </c>
      <c r="J36" s="98" t="str">
        <f>D27</f>
        <v>D2.15</v>
      </c>
      <c r="K36" s="101" t="s">
        <v>190</v>
      </c>
      <c r="L36" s="101" t="s">
        <v>191</v>
      </c>
      <c r="M36" s="101" t="s">
        <v>192</v>
      </c>
      <c r="N36" s="101" t="s">
        <v>193</v>
      </c>
      <c r="O36" s="101" t="s">
        <v>58</v>
      </c>
      <c r="P36" s="98" t="str">
        <f>D28</f>
        <v>D2.16</v>
      </c>
      <c r="Q36" s="97" t="str">
        <f>D29</f>
        <v>D2.17</v>
      </c>
      <c r="R36" s="98" t="str">
        <f>D30</f>
        <v>D2.18</v>
      </c>
      <c r="S36" s="97" t="str">
        <f>D31</f>
        <v>D2.19</v>
      </c>
    </row>
    <row r="37" spans="2:21" ht="14" x14ac:dyDescent="0.2">
      <c r="B37" s="95">
        <v>25</v>
      </c>
      <c r="C37" s="139" t="s">
        <v>312</v>
      </c>
      <c r="D37" s="138" t="s">
        <v>327</v>
      </c>
      <c r="E37" s="138"/>
      <c r="G37" s="105" t="s">
        <v>47</v>
      </c>
      <c r="H37" s="100" t="str">
        <f>D32</f>
        <v>D2.20</v>
      </c>
      <c r="I37" s="98" t="str">
        <f>D33</f>
        <v>D2.1</v>
      </c>
      <c r="J37" s="100" t="str">
        <f>D34</f>
        <v>D2.2</v>
      </c>
      <c r="K37" s="98" t="str">
        <f>D35</f>
        <v>D2.3</v>
      </c>
      <c r="L37" s="100" t="str">
        <f>D36</f>
        <v>D2.4</v>
      </c>
      <c r="M37" s="98" t="str">
        <f>D37</f>
        <v>D2.5</v>
      </c>
      <c r="N37" s="100" t="str">
        <f>D38</f>
        <v>D2.6</v>
      </c>
      <c r="O37" s="98" t="str">
        <f>D39</f>
        <v>D2.7</v>
      </c>
      <c r="P37" s="100" t="str">
        <f>D40</f>
        <v>D2.8</v>
      </c>
      <c r="Q37" s="98" t="str">
        <f>D41</f>
        <v>D2.9</v>
      </c>
      <c r="R37" s="100" t="str">
        <f>D42</f>
        <v>D2.10</v>
      </c>
      <c r="S37" s="98" t="str">
        <f>D43</f>
        <v>D2.11</v>
      </c>
    </row>
    <row r="38" spans="2:21" ht="14" x14ac:dyDescent="0.2">
      <c r="B38" s="95">
        <v>26</v>
      </c>
      <c r="C38" s="139" t="s">
        <v>312</v>
      </c>
      <c r="D38" s="138" t="s">
        <v>326</v>
      </c>
      <c r="E38" s="138"/>
      <c r="G38" s="105" t="s">
        <v>48</v>
      </c>
      <c r="H38" s="97" t="str">
        <f>D32</f>
        <v>D2.20</v>
      </c>
      <c r="I38" s="98" t="str">
        <f>D33</f>
        <v>D2.1</v>
      </c>
      <c r="J38" s="97" t="str">
        <f>D34</f>
        <v>D2.2</v>
      </c>
      <c r="K38" s="98" t="str">
        <f>D35</f>
        <v>D2.3</v>
      </c>
      <c r="L38" s="97" t="str">
        <f>D36</f>
        <v>D2.4</v>
      </c>
      <c r="M38" s="98" t="str">
        <f>D37</f>
        <v>D2.5</v>
      </c>
      <c r="N38" s="97" t="str">
        <f>D38</f>
        <v>D2.6</v>
      </c>
      <c r="O38" s="98" t="str">
        <f>D39</f>
        <v>D2.7</v>
      </c>
      <c r="P38" s="97" t="str">
        <f>D40</f>
        <v>D2.8</v>
      </c>
      <c r="Q38" s="98" t="str">
        <f>D41</f>
        <v>D2.9</v>
      </c>
      <c r="R38" s="97" t="str">
        <f>D42</f>
        <v>D2.10</v>
      </c>
      <c r="S38" s="98" t="str">
        <f>D43</f>
        <v>D2.11</v>
      </c>
    </row>
    <row r="39" spans="2:21" ht="14" x14ac:dyDescent="0.2">
      <c r="B39" s="95">
        <v>27</v>
      </c>
      <c r="C39" s="139" t="s">
        <v>312</v>
      </c>
      <c r="D39" s="138" t="s">
        <v>325</v>
      </c>
      <c r="E39" s="138"/>
      <c r="G39" s="105" t="s">
        <v>49</v>
      </c>
      <c r="H39" s="98" t="str">
        <f>D44</f>
        <v>D2.12</v>
      </c>
      <c r="I39" s="100" t="str">
        <f>D45</f>
        <v>D2.13</v>
      </c>
      <c r="J39" s="98" t="str">
        <f>D46</f>
        <v>D2.14</v>
      </c>
      <c r="K39" s="100" t="str">
        <f>D47</f>
        <v>D2.15</v>
      </c>
      <c r="L39" s="98" t="str">
        <f>D48</f>
        <v>D2.16</v>
      </c>
      <c r="M39" s="100" t="str">
        <f>D49</f>
        <v>D2.17</v>
      </c>
      <c r="N39" s="98" t="str">
        <f>D50</f>
        <v>D2.18</v>
      </c>
      <c r="O39" s="100" t="str">
        <f>D51</f>
        <v>D2.19</v>
      </c>
      <c r="P39" s="98" t="str">
        <f>D52</f>
        <v>D2.20</v>
      </c>
      <c r="Q39" s="100" t="str">
        <f>D53</f>
        <v>N1</v>
      </c>
      <c r="R39" s="98" t="str">
        <f>D54</f>
        <v>N2</v>
      </c>
      <c r="S39" s="100" t="str">
        <f>D55</f>
        <v>N3</v>
      </c>
    </row>
    <row r="40" spans="2:21" ht="14" x14ac:dyDescent="0.2">
      <c r="B40" s="95">
        <v>28</v>
      </c>
      <c r="C40" s="139" t="s">
        <v>312</v>
      </c>
      <c r="D40" s="138" t="s">
        <v>324</v>
      </c>
      <c r="E40" s="138"/>
      <c r="G40" s="105" t="s">
        <v>50</v>
      </c>
      <c r="H40" s="98" t="str">
        <f>D44</f>
        <v>D2.12</v>
      </c>
      <c r="I40" s="97" t="str">
        <f>D45</f>
        <v>D2.13</v>
      </c>
      <c r="J40" s="98" t="str">
        <f>D46</f>
        <v>D2.14</v>
      </c>
      <c r="K40" s="97" t="str">
        <f>D47</f>
        <v>D2.15</v>
      </c>
      <c r="L40" s="98" t="str">
        <f>D48</f>
        <v>D2.16</v>
      </c>
      <c r="M40" s="97" t="str">
        <f>D49</f>
        <v>D2.17</v>
      </c>
      <c r="N40" s="98" t="str">
        <f>D50</f>
        <v>D2.18</v>
      </c>
      <c r="O40" s="97" t="str">
        <f>D51</f>
        <v>D2.19</v>
      </c>
      <c r="P40" s="98" t="str">
        <f>D52</f>
        <v>D2.20</v>
      </c>
      <c r="Q40" s="97" t="str">
        <f>D53</f>
        <v>N1</v>
      </c>
      <c r="R40" s="98" t="str">
        <f>D54</f>
        <v>N2</v>
      </c>
      <c r="S40" s="97" t="str">
        <f>D55</f>
        <v>N3</v>
      </c>
    </row>
    <row r="41" spans="2:21" ht="14" x14ac:dyDescent="0.2">
      <c r="B41" s="95">
        <v>29</v>
      </c>
      <c r="C41" s="139" t="s">
        <v>312</v>
      </c>
      <c r="D41" s="138" t="s">
        <v>323</v>
      </c>
      <c r="E41" s="138"/>
      <c r="J41" s="96"/>
    </row>
    <row r="42" spans="2:21" ht="14" x14ac:dyDescent="0.2">
      <c r="B42" s="95">
        <v>30</v>
      </c>
      <c r="C42" s="139" t="s">
        <v>312</v>
      </c>
      <c r="D42" s="138" t="s">
        <v>322</v>
      </c>
      <c r="E42" s="138"/>
      <c r="J42" s="96"/>
    </row>
    <row r="43" spans="2:21" ht="14" x14ac:dyDescent="0.2">
      <c r="B43" s="95">
        <v>31</v>
      </c>
      <c r="C43" s="139" t="s">
        <v>312</v>
      </c>
      <c r="D43" s="138" t="s">
        <v>321</v>
      </c>
      <c r="E43" s="138"/>
    </row>
    <row r="44" spans="2:21" ht="14" x14ac:dyDescent="0.2">
      <c r="B44" s="95">
        <v>32</v>
      </c>
      <c r="C44" s="139" t="s">
        <v>312</v>
      </c>
      <c r="D44" s="138" t="s">
        <v>320</v>
      </c>
      <c r="E44" s="138"/>
    </row>
    <row r="45" spans="2:21" ht="14" x14ac:dyDescent="0.2">
      <c r="B45" s="95">
        <v>33</v>
      </c>
      <c r="C45" s="139" t="s">
        <v>312</v>
      </c>
      <c r="D45" s="138" t="s">
        <v>319</v>
      </c>
      <c r="E45" s="138"/>
    </row>
    <row r="46" spans="2:21" ht="14" x14ac:dyDescent="0.2">
      <c r="B46" s="95">
        <v>34</v>
      </c>
      <c r="C46" s="139" t="s">
        <v>312</v>
      </c>
      <c r="D46" s="138" t="s">
        <v>318</v>
      </c>
      <c r="E46" s="138"/>
    </row>
    <row r="47" spans="2:21" ht="14" x14ac:dyDescent="0.2">
      <c r="B47" s="95">
        <v>35</v>
      </c>
      <c r="C47" s="139" t="s">
        <v>312</v>
      </c>
      <c r="D47" s="138" t="s">
        <v>317</v>
      </c>
      <c r="E47" s="138"/>
    </row>
    <row r="48" spans="2:21" ht="14" x14ac:dyDescent="0.2">
      <c r="B48" s="95">
        <v>36</v>
      </c>
      <c r="C48" s="139" t="s">
        <v>312</v>
      </c>
      <c r="D48" s="138" t="s">
        <v>316</v>
      </c>
      <c r="E48" s="138"/>
    </row>
    <row r="49" spans="2:6" ht="14" x14ac:dyDescent="0.2">
      <c r="B49" s="95">
        <v>37</v>
      </c>
      <c r="C49" s="139" t="s">
        <v>312</v>
      </c>
      <c r="D49" s="138" t="s">
        <v>315</v>
      </c>
      <c r="E49" s="138"/>
    </row>
    <row r="50" spans="2:6" ht="14" x14ac:dyDescent="0.2">
      <c r="B50" s="95">
        <v>38</v>
      </c>
      <c r="C50" s="139" t="s">
        <v>312</v>
      </c>
      <c r="D50" s="138" t="s">
        <v>314</v>
      </c>
      <c r="E50" s="138"/>
    </row>
    <row r="51" spans="2:6" ht="14" x14ac:dyDescent="0.2">
      <c r="B51" s="95">
        <v>39</v>
      </c>
      <c r="C51" s="139" t="s">
        <v>312</v>
      </c>
      <c r="D51" s="138" t="s">
        <v>313</v>
      </c>
      <c r="E51" s="138"/>
    </row>
    <row r="52" spans="2:6" ht="14" x14ac:dyDescent="0.2">
      <c r="B52" s="95">
        <v>40</v>
      </c>
      <c r="C52" s="139" t="s">
        <v>312</v>
      </c>
      <c r="D52" s="138" t="s">
        <v>311</v>
      </c>
      <c r="E52" s="138"/>
    </row>
    <row r="53" spans="2:6" ht="14" x14ac:dyDescent="0.2">
      <c r="B53" s="95">
        <v>41</v>
      </c>
      <c r="C53" s="139" t="s">
        <v>338</v>
      </c>
      <c r="D53" s="138" t="s">
        <v>336</v>
      </c>
      <c r="E53" s="136">
        <v>4.8611111111111112E-2</v>
      </c>
    </row>
    <row r="54" spans="2:6" ht="14" x14ac:dyDescent="0.2">
      <c r="B54" s="94">
        <v>42</v>
      </c>
      <c r="C54" s="139" t="s">
        <v>338</v>
      </c>
      <c r="D54" s="138" t="s">
        <v>337</v>
      </c>
      <c r="E54" s="136">
        <v>4.8611111111111112E-2</v>
      </c>
    </row>
    <row r="55" spans="2:6" ht="14" x14ac:dyDescent="0.2">
      <c r="B55" s="91">
        <v>43</v>
      </c>
      <c r="C55" s="91" t="s">
        <v>338</v>
      </c>
      <c r="D55" s="137" t="s">
        <v>335</v>
      </c>
      <c r="E55" s="136">
        <v>4.8611111111111112E-2</v>
      </c>
    </row>
    <row r="56" spans="2:6" ht="14" x14ac:dyDescent="0.2">
      <c r="E56" s="109"/>
    </row>
    <row r="63" spans="2:6" ht="15" x14ac:dyDescent="0.15">
      <c r="E63" s="87"/>
      <c r="F63" s="87"/>
    </row>
    <row r="64" spans="2:6" ht="15" x14ac:dyDescent="0.15">
      <c r="E64" s="87"/>
      <c r="F64" s="87"/>
    </row>
    <row r="65" spans="5:6" ht="15" x14ac:dyDescent="0.15">
      <c r="E65" s="87"/>
      <c r="F65" s="87"/>
    </row>
    <row r="66" spans="5:6" ht="15" x14ac:dyDescent="0.15">
      <c r="F66" s="87"/>
    </row>
  </sheetData>
  <mergeCells count="30">
    <mergeCell ref="N29:O29"/>
    <mergeCell ref="G27:H27"/>
    <mergeCell ref="I27:M27"/>
    <mergeCell ref="N27:O27"/>
    <mergeCell ref="G28:H28"/>
    <mergeCell ref="I28:M28"/>
    <mergeCell ref="N28:O28"/>
    <mergeCell ref="H10:J10"/>
    <mergeCell ref="C11:E11"/>
    <mergeCell ref="H11:J11"/>
    <mergeCell ref="H12:J12"/>
    <mergeCell ref="G29:H29"/>
    <mergeCell ref="I29:M29"/>
    <mergeCell ref="G26:H26"/>
    <mergeCell ref="I26:M26"/>
    <mergeCell ref="C10:E10"/>
    <mergeCell ref="B7:C7"/>
    <mergeCell ref="D7:E7"/>
    <mergeCell ref="F7:AB7"/>
    <mergeCell ref="C8:E8"/>
    <mergeCell ref="C9:E9"/>
    <mergeCell ref="H9:I9"/>
    <mergeCell ref="J9:K9"/>
    <mergeCell ref="A1:M1"/>
    <mergeCell ref="A2:M2"/>
    <mergeCell ref="A3:W3"/>
    <mergeCell ref="A4:W4"/>
    <mergeCell ref="B6:C6"/>
    <mergeCell ref="D6:E6"/>
    <mergeCell ref="F6:AB6"/>
  </mergeCells>
  <conditionalFormatting sqref="B14:B54">
    <cfRule type="expression" dxfId="7" priority="2">
      <formula>#REF!="96-well"</formula>
    </cfRule>
  </conditionalFormatting>
  <conditionalFormatting sqref="B55">
    <cfRule type="expression" dxfId="6" priority="1">
      <formula>#REF!="96-well"</formula>
    </cfRule>
  </conditionalFormatting>
  <pageMargins left="0.75" right="0.75" top="1" bottom="1" header="0.5" footer="0.5"/>
  <pageSetup paperSize="9" orientation="portrait" horizontalDpi="0" verticalDpi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06E7F-727A-F045-A04E-016C60B9A5E6}">
  <dimension ref="A1:AB66"/>
  <sheetViews>
    <sheetView topLeftCell="A30" workbookViewId="0">
      <selection activeCell="C56" sqref="C56"/>
    </sheetView>
  </sheetViews>
  <sheetFormatPr baseColWidth="10" defaultColWidth="8.83203125" defaultRowHeight="13" x14ac:dyDescent="0.15"/>
  <cols>
    <col min="1" max="3" width="8.83203125" style="134"/>
    <col min="4" max="4" width="8.83203125" style="85"/>
    <col min="5" max="16384" width="8.83203125" style="134"/>
  </cols>
  <sheetData>
    <row r="1" spans="1:28" ht="24" x14ac:dyDescent="0.3">
      <c r="A1" s="186" t="s">
        <v>189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</row>
    <row r="2" spans="1:28" ht="19" x14ac:dyDescent="0.25">
      <c r="A2" s="188" t="s">
        <v>141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</row>
    <row r="3" spans="1:28" ht="14" x14ac:dyDescent="0.2">
      <c r="A3" s="189" t="s">
        <v>142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</row>
    <row r="4" spans="1:28" ht="14" x14ac:dyDescent="0.2">
      <c r="A4" s="189" t="s">
        <v>143</v>
      </c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</row>
    <row r="5" spans="1:28" x14ac:dyDescent="0.15">
      <c r="J5" s="96"/>
    </row>
    <row r="6" spans="1:28" ht="14" x14ac:dyDescent="0.2">
      <c r="A6" s="117">
        <v>1</v>
      </c>
      <c r="B6" s="190" t="s">
        <v>144</v>
      </c>
      <c r="C6" s="191"/>
      <c r="D6" s="192" t="s">
        <v>334</v>
      </c>
      <c r="E6" s="191"/>
      <c r="F6" s="189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  <c r="AA6" s="187"/>
      <c r="AB6" s="187"/>
    </row>
    <row r="7" spans="1:28" ht="14" x14ac:dyDescent="0.2">
      <c r="A7" s="117">
        <v>2</v>
      </c>
      <c r="B7" s="190" t="s">
        <v>145</v>
      </c>
      <c r="C7" s="191"/>
      <c r="D7" s="192"/>
      <c r="E7" s="191"/>
      <c r="F7" s="189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</row>
    <row r="8" spans="1:28" ht="14" x14ac:dyDescent="0.2">
      <c r="A8" s="117">
        <v>3</v>
      </c>
      <c r="B8" s="132" t="s">
        <v>146</v>
      </c>
      <c r="C8" s="195" t="s">
        <v>333</v>
      </c>
      <c r="D8" s="196"/>
      <c r="E8" s="197"/>
      <c r="J8" s="96"/>
    </row>
    <row r="9" spans="1:28" ht="14" x14ac:dyDescent="0.2">
      <c r="A9" s="117">
        <v>4</v>
      </c>
      <c r="B9" s="132" t="s">
        <v>39</v>
      </c>
      <c r="C9" s="198">
        <v>43517</v>
      </c>
      <c r="D9" s="196"/>
      <c r="E9" s="197"/>
      <c r="H9" s="190" t="s">
        <v>147</v>
      </c>
      <c r="I9" s="191"/>
      <c r="J9" s="192" t="s">
        <v>148</v>
      </c>
      <c r="K9" s="191"/>
    </row>
    <row r="10" spans="1:28" ht="14" x14ac:dyDescent="0.2">
      <c r="A10" s="117"/>
      <c r="B10" s="132" t="s">
        <v>149</v>
      </c>
      <c r="C10" s="199" t="s">
        <v>307</v>
      </c>
      <c r="D10" s="196"/>
      <c r="E10" s="197"/>
      <c r="F10" s="117"/>
      <c r="H10" s="200" t="s">
        <v>150</v>
      </c>
      <c r="I10" s="201"/>
      <c r="J10" s="191"/>
      <c r="K10" s="118">
        <v>43</v>
      </c>
      <c r="L10" s="133" t="s">
        <v>151</v>
      </c>
    </row>
    <row r="11" spans="1:28" ht="14" x14ac:dyDescent="0.2">
      <c r="B11" s="132" t="s">
        <v>152</v>
      </c>
      <c r="C11" s="202"/>
      <c r="D11" s="196"/>
      <c r="E11" s="197"/>
      <c r="H11" s="190" t="s">
        <v>153</v>
      </c>
      <c r="I11" s="201"/>
      <c r="J11" s="191"/>
      <c r="K11" s="118">
        <v>96</v>
      </c>
    </row>
    <row r="12" spans="1:28" ht="14" x14ac:dyDescent="0.2">
      <c r="B12" s="130" t="s">
        <v>154</v>
      </c>
      <c r="C12" s="144" t="s">
        <v>194</v>
      </c>
      <c r="D12" s="143" t="s">
        <v>195</v>
      </c>
      <c r="E12" s="142" t="s">
        <v>155</v>
      </c>
      <c r="G12" s="117">
        <v>6</v>
      </c>
      <c r="H12" s="200" t="s">
        <v>156</v>
      </c>
      <c r="I12" s="201"/>
      <c r="J12" s="201"/>
      <c r="K12" s="119">
        <v>10</v>
      </c>
    </row>
    <row r="13" spans="1:28" ht="14" x14ac:dyDescent="0.2">
      <c r="A13" s="117">
        <v>5</v>
      </c>
      <c r="B13" s="95">
        <v>1</v>
      </c>
      <c r="C13" s="139" t="s">
        <v>332</v>
      </c>
      <c r="D13" s="138" t="s">
        <v>84</v>
      </c>
      <c r="E13" s="141"/>
      <c r="H13" s="122" t="s">
        <v>157</v>
      </c>
      <c r="I13" s="125"/>
      <c r="J13" s="124"/>
      <c r="K13" s="115">
        <v>20</v>
      </c>
      <c r="L13" s="123"/>
    </row>
    <row r="14" spans="1:28" ht="14" x14ac:dyDescent="0.2">
      <c r="A14" s="117"/>
      <c r="B14" s="95">
        <v>2</v>
      </c>
      <c r="C14" s="139" t="s">
        <v>332</v>
      </c>
      <c r="D14" s="138" t="s">
        <v>88</v>
      </c>
      <c r="E14" s="141"/>
      <c r="J14" s="96"/>
    </row>
    <row r="15" spans="1:28" ht="14" x14ac:dyDescent="0.2">
      <c r="B15" s="95">
        <v>3</v>
      </c>
      <c r="C15" s="139" t="s">
        <v>332</v>
      </c>
      <c r="D15" s="138" t="s">
        <v>91</v>
      </c>
      <c r="E15" s="141"/>
      <c r="H15" s="122" t="s">
        <v>158</v>
      </c>
      <c r="I15" s="122" t="s">
        <v>159</v>
      </c>
      <c r="J15" s="122" t="s">
        <v>160</v>
      </c>
      <c r="K15" s="122" t="s">
        <v>161</v>
      </c>
      <c r="L15" s="122" t="s">
        <v>162</v>
      </c>
      <c r="M15" s="121" t="str">
        <f>CONCATENATE("x",K11*((K12/100)+1))</f>
        <v>x105.6</v>
      </c>
      <c r="N15" s="120">
        <v>0.05</v>
      </c>
    </row>
    <row r="16" spans="1:28" ht="14" x14ac:dyDescent="0.2">
      <c r="B16" s="95">
        <v>4</v>
      </c>
      <c r="C16" s="139" t="s">
        <v>332</v>
      </c>
      <c r="D16" s="138" t="s">
        <v>93</v>
      </c>
      <c r="E16" s="141"/>
      <c r="F16" s="117"/>
      <c r="G16" s="117">
        <v>7</v>
      </c>
      <c r="H16" s="115" t="s">
        <v>10</v>
      </c>
      <c r="I16" s="115" t="s">
        <v>163</v>
      </c>
      <c r="J16" s="119">
        <v>1</v>
      </c>
      <c r="K16" s="115" t="s">
        <v>164</v>
      </c>
      <c r="L16" s="115">
        <v>12.5</v>
      </c>
      <c r="M16" s="118">
        <f t="shared" ref="M16:M21" si="0">L16*$K$11*(($K$12/100)+1)</f>
        <v>1320</v>
      </c>
      <c r="N16" s="115">
        <v>1250</v>
      </c>
    </row>
    <row r="17" spans="2:19" ht="14" x14ac:dyDescent="0.2">
      <c r="B17" s="95">
        <v>5</v>
      </c>
      <c r="C17" s="139" t="s">
        <v>332</v>
      </c>
      <c r="D17" s="138" t="s">
        <v>94</v>
      </c>
      <c r="E17" s="141"/>
      <c r="F17" s="117"/>
      <c r="G17" s="117">
        <v>8</v>
      </c>
      <c r="H17" s="115" t="s">
        <v>165</v>
      </c>
      <c r="I17" s="115" t="s">
        <v>166</v>
      </c>
      <c r="J17" s="119">
        <v>1</v>
      </c>
      <c r="K17" s="115" t="s">
        <v>167</v>
      </c>
      <c r="L17" s="115">
        <v>1.25</v>
      </c>
      <c r="M17" s="118">
        <f t="shared" si="0"/>
        <v>132</v>
      </c>
      <c r="N17" s="115">
        <v>125</v>
      </c>
    </row>
    <row r="18" spans="2:19" ht="14" x14ac:dyDescent="0.2">
      <c r="B18" s="95">
        <v>6</v>
      </c>
      <c r="C18" s="139" t="s">
        <v>332</v>
      </c>
      <c r="D18" s="138" t="s">
        <v>95</v>
      </c>
      <c r="E18" s="141"/>
      <c r="F18" s="117"/>
      <c r="G18" s="117">
        <v>9</v>
      </c>
      <c r="H18" s="115" t="s">
        <v>168</v>
      </c>
      <c r="I18" s="115" t="s">
        <v>166</v>
      </c>
      <c r="J18" s="119">
        <v>1</v>
      </c>
      <c r="K18" s="115" t="s">
        <v>167</v>
      </c>
      <c r="L18" s="115">
        <v>1.25</v>
      </c>
      <c r="M18" s="118">
        <f t="shared" si="0"/>
        <v>132</v>
      </c>
      <c r="N18" s="115">
        <v>125</v>
      </c>
    </row>
    <row r="19" spans="2:19" ht="14" x14ac:dyDescent="0.2">
      <c r="B19" s="95">
        <v>7</v>
      </c>
      <c r="C19" s="139" t="s">
        <v>332</v>
      </c>
      <c r="D19" s="138" t="s">
        <v>63</v>
      </c>
      <c r="E19" s="141"/>
      <c r="F19" s="117"/>
      <c r="G19" s="117">
        <v>10</v>
      </c>
      <c r="H19" s="115" t="s">
        <v>169</v>
      </c>
      <c r="I19" s="115" t="s">
        <v>170</v>
      </c>
      <c r="J19" s="119">
        <v>1</v>
      </c>
      <c r="K19" s="115" t="s">
        <v>171</v>
      </c>
      <c r="L19" s="115">
        <v>6.25E-2</v>
      </c>
      <c r="M19" s="118">
        <f t="shared" si="0"/>
        <v>6.6000000000000005</v>
      </c>
      <c r="N19" s="115">
        <v>6.25</v>
      </c>
    </row>
    <row r="20" spans="2:19" ht="14" x14ac:dyDescent="0.2">
      <c r="B20" s="95">
        <v>8</v>
      </c>
      <c r="C20" s="139" t="s">
        <v>332</v>
      </c>
      <c r="D20" s="138" t="s">
        <v>64</v>
      </c>
      <c r="E20" s="140"/>
      <c r="F20" s="117"/>
      <c r="G20" s="117">
        <v>11</v>
      </c>
      <c r="H20" s="116" t="s">
        <v>172</v>
      </c>
      <c r="I20" s="116"/>
      <c r="J20" s="119">
        <v>1</v>
      </c>
      <c r="K20" s="116" t="s">
        <v>173</v>
      </c>
      <c r="L20" s="115">
        <v>4.74</v>
      </c>
      <c r="M20" s="118">
        <f t="shared" si="0"/>
        <v>500.54400000000004</v>
      </c>
      <c r="N20" s="115">
        <v>474</v>
      </c>
    </row>
    <row r="21" spans="2:19" ht="14" x14ac:dyDescent="0.2">
      <c r="B21" s="95">
        <v>9</v>
      </c>
      <c r="C21" s="139" t="s">
        <v>332</v>
      </c>
      <c r="D21" s="138" t="s">
        <v>65</v>
      </c>
      <c r="E21" s="138"/>
      <c r="H21" s="116" t="s">
        <v>38</v>
      </c>
      <c r="I21" s="116"/>
      <c r="J21" s="115"/>
      <c r="K21" s="116"/>
      <c r="L21" s="115">
        <v>0.2</v>
      </c>
      <c r="M21" s="118">
        <f t="shared" si="0"/>
        <v>21.120000000000005</v>
      </c>
      <c r="N21" s="115">
        <v>20</v>
      </c>
    </row>
    <row r="22" spans="2:19" ht="14" x14ac:dyDescent="0.2">
      <c r="B22" s="95">
        <v>10</v>
      </c>
      <c r="C22" s="139" t="s">
        <v>332</v>
      </c>
      <c r="D22" s="138" t="s">
        <v>66</v>
      </c>
      <c r="E22" s="138"/>
      <c r="F22" s="117"/>
      <c r="G22" s="117">
        <v>12</v>
      </c>
      <c r="H22" s="116" t="s">
        <v>174</v>
      </c>
      <c r="I22" s="116"/>
      <c r="J22" s="115"/>
      <c r="K22" s="116"/>
      <c r="L22" s="115">
        <v>5</v>
      </c>
      <c r="M22" s="115" t="s">
        <v>173</v>
      </c>
      <c r="N22" s="115" t="s">
        <v>173</v>
      </c>
    </row>
    <row r="23" spans="2:19" ht="14" x14ac:dyDescent="0.2">
      <c r="B23" s="95">
        <v>11</v>
      </c>
      <c r="C23" s="139" t="s">
        <v>332</v>
      </c>
      <c r="D23" s="138" t="s">
        <v>67</v>
      </c>
      <c r="E23" s="138"/>
      <c r="H23" s="114" t="s">
        <v>16</v>
      </c>
      <c r="I23" s="112"/>
      <c r="J23" s="113"/>
      <c r="K23" s="112"/>
      <c r="L23" s="112"/>
      <c r="M23" s="111">
        <f>SUM(M16:M22)</f>
        <v>2112.2639999999997</v>
      </c>
      <c r="N23" s="110" t="s">
        <v>176</v>
      </c>
    </row>
    <row r="24" spans="2:19" ht="14" x14ac:dyDescent="0.2">
      <c r="B24" s="95">
        <v>12</v>
      </c>
      <c r="C24" s="139" t="s">
        <v>332</v>
      </c>
      <c r="D24" s="138" t="s">
        <v>68</v>
      </c>
      <c r="E24" s="138"/>
      <c r="H24" s="109"/>
      <c r="J24" s="96"/>
      <c r="M24" s="108"/>
    </row>
    <row r="25" spans="2:19" ht="14" x14ac:dyDescent="0.2">
      <c r="B25" s="95">
        <v>13</v>
      </c>
      <c r="C25" s="139" t="s">
        <v>332</v>
      </c>
      <c r="D25" s="138" t="s">
        <v>69</v>
      </c>
      <c r="E25" s="138"/>
      <c r="J25" s="96"/>
    </row>
    <row r="26" spans="2:19" ht="17" x14ac:dyDescent="0.25">
      <c r="B26" s="95">
        <v>14</v>
      </c>
      <c r="C26" s="139" t="s">
        <v>332</v>
      </c>
      <c r="D26" s="138" t="s">
        <v>70</v>
      </c>
      <c r="E26" s="138"/>
      <c r="G26" s="189" t="s">
        <v>177</v>
      </c>
      <c r="H26" s="189"/>
      <c r="I26" s="193" t="s">
        <v>178</v>
      </c>
      <c r="J26" s="194"/>
      <c r="K26" s="194"/>
      <c r="L26" s="194"/>
      <c r="M26" s="194"/>
      <c r="N26" s="107" t="s">
        <v>179</v>
      </c>
      <c r="O26" s="106"/>
    </row>
    <row r="27" spans="2:19" ht="14" x14ac:dyDescent="0.2">
      <c r="B27" s="95">
        <v>15</v>
      </c>
      <c r="C27" s="139" t="s">
        <v>332</v>
      </c>
      <c r="D27" s="138" t="s">
        <v>71</v>
      </c>
      <c r="E27" s="138"/>
      <c r="G27" s="189" t="s">
        <v>12</v>
      </c>
      <c r="H27" s="189"/>
      <c r="I27" s="193" t="s">
        <v>180</v>
      </c>
      <c r="J27" s="194"/>
      <c r="K27" s="194"/>
      <c r="L27" s="194"/>
      <c r="M27" s="194"/>
      <c r="N27" s="203" t="s">
        <v>181</v>
      </c>
      <c r="O27" s="203"/>
      <c r="P27" s="104" t="str">
        <f>IF(D7="MCP","VIC","FAM")</f>
        <v>FAM</v>
      </c>
    </row>
    <row r="28" spans="2:19" ht="14" x14ac:dyDescent="0.2">
      <c r="B28" s="95">
        <v>16</v>
      </c>
      <c r="C28" s="139" t="s">
        <v>332</v>
      </c>
      <c r="D28" s="138" t="s">
        <v>72</v>
      </c>
      <c r="E28" s="138"/>
      <c r="G28" s="189" t="s">
        <v>182</v>
      </c>
      <c r="H28" s="189"/>
      <c r="I28" s="193" t="s">
        <v>183</v>
      </c>
      <c r="J28" s="194"/>
      <c r="K28" s="194"/>
      <c r="L28" s="194"/>
      <c r="M28" s="194"/>
      <c r="N28" s="203" t="s">
        <v>184</v>
      </c>
      <c r="O28" s="203"/>
      <c r="P28" s="104" t="s">
        <v>185</v>
      </c>
    </row>
    <row r="29" spans="2:19" ht="16" x14ac:dyDescent="0.2">
      <c r="B29" s="95">
        <v>17</v>
      </c>
      <c r="C29" s="139" t="s">
        <v>332</v>
      </c>
      <c r="D29" s="138" t="s">
        <v>73</v>
      </c>
      <c r="E29" s="138"/>
      <c r="G29" s="189" t="s">
        <v>186</v>
      </c>
      <c r="H29" s="189"/>
      <c r="I29" s="193" t="s">
        <v>187</v>
      </c>
      <c r="J29" s="194"/>
      <c r="K29" s="194"/>
      <c r="L29" s="194"/>
      <c r="M29" s="194"/>
      <c r="N29" s="203" t="s">
        <v>188</v>
      </c>
      <c r="O29" s="203"/>
      <c r="P29" s="104" t="str">
        <f>IF(D7="MCP","TTA TAG TAG CCT RTG CGC TTG GCC","CAC TGG TTT GCT CAG GGA TA")</f>
        <v>CAC TGG TTT GCT CAG GGA TA</v>
      </c>
      <c r="S29" s="103"/>
    </row>
    <row r="30" spans="2:19" ht="14" x14ac:dyDescent="0.2">
      <c r="B30" s="95">
        <v>18</v>
      </c>
      <c r="C30" s="139" t="s">
        <v>332</v>
      </c>
      <c r="D30" s="138" t="s">
        <v>74</v>
      </c>
      <c r="E30" s="138"/>
      <c r="J30" s="96"/>
    </row>
    <row r="31" spans="2:19" ht="14" x14ac:dyDescent="0.2">
      <c r="B31" s="95">
        <v>19</v>
      </c>
      <c r="C31" s="139" t="s">
        <v>332</v>
      </c>
      <c r="D31" s="138" t="s">
        <v>75</v>
      </c>
      <c r="E31" s="138"/>
      <c r="J31" s="96"/>
    </row>
    <row r="32" spans="2:19" ht="14" x14ac:dyDescent="0.2">
      <c r="B32" s="95">
        <v>20</v>
      </c>
      <c r="C32" s="139" t="s">
        <v>332</v>
      </c>
      <c r="D32" s="138" t="s">
        <v>76</v>
      </c>
      <c r="E32" s="138"/>
      <c r="H32" s="135">
        <v>1</v>
      </c>
      <c r="I32" s="135">
        <v>2</v>
      </c>
      <c r="J32" s="135">
        <v>3</v>
      </c>
      <c r="K32" s="135">
        <v>4</v>
      </c>
      <c r="L32" s="135">
        <v>5</v>
      </c>
      <c r="M32" s="135">
        <v>6</v>
      </c>
      <c r="N32" s="135">
        <v>7</v>
      </c>
      <c r="O32" s="135">
        <v>8</v>
      </c>
      <c r="P32" s="135">
        <v>9</v>
      </c>
      <c r="Q32" s="135">
        <v>10</v>
      </c>
      <c r="R32" s="135">
        <v>11</v>
      </c>
      <c r="S32" s="135">
        <v>12</v>
      </c>
    </row>
    <row r="33" spans="2:21" ht="14" x14ac:dyDescent="0.2">
      <c r="B33" s="95">
        <v>21</v>
      </c>
      <c r="C33" s="139" t="s">
        <v>312</v>
      </c>
      <c r="D33" s="138" t="s">
        <v>84</v>
      </c>
      <c r="E33" s="138"/>
      <c r="G33" s="135" t="s">
        <v>43</v>
      </c>
      <c r="H33" s="100" t="str">
        <f>D13</f>
        <v>J2</v>
      </c>
      <c r="I33" s="98" t="str">
        <f>D14</f>
        <v>J6</v>
      </c>
      <c r="J33" s="100" t="str">
        <f>D15</f>
        <v>J9</v>
      </c>
      <c r="K33" s="102" t="str">
        <f>D16</f>
        <v>J11</v>
      </c>
      <c r="L33" s="100" t="str">
        <f>D17</f>
        <v>J12</v>
      </c>
      <c r="M33" s="98" t="str">
        <f>D18</f>
        <v>J13</v>
      </c>
      <c r="N33" s="100" t="str">
        <f>D19</f>
        <v>M1</v>
      </c>
      <c r="O33" s="102" t="str">
        <f>D20</f>
        <v>M2</v>
      </c>
      <c r="P33" s="100" t="str">
        <f>D21</f>
        <v>M3</v>
      </c>
      <c r="Q33" s="98" t="str">
        <f>D22</f>
        <v>M4</v>
      </c>
      <c r="R33" s="100" t="str">
        <f>D23</f>
        <v>M5</v>
      </c>
      <c r="S33" s="102" t="str">
        <f>D24</f>
        <v>M6</v>
      </c>
      <c r="U33" s="102"/>
    </row>
    <row r="34" spans="2:21" ht="14" x14ac:dyDescent="0.2">
      <c r="B34" s="95">
        <v>22</v>
      </c>
      <c r="C34" s="139" t="s">
        <v>312</v>
      </c>
      <c r="D34" s="138" t="s">
        <v>88</v>
      </c>
      <c r="E34" s="138"/>
      <c r="G34" s="135" t="s">
        <v>44</v>
      </c>
      <c r="H34" s="100" t="str">
        <f>D13</f>
        <v>J2</v>
      </c>
      <c r="I34" s="98" t="str">
        <f>D14</f>
        <v>J6</v>
      </c>
      <c r="J34" s="97" t="str">
        <f>D15</f>
        <v>J9</v>
      </c>
      <c r="K34" s="102" t="str">
        <f>D16</f>
        <v>J11</v>
      </c>
      <c r="L34" s="100" t="str">
        <f>D17</f>
        <v>J12</v>
      </c>
      <c r="M34" s="98" t="str">
        <f>D18</f>
        <v>J13</v>
      </c>
      <c r="N34" s="100" t="str">
        <f>D19</f>
        <v>M1</v>
      </c>
      <c r="O34" s="102" t="str">
        <f>D20</f>
        <v>M2</v>
      </c>
      <c r="P34" s="100" t="str">
        <f>D21</f>
        <v>M3</v>
      </c>
      <c r="Q34" s="98" t="str">
        <f>D22</f>
        <v>M4</v>
      </c>
      <c r="R34" s="100" t="str">
        <f>D23</f>
        <v>M5</v>
      </c>
      <c r="S34" s="102" t="str">
        <f>D24</f>
        <v>M6</v>
      </c>
    </row>
    <row r="35" spans="2:21" ht="14" x14ac:dyDescent="0.2">
      <c r="B35" s="95">
        <v>23</v>
      </c>
      <c r="C35" s="139" t="s">
        <v>312</v>
      </c>
      <c r="D35" s="138" t="s">
        <v>91</v>
      </c>
      <c r="E35" s="138"/>
      <c r="G35" s="135" t="s">
        <v>45</v>
      </c>
      <c r="H35" s="98" t="str">
        <f>D25</f>
        <v>M7</v>
      </c>
      <c r="I35" s="100" t="str">
        <f>D26</f>
        <v>M8</v>
      </c>
      <c r="J35" s="98" t="str">
        <f>D27</f>
        <v>M9</v>
      </c>
      <c r="K35" s="101" t="s">
        <v>190</v>
      </c>
      <c r="L35" s="101" t="s">
        <v>191</v>
      </c>
      <c r="M35" s="101" t="s">
        <v>192</v>
      </c>
      <c r="N35" s="101" t="s">
        <v>193</v>
      </c>
      <c r="O35" s="101" t="s">
        <v>58</v>
      </c>
      <c r="P35" s="98" t="str">
        <f>D28</f>
        <v>M10</v>
      </c>
      <c r="Q35" s="100" t="str">
        <f>D29</f>
        <v>M11</v>
      </c>
      <c r="R35" s="98" t="str">
        <f>D30</f>
        <v>M12</v>
      </c>
      <c r="S35" s="100" t="str">
        <f>D31</f>
        <v>M13</v>
      </c>
    </row>
    <row r="36" spans="2:21" ht="14" x14ac:dyDescent="0.2">
      <c r="B36" s="95">
        <v>24</v>
      </c>
      <c r="C36" s="139" t="s">
        <v>312</v>
      </c>
      <c r="D36" s="138" t="s">
        <v>93</v>
      </c>
      <c r="E36" s="138"/>
      <c r="G36" s="135" t="s">
        <v>46</v>
      </c>
      <c r="H36" s="98" t="str">
        <f>D25</f>
        <v>M7</v>
      </c>
      <c r="I36" s="97" t="str">
        <f>D26</f>
        <v>M8</v>
      </c>
      <c r="J36" s="98" t="str">
        <f>D27</f>
        <v>M9</v>
      </c>
      <c r="K36" s="101" t="s">
        <v>190</v>
      </c>
      <c r="L36" s="101" t="s">
        <v>191</v>
      </c>
      <c r="M36" s="101" t="s">
        <v>192</v>
      </c>
      <c r="N36" s="101" t="s">
        <v>193</v>
      </c>
      <c r="O36" s="101" t="s">
        <v>58</v>
      </c>
      <c r="P36" s="98" t="str">
        <f>D28</f>
        <v>M10</v>
      </c>
      <c r="Q36" s="97" t="str">
        <f>D29</f>
        <v>M11</v>
      </c>
      <c r="R36" s="98" t="str">
        <f>D30</f>
        <v>M12</v>
      </c>
      <c r="S36" s="97" t="str">
        <f>D31</f>
        <v>M13</v>
      </c>
    </row>
    <row r="37" spans="2:21" ht="14" x14ac:dyDescent="0.2">
      <c r="B37" s="95">
        <v>25</v>
      </c>
      <c r="C37" s="139" t="s">
        <v>312</v>
      </c>
      <c r="D37" s="138" t="s">
        <v>94</v>
      </c>
      <c r="E37" s="138"/>
      <c r="G37" s="135" t="s">
        <v>47</v>
      </c>
      <c r="H37" s="100" t="str">
        <f>D32</f>
        <v>M14</v>
      </c>
      <c r="I37" s="98" t="str">
        <f>D33</f>
        <v>J2</v>
      </c>
      <c r="J37" s="100" t="str">
        <f>D34</f>
        <v>J6</v>
      </c>
      <c r="K37" s="98" t="str">
        <f>D35</f>
        <v>J9</v>
      </c>
      <c r="L37" s="100" t="str">
        <f>D36</f>
        <v>J11</v>
      </c>
      <c r="M37" s="98" t="str">
        <f>D37</f>
        <v>J12</v>
      </c>
      <c r="N37" s="100" t="str">
        <f>D38</f>
        <v>J13</v>
      </c>
      <c r="O37" s="98" t="str">
        <f>D39</f>
        <v>M1</v>
      </c>
      <c r="P37" s="100" t="str">
        <f>D40</f>
        <v>M2</v>
      </c>
      <c r="Q37" s="98" t="str">
        <f>D41</f>
        <v>M3</v>
      </c>
      <c r="R37" s="100" t="str">
        <f>D42</f>
        <v>M4</v>
      </c>
      <c r="S37" s="98" t="str">
        <f>D43</f>
        <v>M5</v>
      </c>
    </row>
    <row r="38" spans="2:21" ht="14" x14ac:dyDescent="0.2">
      <c r="B38" s="95">
        <v>26</v>
      </c>
      <c r="C38" s="139" t="s">
        <v>312</v>
      </c>
      <c r="D38" s="138" t="s">
        <v>95</v>
      </c>
      <c r="E38" s="138"/>
      <c r="G38" s="135" t="s">
        <v>48</v>
      </c>
      <c r="H38" s="97" t="str">
        <f>D32</f>
        <v>M14</v>
      </c>
      <c r="I38" s="98" t="str">
        <f>D33</f>
        <v>J2</v>
      </c>
      <c r="J38" s="97" t="str">
        <f>D34</f>
        <v>J6</v>
      </c>
      <c r="K38" s="98" t="str">
        <f>D35</f>
        <v>J9</v>
      </c>
      <c r="L38" s="97" t="str">
        <f>D36</f>
        <v>J11</v>
      </c>
      <c r="M38" s="98" t="str">
        <f>D37</f>
        <v>J12</v>
      </c>
      <c r="N38" s="97" t="str">
        <f>D38</f>
        <v>J13</v>
      </c>
      <c r="O38" s="98" t="str">
        <f>D39</f>
        <v>M1</v>
      </c>
      <c r="P38" s="97" t="str">
        <f>D40</f>
        <v>M2</v>
      </c>
      <c r="Q38" s="98" t="str">
        <f>D41</f>
        <v>M3</v>
      </c>
      <c r="R38" s="97" t="str">
        <f>D42</f>
        <v>M4</v>
      </c>
      <c r="S38" s="98" t="str">
        <f>D43</f>
        <v>M5</v>
      </c>
    </row>
    <row r="39" spans="2:21" ht="14" x14ac:dyDescent="0.2">
      <c r="B39" s="95">
        <v>27</v>
      </c>
      <c r="C39" s="139" t="s">
        <v>312</v>
      </c>
      <c r="D39" s="138" t="s">
        <v>63</v>
      </c>
      <c r="E39" s="138"/>
      <c r="G39" s="135" t="s">
        <v>49</v>
      </c>
      <c r="H39" s="98" t="str">
        <f>D44</f>
        <v>M6</v>
      </c>
      <c r="I39" s="100" t="str">
        <f>D45</f>
        <v>M7</v>
      </c>
      <c r="J39" s="98" t="str">
        <f>D46</f>
        <v>M8</v>
      </c>
      <c r="K39" s="100" t="str">
        <f>D47</f>
        <v>M9</v>
      </c>
      <c r="L39" s="98" t="str">
        <f>D48</f>
        <v>M10</v>
      </c>
      <c r="M39" s="100" t="str">
        <f>D49</f>
        <v>M11</v>
      </c>
      <c r="N39" s="98" t="str">
        <f>D50</f>
        <v>M12</v>
      </c>
      <c r="O39" s="100" t="str">
        <f>D51</f>
        <v>M13</v>
      </c>
      <c r="P39" s="98" t="str">
        <f>D52</f>
        <v>M14</v>
      </c>
      <c r="Q39" s="100" t="str">
        <f>D53</f>
        <v>Q14</v>
      </c>
      <c r="R39" s="98" t="str">
        <f>D54</f>
        <v>R14</v>
      </c>
      <c r="S39" s="100" t="str">
        <f>D55</f>
        <v>T3</v>
      </c>
    </row>
    <row r="40" spans="2:21" ht="14" x14ac:dyDescent="0.2">
      <c r="B40" s="95">
        <v>28</v>
      </c>
      <c r="C40" s="139" t="s">
        <v>312</v>
      </c>
      <c r="D40" s="138" t="s">
        <v>64</v>
      </c>
      <c r="E40" s="138"/>
      <c r="G40" s="135" t="s">
        <v>50</v>
      </c>
      <c r="H40" s="98" t="str">
        <f>D44</f>
        <v>M6</v>
      </c>
      <c r="I40" s="97" t="str">
        <f>D45</f>
        <v>M7</v>
      </c>
      <c r="J40" s="98" t="str">
        <f>D46</f>
        <v>M8</v>
      </c>
      <c r="K40" s="97" t="str">
        <f>D47</f>
        <v>M9</v>
      </c>
      <c r="L40" s="98" t="str">
        <f>D48</f>
        <v>M10</v>
      </c>
      <c r="M40" s="97" t="str">
        <f>D49</f>
        <v>M11</v>
      </c>
      <c r="N40" s="98" t="str">
        <f>D50</f>
        <v>M12</v>
      </c>
      <c r="O40" s="97" t="str">
        <f>D51</f>
        <v>M13</v>
      </c>
      <c r="P40" s="98" t="str">
        <f>D52</f>
        <v>M14</v>
      </c>
      <c r="Q40" s="97" t="str">
        <f>D53</f>
        <v>Q14</v>
      </c>
      <c r="R40" s="98" t="str">
        <f>D54</f>
        <v>R14</v>
      </c>
      <c r="S40" s="97" t="str">
        <f>D55</f>
        <v>T3</v>
      </c>
    </row>
    <row r="41" spans="2:21" ht="14" x14ac:dyDescent="0.2">
      <c r="B41" s="95">
        <v>29</v>
      </c>
      <c r="C41" s="139" t="s">
        <v>312</v>
      </c>
      <c r="D41" s="138" t="s">
        <v>65</v>
      </c>
      <c r="E41" s="138"/>
      <c r="J41" s="96"/>
    </row>
    <row r="42" spans="2:21" ht="14" x14ac:dyDescent="0.2">
      <c r="B42" s="95">
        <v>30</v>
      </c>
      <c r="C42" s="139" t="s">
        <v>312</v>
      </c>
      <c r="D42" s="138" t="s">
        <v>66</v>
      </c>
      <c r="E42" s="138"/>
      <c r="J42" s="96"/>
    </row>
    <row r="43" spans="2:21" ht="14" x14ac:dyDescent="0.2">
      <c r="B43" s="95">
        <v>31</v>
      </c>
      <c r="C43" s="139" t="s">
        <v>312</v>
      </c>
      <c r="D43" s="138" t="s">
        <v>67</v>
      </c>
      <c r="E43" s="138"/>
    </row>
    <row r="44" spans="2:21" ht="14" x14ac:dyDescent="0.2">
      <c r="B44" s="95">
        <v>32</v>
      </c>
      <c r="C44" s="139" t="s">
        <v>312</v>
      </c>
      <c r="D44" s="138" t="s">
        <v>68</v>
      </c>
      <c r="E44" s="138"/>
    </row>
    <row r="45" spans="2:21" ht="14" x14ac:dyDescent="0.2">
      <c r="B45" s="95">
        <v>33</v>
      </c>
      <c r="C45" s="139" t="s">
        <v>312</v>
      </c>
      <c r="D45" s="138" t="s">
        <v>69</v>
      </c>
      <c r="E45" s="138"/>
    </row>
    <row r="46" spans="2:21" ht="14" x14ac:dyDescent="0.2">
      <c r="B46" s="95">
        <v>34</v>
      </c>
      <c r="C46" s="139" t="s">
        <v>312</v>
      </c>
      <c r="D46" s="138" t="s">
        <v>70</v>
      </c>
      <c r="E46" s="138"/>
    </row>
    <row r="47" spans="2:21" ht="14" x14ac:dyDescent="0.2">
      <c r="B47" s="95">
        <v>35</v>
      </c>
      <c r="C47" s="139" t="s">
        <v>312</v>
      </c>
      <c r="D47" s="138" t="s">
        <v>71</v>
      </c>
      <c r="E47" s="138"/>
    </row>
    <row r="48" spans="2:21" ht="14" x14ac:dyDescent="0.2">
      <c r="B48" s="95">
        <v>36</v>
      </c>
      <c r="C48" s="139" t="s">
        <v>312</v>
      </c>
      <c r="D48" s="138" t="s">
        <v>72</v>
      </c>
      <c r="E48" s="138"/>
    </row>
    <row r="49" spans="2:6" ht="14" x14ac:dyDescent="0.2">
      <c r="B49" s="95">
        <v>37</v>
      </c>
      <c r="C49" s="139" t="s">
        <v>312</v>
      </c>
      <c r="D49" s="138" t="s">
        <v>73</v>
      </c>
      <c r="E49" s="138"/>
    </row>
    <row r="50" spans="2:6" ht="14" x14ac:dyDescent="0.2">
      <c r="B50" s="95">
        <v>38</v>
      </c>
      <c r="C50" s="139" t="s">
        <v>312</v>
      </c>
      <c r="D50" s="138" t="s">
        <v>74</v>
      </c>
      <c r="E50" s="138"/>
    </row>
    <row r="51" spans="2:6" ht="14" x14ac:dyDescent="0.2">
      <c r="B51" s="95">
        <v>39</v>
      </c>
      <c r="C51" s="139" t="s">
        <v>312</v>
      </c>
      <c r="D51" s="138" t="s">
        <v>75</v>
      </c>
      <c r="E51" s="138"/>
    </row>
    <row r="52" spans="2:6" ht="14" x14ac:dyDescent="0.2">
      <c r="B52" s="95">
        <v>40</v>
      </c>
      <c r="C52" s="139" t="s">
        <v>312</v>
      </c>
      <c r="D52" s="138" t="s">
        <v>76</v>
      </c>
      <c r="E52" s="138"/>
    </row>
    <row r="53" spans="2:6" ht="14" x14ac:dyDescent="0.2">
      <c r="B53" s="95">
        <v>41</v>
      </c>
      <c r="C53" s="139" t="s">
        <v>340</v>
      </c>
      <c r="D53" s="138" t="s">
        <v>284</v>
      </c>
      <c r="E53" s="136">
        <v>4.8611111111111112E-2</v>
      </c>
    </row>
    <row r="54" spans="2:6" ht="14" x14ac:dyDescent="0.2">
      <c r="B54" s="94">
        <v>42</v>
      </c>
      <c r="C54" s="139" t="s">
        <v>340</v>
      </c>
      <c r="D54" s="138" t="s">
        <v>339</v>
      </c>
      <c r="E54" s="136">
        <v>4.8611111111111112E-2</v>
      </c>
    </row>
    <row r="55" spans="2:6" ht="14" x14ac:dyDescent="0.2">
      <c r="B55" s="91">
        <v>43</v>
      </c>
      <c r="C55" s="139" t="s">
        <v>340</v>
      </c>
      <c r="D55" s="137" t="s">
        <v>286</v>
      </c>
      <c r="E55" s="147">
        <v>4.8611111111111112E-2</v>
      </c>
    </row>
    <row r="56" spans="2:6" ht="14" x14ac:dyDescent="0.2">
      <c r="D56"/>
      <c r="E56" s="109"/>
    </row>
    <row r="57" spans="2:6" x14ac:dyDescent="0.15">
      <c r="D57"/>
    </row>
    <row r="58" spans="2:6" x14ac:dyDescent="0.15">
      <c r="D58"/>
    </row>
    <row r="59" spans="2:6" x14ac:dyDescent="0.15">
      <c r="D59"/>
    </row>
    <row r="60" spans="2:6" x14ac:dyDescent="0.15">
      <c r="D60"/>
    </row>
    <row r="61" spans="2:6" x14ac:dyDescent="0.15">
      <c r="D61"/>
    </row>
    <row r="62" spans="2:6" x14ac:dyDescent="0.15">
      <c r="D62"/>
    </row>
    <row r="63" spans="2:6" ht="15" x14ac:dyDescent="0.15">
      <c r="E63" s="87"/>
      <c r="F63" s="87"/>
    </row>
    <row r="64" spans="2:6" ht="15" x14ac:dyDescent="0.15">
      <c r="E64" s="87"/>
      <c r="F64" s="87"/>
    </row>
    <row r="65" spans="5:6" ht="15" x14ac:dyDescent="0.15">
      <c r="E65" s="87"/>
      <c r="F65" s="87"/>
    </row>
    <row r="66" spans="5:6" ht="15" x14ac:dyDescent="0.15">
      <c r="F66" s="87"/>
    </row>
  </sheetData>
  <mergeCells count="30">
    <mergeCell ref="A1:M1"/>
    <mergeCell ref="A2:M2"/>
    <mergeCell ref="A3:W3"/>
    <mergeCell ref="A4:W4"/>
    <mergeCell ref="B6:C6"/>
    <mergeCell ref="D6:E6"/>
    <mergeCell ref="F6:AB6"/>
    <mergeCell ref="G26:H26"/>
    <mergeCell ref="I26:M26"/>
    <mergeCell ref="B7:C7"/>
    <mergeCell ref="D7:E7"/>
    <mergeCell ref="F7:AB7"/>
    <mergeCell ref="C8:E8"/>
    <mergeCell ref="C9:E9"/>
    <mergeCell ref="H9:I9"/>
    <mergeCell ref="J9:K9"/>
    <mergeCell ref="C10:E10"/>
    <mergeCell ref="H10:J10"/>
    <mergeCell ref="C11:E11"/>
    <mergeCell ref="H11:J11"/>
    <mergeCell ref="H12:J12"/>
    <mergeCell ref="G29:H29"/>
    <mergeCell ref="I29:M29"/>
    <mergeCell ref="N29:O29"/>
    <mergeCell ref="G27:H27"/>
    <mergeCell ref="I27:M27"/>
    <mergeCell ref="N27:O27"/>
    <mergeCell ref="G28:H28"/>
    <mergeCell ref="I28:M28"/>
    <mergeCell ref="N28:O28"/>
  </mergeCells>
  <conditionalFormatting sqref="B14:B54">
    <cfRule type="expression" dxfId="5" priority="2">
      <formula>#REF!="96-well"</formula>
    </cfRule>
  </conditionalFormatting>
  <conditionalFormatting sqref="B55">
    <cfRule type="expression" dxfId="4" priority="1">
      <formula>#REF!="96-well"</formula>
    </cfRule>
  </conditionalFormatting>
  <pageMargins left="0.75" right="0.75" top="1" bottom="1" header="0.5" footer="0.5"/>
  <pageSetup paperSize="9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qPCR log</vt:lpstr>
      <vt:lpstr>template</vt:lpstr>
      <vt:lpstr>to run</vt:lpstr>
      <vt:lpstr>06.11.18</vt:lpstr>
      <vt:lpstr>07 01 19</vt:lpstr>
      <vt:lpstr>15  01 19</vt:lpstr>
      <vt:lpstr>EMA 20 02 19</vt:lpstr>
      <vt:lpstr>EMA 21 02 19 (1)</vt:lpstr>
      <vt:lpstr>EMA 21 02 19 (2)</vt:lpstr>
      <vt:lpstr>EMA 21 02 19 (3)</vt:lpstr>
      <vt:lpstr>EMA 22 02 19 </vt:lpstr>
    </vt:vector>
  </TitlesOfParts>
  <Company>ZSL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Garner.T</dc:creator>
  <cp:lastModifiedBy>Bryony Allen</cp:lastModifiedBy>
  <cp:lastPrinted>2011-04-22T08:23:06Z</cp:lastPrinted>
  <dcterms:created xsi:type="dcterms:W3CDTF">2004-06-07T15:54:00Z</dcterms:created>
  <dcterms:modified xsi:type="dcterms:W3CDTF">2019-02-22T12:56:56Z</dcterms:modified>
</cp:coreProperties>
</file>